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wiles_cheneyschool\Downloads\"/>
    </mc:Choice>
  </mc:AlternateContent>
  <xr:revisionPtr revIDLastSave="0" documentId="8_{2DE987B6-619A-4B76-98DF-E8D6A13FD0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Y11 Science 2022-23" sheetId="2" r:id="rId1"/>
    <sheet name="2022 October Y11 Mocks " sheetId="4" state="hidden" r:id="rId2"/>
    <sheet name="Lookups COMBINED" sheetId="5" r:id="rId3"/>
    <sheet name="Lookups TRIPLE" sheetId="6" r:id="rId4"/>
    <sheet name="Y10 Workings out BPRVBE" sheetId="7" state="hidden" r:id="rId5"/>
    <sheet name="Y10 Boundaries" sheetId="8" state="hidden" r:id="rId6"/>
    <sheet name="Y10 distributions" sheetId="9" state="hidden" r:id="rId7"/>
    <sheet name="21-22 Y10 mock absentees" sheetId="10" state="hidden" r:id="rId8"/>
    <sheet name="Incorrect on spreadsheet 2021-2" sheetId="11" state="hidden" r:id="rId9"/>
    <sheet name="New students Sept 2021" sheetId="12" state="hidden" r:id="rId10"/>
    <sheet name="21-22 Y10 JUNE MOCKS LOOKUP WOR" sheetId="13" state="hidden" r:id="rId11"/>
    <sheet name="March 22 Grade Boundaries " sheetId="14" state="hidden" r:id="rId12"/>
    <sheet name="(Calculations CombF)" sheetId="15" state="hidden" r:id="rId13"/>
    <sheet name="(Calculations Y10)" sheetId="16" state="hidden" r:id="rId14"/>
    <sheet name="(Calculations BioH)" sheetId="17" state="hidden" r:id="rId15"/>
    <sheet name="(Calculations Y10tr)" sheetId="18" state="hidden" r:id="rId16"/>
    <sheet name="(Calculations CheH)" sheetId="19" state="hidden" r:id="rId17"/>
    <sheet name="(Calculations CombH)" sheetId="20" state="hidden" r:id="rId18"/>
    <sheet name="(Calculations PhyH)" sheetId="21" state="hidden" r:id="rId19"/>
    <sheet name="2022 Y11 Tiers" sheetId="22" state="hidden" r:id="rId20"/>
    <sheet name="Sheet22" sheetId="23" state="hidden" r:id="rId21"/>
    <sheet name="Y10Y11 boundaries" sheetId="24" state="hidden" r:id="rId22"/>
    <sheet name="Y9 boundaries " sheetId="25" state="hidden" r:id="rId23"/>
    <sheet name="Copy for AP1.2 work in progress" sheetId="26" state="hidden" r:id="rId24"/>
    <sheet name="Y10 tiers" sheetId="27" state="hidden" r:id="rId25"/>
    <sheet name="ELC ESA to GCSE lookup" sheetId="28" state="hidden" r:id="rId26"/>
    <sheet name="Help with Interventions" sheetId="29" state="hidden" r:id="rId27"/>
    <sheet name="BPRVBE for AP2 (comb)" sheetId="30" state="hidden" r:id="rId28"/>
    <sheet name="BPRVBE for AP2 (bio)" sheetId="31" state="hidden" r:id="rId29"/>
    <sheet name="BPRVBE for AP2 (che)" sheetId="32" state="hidden" r:id="rId30"/>
    <sheet name="BPRVBE for AP2 (phy)" sheetId="33" state="hidden" r:id="rId31"/>
    <sheet name="Y10 AP2 - combined" sheetId="34" state="hidden" r:id="rId32"/>
    <sheet name="Y10 AP2 - triple" sheetId="35" state="hidden" r:id="rId33"/>
  </sheets>
  <externalReferences>
    <externalReference r:id="rId34"/>
  </externalReferences>
  <definedNames>
    <definedName name="_xlnm._FilterDatabase" localSheetId="23" hidden="1">'Copy for AP1.2 work in progress'!$A$1:$H$269</definedName>
    <definedName name="_xlnm._FilterDatabase" localSheetId="31" hidden="1">'Y10 AP2 - combined'!$A$1:$Z$287</definedName>
    <definedName name="_xlnm._FilterDatabase" localSheetId="32" hidden="1">'Y10 AP2 - triple'!$A$1:$AR$287</definedName>
    <definedName name="Bio1aF">'Y10Y11 boundaries'!$A$3:$B$8</definedName>
    <definedName name="Bio1aH">'Y10Y11 boundaries'!$A$11:$B$18</definedName>
    <definedName name="CBio2F19">'Lookups COMBINED'!$A$19:$B$24</definedName>
    <definedName name="CBio2H19">'Lookups COMBINED'!$A$27:$B$34</definedName>
    <definedName name="Che1aF">'Y10Y11 boundaries'!$E$3:$F$8</definedName>
    <definedName name="Che1aH">'Y10Y11 boundaries'!$E$11:$F$18</definedName>
    <definedName name="CombinedBio">'Y9 boundaries '!$A$3:$B$12</definedName>
    <definedName name="CombinedChemPhys">'Y9 boundaries '!$E$3:$F$12</definedName>
    <definedName name="CombinedTOTAL">'Y9 boundaries '!$I$3:$K$12</definedName>
    <definedName name="Mar22CombF">'March 22 Grade Boundaries '!$S$2:$T$11</definedName>
    <definedName name="Mar22CombH">'March 22 Grade Boundaries '!$V$2:$W$14</definedName>
    <definedName name="Mar22TripBioF">'March 22 Grade Boundaries '!$Y$2:$Z$7</definedName>
    <definedName name="Mar22TripBioH">'March 22 Grade Boundaries '!$AB$2:$AC$9</definedName>
    <definedName name="Mar22TripChemF">'March 22 Grade Boundaries '!$Y$12:$Z$17</definedName>
    <definedName name="Mar22TripChemH">'March 22 Grade Boundaries '!$AB$12:$AC$19</definedName>
    <definedName name="Mar22TripPhysF">'March 22 Grade Boundaries '!$Y$22:$Z$27</definedName>
    <definedName name="Mar22TripPhysH">'March 22 Grade Boundaries '!$AB$22:$AC$29</definedName>
    <definedName name="Phy1aF">'Y10Y11 boundaries'!$I$3:$J$8</definedName>
    <definedName name="Phy1aH">'Y10Y11 boundaries'!$I$11:$J$18</definedName>
    <definedName name="TripleBio">'Y9 boundaries '!$A$16:$C$25</definedName>
    <definedName name="TripleChem">'Y9 boundaries '!$E$16:$G$25</definedName>
    <definedName name="TriplePhys">'Y9 boundaries '!$I$16:$K$25</definedName>
    <definedName name="Y10AP2Bio">'Y10 Workings out BPRVBE'!$N$14:$O$23</definedName>
    <definedName name="Y10AP2Chem">'Y10 Workings out BPRVBE'!$N$26:$O$35</definedName>
    <definedName name="Y10AP2Comb">'Y10 Workings out BPRVBE'!$N$2:$O$11</definedName>
    <definedName name="Y10AP2Phys">'Y10 Workings out BPRVBE'!$N$38:$O$47</definedName>
    <definedName name="Y10Basics">'Y10 Boundaries'!$A$4:$B$13</definedName>
    <definedName name="Y10julyF">'Y10Y11 boundaries'!$M$3:$N$8</definedName>
    <definedName name="Y10julyH">'Y10Y11 boundaries'!$M$11:$N$18</definedName>
    <definedName name="Y10JuneCombF">'21-22 Y10 JUNE MOCKS LOOKUP WOR'!$A$2:$B$11</definedName>
    <definedName name="Y10JuneCombH">'21-22 Y10 JUNE MOCKS LOOKUP WOR'!$D$2:$E$14</definedName>
    <definedName name="Y10JuneTripBioF">'21-22 Y10 JUNE MOCKS LOOKUP WOR'!$G$2:$H$7</definedName>
    <definedName name="Y10JuneTripBioH">'21-22 Y10 JUNE MOCKS LOOKUP WOR'!$J$2:$K$9</definedName>
    <definedName name="Y10JuneTripChemF">'21-22 Y10 JUNE MOCKS LOOKUP WOR'!$G$12:$H$17</definedName>
    <definedName name="Y10JuneTripChemH">'21-22 Y10 JUNE MOCKS LOOKUP WOR'!$J$12:$K$19</definedName>
    <definedName name="Y10JuneTripPhysF">'21-22 Y10 JUNE MOCKS LOOKUP WOR'!$G$22:$H$27</definedName>
    <definedName name="Y10JuneTripPhysH">'21-22 Y10 JUNE MOCKS LOOKUP WOR'!$J$22:$K$29</definedName>
    <definedName name="Y10Nov21BioH" localSheetId="16">'(Calculations CheH)'!$G$12:$H$19</definedName>
    <definedName name="Y10Nov21BioH" localSheetId="18">'(Calculations PhyH)'!$G$12:$H$19</definedName>
    <definedName name="Y10Nov21CheH" localSheetId="18">'(Calculations PhyH)'!$G$12:$H$19</definedName>
    <definedName name="Y11Nov22BioF">'2022 October Y11 Mocks '!$A$4:$B$9</definedName>
    <definedName name="Y11Nov22BioH">'2022 October Y11 Mocks '!$D$4:$E$11</definedName>
    <definedName name="Y11Nov22ChemF">'2022 October Y11 Mocks '!$G$4:$H$9</definedName>
    <definedName name="Y11Nov22ChemH">'2022 October Y11 Mocks '!$J$4:$K$11</definedName>
    <definedName name="Y11Nov22CombF">'2022 October Y11 Mocks '!$A$19:$B$28</definedName>
    <definedName name="Y11Nov22CombH">'2022 October Y11 Mocks '!$D$19:$E$31</definedName>
    <definedName name="Y11Nov22PhysF">'2022 October Y11 Mocks '!$M$4:$N$9</definedName>
    <definedName name="Y11Nov22PhysH">'2022 October Y11 Mocks '!$P$4:$Q$11</definedName>
    <definedName name="Y11Paper2Mar23CombF">'Lookups COMBINED'!$A$2:$B$11</definedName>
    <definedName name="Y11Paper2Mar23CombH">'Lookups COMBINED'!$D$2:$E$14</definedName>
    <definedName name="Y11Paper2Mar23TripBF">'Lookups TRIPLE'!$A$2:$B$7</definedName>
    <definedName name="Y11Paper2Mar23TripBH">'Lookups TRIPLE'!$D$2:$E$9</definedName>
    <definedName name="Y11Paper2Mar23TripCF">'Lookups TRIPLE'!$A$12:$B$17</definedName>
    <definedName name="Y11Paper2Mar23TripCH">'Lookups TRIPLE'!$D$12:$E$19</definedName>
    <definedName name="Y11Paper2Mar23TripPF">'Lookups TRIPLE'!$A$22:$B$27</definedName>
    <definedName name="Y11Paper2Mar23TripPH">'Lookups TRIPLE'!$D$22:$E$29</definedName>
    <definedName name="Year10Nov21BioF">'Y10Y11 boundaries'!$E$23:$F$28</definedName>
    <definedName name="Year10Nov21BioH">'(Calculations BioH)'!$G$12:$H$19</definedName>
    <definedName name="Year10Nov21CheF">'Y10Y11 boundaries'!$I$23:$J$28</definedName>
    <definedName name="Year10Nov21CheH">'(Calculations CheH)'!$G$12:$H$19</definedName>
    <definedName name="Year10Nov21CombF">'Y10Y11 boundaries'!$A$23:$B$28</definedName>
    <definedName name="Year10Nov21CombH">'Y10Y11 boundaries'!$A$32:$B$39</definedName>
    <definedName name="Year10Nov21PhyF">'Y10Y11 boundaries'!$M$23:$N$28</definedName>
    <definedName name="Year10Nov21PhyH">'(Calculations PhyH)'!$G$12:$H$19</definedName>
    <definedName name="year11nov21bioF">'Y10Y11 boundaries'!$P$45:$Q$50</definedName>
    <definedName name="year11nov21bioH">'Y10Y11 boundaries'!$P$54:$Q$61</definedName>
    <definedName name="year11nov21cheF">'Y10Y11 boundaries'!$S$45:$T$50</definedName>
    <definedName name="year11nov21cheH">'Y10Y11 boundaries'!$S$54:$T$61</definedName>
    <definedName name="year11nov21combbioF">'Y10Y11 boundaries'!$S$23:$T$28</definedName>
    <definedName name="year11nov21combbioH">'Y10Y11 boundaries'!$S$32:$T$39</definedName>
    <definedName name="year11nov21combcheF">'Y10Y11 boundaries'!$V$23:$W$28</definedName>
    <definedName name="year11nov21combcheH">'Y10Y11 boundaries'!$V$32:$W$39</definedName>
    <definedName name="year11nov21combF">'Y10Y11 boundaries'!$P$23:$Q$28</definedName>
    <definedName name="year11nov21combH">'Y10Y11 boundaries'!$P$32:$Q$39</definedName>
    <definedName name="year11nov21combphyF">'Y10Y11 boundaries'!$Y$23:$Z$28</definedName>
    <definedName name="year11nov21combphyH">'Y10Y11 boundaries'!$Y$32:$Z$39</definedName>
    <definedName name="year11nov21phyF">'Y10Y11 boundaries'!$V$45:$W$50</definedName>
    <definedName name="year11nov21phyH">'Y10Y11 boundaries'!$V$54:$W$61</definedName>
    <definedName name="Z_01F0A72C_0DCD_40A5_9B37_3132A50DF8D0_.wvu.FilterData" localSheetId="0" hidden="1">'Y11 Science 2022-23'!$A$2:$BR$94</definedName>
    <definedName name="Z_0D2D3033_6D07_4CEA_BC73_561F34D0BF2C_.wvu.FilterData" localSheetId="0" hidden="1">'Y11 Science 2022-23'!$A$1:$N$94</definedName>
    <definedName name="Z_101CEE48_1C82_4C7A_9C2D_66FAB1529537_.wvu.FilterData" localSheetId="0" hidden="1">'Y11 Science 2022-23'!$A$1:$N$94</definedName>
    <definedName name="Z_14870016_1A1E_451B_89D5_BA20E1E2D730_.wvu.FilterData" localSheetId="0" hidden="1">'Y11 Science 2022-23'!$A$2:$BR$94</definedName>
    <definedName name="Z_174D8CFF_E458_4679_803D_71D25F7A6A62_.wvu.FilterData" localSheetId="0" hidden="1">'Y11 Science 2022-23'!$A$1:$N$94</definedName>
    <definedName name="Z_1901FC3A_017B_43DA_A0C3_42BEAD941032_.wvu.FilterData" localSheetId="0" hidden="1">'Y11 Science 2022-23'!$A$1:$BB$94</definedName>
    <definedName name="Z_1D1C6EAE_E17C_440B_8DD6_FC9A0AF9A4EE_.wvu.FilterData" localSheetId="0" hidden="1">'Y11 Science 2022-23'!$A$1:$BB$94</definedName>
    <definedName name="Z_3236A7E6_699A_4CF6_BC1F_721E60BFB865_.wvu.FilterData" localSheetId="0" hidden="1">'Y11 Science 2022-23'!$A$1:$N$94</definedName>
    <definedName name="Z_3ABFFD58_E941_4032_82B0_537D3166B18D_.wvu.FilterData" localSheetId="0" hidden="1">'Y11 Science 2022-23'!$A$1:$N$94</definedName>
    <definedName name="Z_51D7D8BD_251E_4D9F_BA4D_E8267B4B9841_.wvu.FilterData" localSheetId="0" hidden="1">'Y11 Science 2022-23'!$A$2:$AE$94</definedName>
    <definedName name="Z_556C8D18_A90A_4E29_AF4C_194E6692F2A7_.wvu.FilterData" localSheetId="0" hidden="1">'Y11 Science 2022-23'!$A$1:$N$94</definedName>
    <definedName name="Z_5B961798_F6FE_40E9_9740_A268A4D220F6_.wvu.FilterData" localSheetId="0" hidden="1">'Y11 Science 2022-23'!$A$1:$N$94</definedName>
    <definedName name="Z_647CCF44_934F_4EF0_B1BA_C96B35545FEC_.wvu.FilterData" localSheetId="0" hidden="1">'Y11 Science 2022-23'!$A$1:$N$94</definedName>
    <definedName name="Z_66A24050_C954_4D3D_A450_FA46EEFE6543_.wvu.FilterData" localSheetId="0" hidden="1">'Y11 Science 2022-23'!$A$2:$N$94</definedName>
    <definedName name="Z_6FA70060_40B2_493E_A256_645964D85709_.wvu.FilterData" localSheetId="0" hidden="1">'Y11 Science 2022-23'!$A$1:$N$94</definedName>
    <definedName name="Z_7CADEBCF_8EDF_4F89_A658_FD25C69A7B67_.wvu.FilterData" localSheetId="0" hidden="1">'Y11 Science 2022-23'!$A$2:$N$94</definedName>
    <definedName name="Z_8513BB9A_9A6C_488B_9100_00E84891B617_.wvu.FilterData" localSheetId="0" hidden="1">'Y11 Science 2022-23'!$A$2:$AE$94</definedName>
    <definedName name="Z_A6790F2A_1071_48D3_9502_8EDEF4EBCA8E_.wvu.FilterData" localSheetId="0" hidden="1">'Y11 Science 2022-23'!$A$2:$N$94</definedName>
    <definedName name="Z_AABE0479_F0C7_4A0C_BF1E_20628BD2195C_.wvu.FilterData" localSheetId="0" hidden="1">'Y11 Science 2022-23'!$A$1:$AE$94</definedName>
    <definedName name="Z_B468691A_1857_4BDB_B1B0_79EA2BF527B1_.wvu.FilterData" localSheetId="23" hidden="1">'Copy for AP1.2 work in progress'!$A$1:$H$269</definedName>
    <definedName name="Z_B468691A_1857_4BDB_B1B0_79EA2BF527B1_.wvu.FilterData" localSheetId="0" hidden="1">'Y11 Science 2022-23'!$A$1:$BB$94</definedName>
    <definedName name="Z_B979858D_3B85_44B5_BD67_7F7EDBFFF7DE_.wvu.FilterData" localSheetId="0" hidden="1">'Y11 Science 2022-23'!$A$2:$N$94</definedName>
    <definedName name="Z_BBC8A45F_59C4_4995_93EF_C96F0C984E08_.wvu.FilterData" localSheetId="0" hidden="1">'Y11 Science 2022-23'!$A$2:$BR$94</definedName>
    <definedName name="Z_DD907693_252A_426B_92E0_5C0193EE6B57_.wvu.FilterData" localSheetId="0" hidden="1">'Y11 Science 2022-23'!$A$1:$N$94</definedName>
  </definedNames>
  <calcPr calcId="191029"/>
  <customWorkbookViews>
    <customWorkbookView name="BRN" guid="{6FA70060-40B2-493E-A256-645964D85709}" maximized="1" windowWidth="0" windowHeight="0" activeSheetId="0"/>
    <customWorkbookView name="GRI" guid="{3236A7E6-699A-4CF6-BC1F-721E60BFB865}" maximized="1" windowWidth="0" windowHeight="0" activeSheetId="0"/>
    <customWorkbookView name="Grade 8/9 combined" guid="{A6790F2A-1071-48D3-9502-8EDEF4EBCA8E}" maximized="1" windowWidth="0" windowHeight="0" activeSheetId="0"/>
    <customWorkbookView name="Filter 1" guid="{B468691A-1857-4BDB-B1B0-79EA2BF527B1}" maximized="1" windowWidth="0" windowHeight="0" activeSheetId="0"/>
    <customWorkbookView name="Filter 3" guid="{3ABFFD58-E941-4032-82B0-537D3166B18D}" maximized="1" windowWidth="0" windowHeight="0" activeSheetId="0"/>
    <customWorkbookView name="Filter 2" guid="{556C8D18-A90A-4E29-AF4C-194E6692F2A7}" maximized="1" windowWidth="0" windowHeight="0" activeSheetId="0"/>
    <customWorkbookView name="Filter 5" guid="{AABE0479-F0C7-4A0C-BF1E-20628BD2195C}" maximized="1" windowWidth="0" windowHeight="0" activeSheetId="0"/>
    <customWorkbookView name="Filter 4" guid="{0D2D3033-6D07-4CEA-BC73-561F34D0BF2C}" maximized="1" windowWidth="0" windowHeight="0" activeSheetId="0"/>
    <customWorkbookView name="PP students" guid="{7CADEBCF-8EDF-4F89-A658-FD25C69A7B67}" maximized="1" windowWidth="0" windowHeight="0" activeSheetId="0"/>
    <customWorkbookView name="Filter 7" guid="{1901FC3A-017B-43DA-A0C3-42BEAD941032}" maximized="1" windowWidth="0" windowHeight="0" activeSheetId="0"/>
    <customWorkbookView name="Filter 6" guid="{1D1C6EAE-E17C-440B-8DD6-FC9A0AF9A4EE}" maximized="1" windowWidth="0" windowHeight="0" activeSheetId="0"/>
    <customWorkbookView name="10a2 BPR" guid="{95226F0C-26A6-4AFF-8E1C-04E05C5A7EA5}" maximized="1" windowWidth="0" windowHeight="0" activeSheetId="0"/>
    <customWorkbookView name="BPR 10a3" guid="{B521BEDB-2A3E-460B-8132-403744A0FC61}" maximized="1" windowWidth="0" windowHeight="0" activeSheetId="0"/>
    <customWorkbookView name="mna2" guid="{8513BB9A-9A6C-488B-9100-00E84891B617}" maximized="1" windowWidth="0" windowHeight="0" activeSheetId="0"/>
    <customWorkbookView name="FMA" guid="{174D8CFF-E458-4679-803D-71D25F7A6A62}" maximized="1" windowWidth="0" windowHeight="0" activeSheetId="0"/>
    <customWorkbookView name="AOG" guid="{647CCF44-934F-4EF0-B1BA-C96B35545FEC}" maximized="1" windowWidth="0" windowHeight="0" activeSheetId="0"/>
    <customWorkbookView name="VBE" guid="{EB3EFDCD-5C2E-4A2C-8F85-1D3EC301FA3F}" maximized="1" windowWidth="0" windowHeight="0" activeSheetId="0"/>
    <customWorkbookView name="VBE admin filter" guid="{B979858D-3B85-44B5-BD67-7F7EDBFFF7DE}" maximized="1" windowWidth="0" windowHeight="0" activeSheetId="0"/>
    <customWorkbookView name="11d2 BPR / RSC / CCA" guid="{14870016-1A1E-451B-89D5-BA20E1E2D730}" maximized="1" windowWidth="0" windowHeight="0" activeSheetId="0"/>
    <customWorkbookView name="11a2 BPR / ADV / JSM" guid="{BBC8A45F-59C4-4995-93EF-C96F0C984E08}" maximized="1" windowWidth="0" windowHeight="0" activeSheetId="0"/>
    <customWorkbookView name="jsp" guid="{101CEE48-1C82-4C7A-9C2D-66FAB1529537}" maximized="1" windowWidth="0" windowHeight="0" activeSheetId="0"/>
    <customWorkbookView name="10a3" guid="{51D7D8BD-251E-4D9F-BA4D-E8267B4B9841}" maximized="1" windowWidth="0" windowHeight="0" activeSheetId="0"/>
    <customWorkbookView name="10d/Sc1" guid="{DD907693-252A-426B-92E0-5C0193EE6B57}" maximized="1" windowWidth="0" windowHeight="0" activeSheetId="0"/>
    <customWorkbookView name="BPR" guid="{01F0A72C-0DCD-40A5-9B37-3132A50DF8D0}" maximized="1" windowWidth="0" windowHeight="0" activeSheetId="0"/>
    <customWorkbookView name="MNA" guid="{66A24050-C954-4D3D-A450-FA46EEFE6543}" maximized="1" windowWidth="0" windowHeight="0" activeSheetId="0"/>
    <customWorkbookView name="DDA" guid="{5B961798-F6FE-40E9-9740-A268A4D220F6}" maximized="1" windowWidth="0" windowHeight="0" activeSheetId="0"/>
  </customWorkbookViews>
  <pivotCaches>
    <pivotCache cacheId="4" r:id="rId3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33" l="1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U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H289" i="26"/>
  <c r="D279" i="26"/>
  <c r="D278" i="26"/>
  <c r="D277" i="26"/>
  <c r="D276" i="26"/>
  <c r="D275" i="26"/>
  <c r="D274" i="26"/>
  <c r="D273" i="26"/>
  <c r="D272" i="26"/>
  <c r="D271" i="26"/>
  <c r="D270" i="26"/>
  <c r="H266" i="26"/>
  <c r="H265" i="26"/>
  <c r="H264" i="26"/>
  <c r="D264" i="26"/>
  <c r="H263" i="26"/>
  <c r="H262" i="26"/>
  <c r="H261" i="26"/>
  <c r="D261" i="26"/>
  <c r="H260" i="26"/>
  <c r="H259" i="26"/>
  <c r="H258" i="26"/>
  <c r="H257" i="26"/>
  <c r="H256" i="26"/>
  <c r="H255" i="26"/>
  <c r="H254" i="26"/>
  <c r="H253" i="26"/>
  <c r="H252" i="26"/>
  <c r="H251" i="26"/>
  <c r="D251" i="26"/>
  <c r="H250" i="26"/>
  <c r="H249" i="26"/>
  <c r="D249" i="26"/>
  <c r="H248" i="26"/>
  <c r="H247" i="26"/>
  <c r="D247" i="26"/>
  <c r="H246" i="26"/>
  <c r="H245" i="26"/>
  <c r="D245" i="26"/>
  <c r="H244" i="26"/>
  <c r="H243" i="26"/>
  <c r="D243" i="26"/>
  <c r="H242" i="26"/>
  <c r="H241" i="26"/>
  <c r="H240" i="26"/>
  <c r="H239" i="26"/>
  <c r="H238" i="26"/>
  <c r="H237" i="26"/>
  <c r="H236" i="26"/>
  <c r="H235" i="26"/>
  <c r="D235" i="26"/>
  <c r="H234" i="26"/>
  <c r="H233" i="26"/>
  <c r="H232" i="26"/>
  <c r="H231" i="26"/>
  <c r="H230" i="26"/>
  <c r="H229" i="26"/>
  <c r="D229" i="26"/>
  <c r="H228" i="26"/>
  <c r="H227" i="26"/>
  <c r="D227" i="26"/>
  <c r="H226" i="26"/>
  <c r="H225" i="26"/>
  <c r="H224" i="26"/>
  <c r="H223" i="26"/>
  <c r="H222" i="26"/>
  <c r="H221" i="26"/>
  <c r="D221" i="26"/>
  <c r="H220" i="26"/>
  <c r="H219" i="26"/>
  <c r="D219" i="26"/>
  <c r="H218" i="26"/>
  <c r="H217" i="26"/>
  <c r="H216" i="26"/>
  <c r="H215" i="26"/>
  <c r="H214" i="26"/>
  <c r="D214" i="26"/>
  <c r="H213" i="26"/>
  <c r="H212" i="26"/>
  <c r="H211" i="26"/>
  <c r="H210" i="26"/>
  <c r="H209" i="26"/>
  <c r="H208" i="26"/>
  <c r="H207" i="26"/>
  <c r="H206" i="26"/>
  <c r="D206" i="26"/>
  <c r="H205" i="26"/>
  <c r="H204" i="26"/>
  <c r="H203" i="26"/>
  <c r="H202" i="26"/>
  <c r="H201" i="26"/>
  <c r="D201" i="26"/>
  <c r="H200" i="26"/>
  <c r="H199" i="26"/>
  <c r="D199" i="26"/>
  <c r="H198" i="26"/>
  <c r="H197" i="26"/>
  <c r="D197" i="26"/>
  <c r="H196" i="26"/>
  <c r="D196" i="26"/>
  <c r="H195" i="26"/>
  <c r="D195" i="26"/>
  <c r="H194" i="26"/>
  <c r="H193" i="26"/>
  <c r="H192" i="26"/>
  <c r="D192" i="26"/>
  <c r="H191" i="26"/>
  <c r="H190" i="26"/>
  <c r="H189" i="26"/>
  <c r="H188" i="26"/>
  <c r="H187" i="26"/>
  <c r="H186" i="26"/>
  <c r="D186" i="26"/>
  <c r="H185" i="26"/>
  <c r="H184" i="26"/>
  <c r="H183" i="26"/>
  <c r="H182" i="26"/>
  <c r="H181" i="26"/>
  <c r="D181" i="26"/>
  <c r="H180" i="26"/>
  <c r="H179" i="26"/>
  <c r="D179" i="26"/>
  <c r="H178" i="26"/>
  <c r="D178" i="26"/>
  <c r="H177" i="26"/>
  <c r="H176" i="26"/>
  <c r="H175" i="26"/>
  <c r="D175" i="26"/>
  <c r="H174" i="26"/>
  <c r="H173" i="26"/>
  <c r="H172" i="26"/>
  <c r="H171" i="26"/>
  <c r="H170" i="26"/>
  <c r="D170" i="26"/>
  <c r="H169" i="26"/>
  <c r="H168" i="26"/>
  <c r="D168" i="26"/>
  <c r="H167" i="26"/>
  <c r="H166" i="26"/>
  <c r="H165" i="26"/>
  <c r="D165" i="26"/>
  <c r="H164" i="26"/>
  <c r="D164" i="26"/>
  <c r="H163" i="26"/>
  <c r="H162" i="26"/>
  <c r="H161" i="26"/>
  <c r="H160" i="26"/>
  <c r="D160" i="26"/>
  <c r="H159" i="26"/>
  <c r="H158" i="26"/>
  <c r="H157" i="26"/>
  <c r="D157" i="26"/>
  <c r="H156" i="26"/>
  <c r="D156" i="26"/>
  <c r="H155" i="26"/>
  <c r="D155" i="26"/>
  <c r="H154" i="26"/>
  <c r="H153" i="26"/>
  <c r="H152" i="26"/>
  <c r="H151" i="26"/>
  <c r="D151" i="26"/>
  <c r="H150" i="26"/>
  <c r="H149" i="26"/>
  <c r="H148" i="26"/>
  <c r="D148" i="26"/>
  <c r="H147" i="26"/>
  <c r="H146" i="26"/>
  <c r="H145" i="26"/>
  <c r="H144" i="26"/>
  <c r="H143" i="26"/>
  <c r="H142" i="26"/>
  <c r="H141" i="26"/>
  <c r="D141" i="26"/>
  <c r="H140" i="26"/>
  <c r="H139" i="26"/>
  <c r="D139" i="26"/>
  <c r="H138" i="26"/>
  <c r="D138" i="26"/>
  <c r="H137" i="26"/>
  <c r="D137" i="26"/>
  <c r="H136" i="26"/>
  <c r="H135" i="26"/>
  <c r="H134" i="26"/>
  <c r="D134" i="26"/>
  <c r="H133" i="26"/>
  <c r="H132" i="26"/>
  <c r="H131" i="26"/>
  <c r="D131" i="26"/>
  <c r="H130" i="26"/>
  <c r="H129" i="26"/>
  <c r="H128" i="26"/>
  <c r="H127" i="26"/>
  <c r="H126" i="26"/>
  <c r="H125" i="26"/>
  <c r="H124" i="26"/>
  <c r="H123" i="26"/>
  <c r="H122" i="26"/>
  <c r="H121" i="26"/>
  <c r="D121" i="26"/>
  <c r="D120" i="26"/>
  <c r="H119" i="26"/>
  <c r="H118" i="26"/>
  <c r="D118" i="26"/>
  <c r="H117" i="26"/>
  <c r="H116" i="26"/>
  <c r="H115" i="26"/>
  <c r="D115" i="26"/>
  <c r="H114" i="26"/>
  <c r="H113" i="26"/>
  <c r="H112" i="26"/>
  <c r="D112" i="26"/>
  <c r="H111" i="26"/>
  <c r="H110" i="26"/>
  <c r="H109" i="26"/>
  <c r="D109" i="26"/>
  <c r="H108" i="26"/>
  <c r="H107" i="26"/>
  <c r="H106" i="26"/>
  <c r="D106" i="26"/>
  <c r="H105" i="26"/>
  <c r="H104" i="26"/>
  <c r="H103" i="26"/>
  <c r="H102" i="26"/>
  <c r="D102" i="26"/>
  <c r="H101" i="26"/>
  <c r="D101" i="26"/>
  <c r="H100" i="26"/>
  <c r="H99" i="26"/>
  <c r="H98" i="26"/>
  <c r="H97" i="26"/>
  <c r="D97" i="26"/>
  <c r="H96" i="26"/>
  <c r="H95" i="26"/>
  <c r="H94" i="26"/>
  <c r="D94" i="26"/>
  <c r="H93" i="26"/>
  <c r="D93" i="26"/>
  <c r="H92" i="26"/>
  <c r="H91" i="26"/>
  <c r="H90" i="26"/>
  <c r="D90" i="26"/>
  <c r="H89" i="26"/>
  <c r="H88" i="26"/>
  <c r="H87" i="26"/>
  <c r="H86" i="26"/>
  <c r="H85" i="26"/>
  <c r="H84" i="26"/>
  <c r="D84" i="26"/>
  <c r="H83" i="26"/>
  <c r="D83" i="26"/>
  <c r="H82" i="26"/>
  <c r="H81" i="26"/>
  <c r="H80" i="26"/>
  <c r="D80" i="26"/>
  <c r="H79" i="26"/>
  <c r="D79" i="26"/>
  <c r="H78" i="26"/>
  <c r="H77" i="26"/>
  <c r="H76" i="26"/>
  <c r="H75" i="26"/>
  <c r="H74" i="26"/>
  <c r="H73" i="26"/>
  <c r="D73" i="26"/>
  <c r="H72" i="26"/>
  <c r="H71" i="26"/>
  <c r="H70" i="26"/>
  <c r="D70" i="26"/>
  <c r="D69" i="26"/>
  <c r="H68" i="26"/>
  <c r="H67" i="26"/>
  <c r="H66" i="26"/>
  <c r="H65" i="26"/>
  <c r="H64" i="26"/>
  <c r="H63" i="26"/>
  <c r="H62" i="26"/>
  <c r="H61" i="26"/>
  <c r="D61" i="26"/>
  <c r="H60" i="26"/>
  <c r="H59" i="26"/>
  <c r="H58" i="26"/>
  <c r="H57" i="26"/>
  <c r="D57" i="26"/>
  <c r="H56" i="26"/>
  <c r="H55" i="26"/>
  <c r="H54" i="26"/>
  <c r="H53" i="26"/>
  <c r="D53" i="26"/>
  <c r="H52" i="26"/>
  <c r="H51" i="26"/>
  <c r="H50" i="26"/>
  <c r="H49" i="26"/>
  <c r="H48" i="26"/>
  <c r="D48" i="26"/>
  <c r="H47" i="26"/>
  <c r="D47" i="26"/>
  <c r="H46" i="26"/>
  <c r="H45" i="26"/>
  <c r="H44" i="26"/>
  <c r="H43" i="26"/>
  <c r="D43" i="26"/>
  <c r="H42" i="26"/>
  <c r="H41" i="26"/>
  <c r="H40" i="26"/>
  <c r="H39" i="26"/>
  <c r="H38" i="26"/>
  <c r="H37" i="26"/>
  <c r="D37" i="26"/>
  <c r="H36" i="26"/>
  <c r="H35" i="26"/>
  <c r="D35" i="26"/>
  <c r="H34" i="26"/>
  <c r="D34" i="26"/>
  <c r="H33" i="26"/>
  <c r="H32" i="26"/>
  <c r="H31" i="26"/>
  <c r="H30" i="26"/>
  <c r="H29" i="26"/>
  <c r="H28" i="26"/>
  <c r="H27" i="26"/>
  <c r="H26" i="26"/>
  <c r="H25" i="26"/>
  <c r="D25" i="26"/>
  <c r="H24" i="26"/>
  <c r="D24" i="26"/>
  <c r="H23" i="26"/>
  <c r="H22" i="26"/>
  <c r="H21" i="26"/>
  <c r="H20" i="26"/>
  <c r="H19" i="26"/>
  <c r="H18" i="26"/>
  <c r="H17" i="26"/>
  <c r="D17" i="26"/>
  <c r="H16" i="26"/>
  <c r="H15" i="26"/>
  <c r="H14" i="26"/>
  <c r="H13" i="26"/>
  <c r="H12" i="26"/>
  <c r="D12" i="26"/>
  <c r="H11" i="26"/>
  <c r="D11" i="26"/>
  <c r="H10" i="26"/>
  <c r="H9" i="26"/>
  <c r="H8" i="26"/>
  <c r="D7" i="26"/>
  <c r="H6" i="26"/>
  <c r="H5" i="26"/>
  <c r="D5" i="26"/>
  <c r="H4" i="26"/>
  <c r="D4" i="26"/>
  <c r="H3" i="26"/>
  <c r="H2" i="26"/>
  <c r="D2" i="26"/>
  <c r="H69" i="24"/>
  <c r="F69" i="24"/>
  <c r="E69" i="24"/>
  <c r="H68" i="24"/>
  <c r="F68" i="24"/>
  <c r="E68" i="24"/>
  <c r="H67" i="24"/>
  <c r="F67" i="24"/>
  <c r="E67" i="24"/>
  <c r="H66" i="24"/>
  <c r="F66" i="24"/>
  <c r="E66" i="24"/>
  <c r="H65" i="24"/>
  <c r="F65" i="24"/>
  <c r="E65" i="24"/>
  <c r="H64" i="24"/>
  <c r="F64" i="24"/>
  <c r="E64" i="24"/>
  <c r="H63" i="24"/>
  <c r="F63" i="24"/>
  <c r="E63" i="24"/>
  <c r="H62" i="24"/>
  <c r="F62" i="24"/>
  <c r="E62" i="24"/>
  <c r="H61" i="24"/>
  <c r="F61" i="24"/>
  <c r="E61" i="24"/>
  <c r="P39" i="24"/>
  <c r="N39" i="24"/>
  <c r="M39" i="24"/>
  <c r="J39" i="24"/>
  <c r="I39" i="24"/>
  <c r="F39" i="24"/>
  <c r="E39" i="24"/>
  <c r="B39" i="24"/>
  <c r="P38" i="24"/>
  <c r="N38" i="24"/>
  <c r="M38" i="24"/>
  <c r="J38" i="24"/>
  <c r="I38" i="24"/>
  <c r="F38" i="24"/>
  <c r="E38" i="24"/>
  <c r="B38" i="24"/>
  <c r="P37" i="24"/>
  <c r="N37" i="24"/>
  <c r="M37" i="24"/>
  <c r="J37" i="24"/>
  <c r="I37" i="24"/>
  <c r="F37" i="24"/>
  <c r="E37" i="24"/>
  <c r="B37" i="24"/>
  <c r="P36" i="24"/>
  <c r="N36" i="24"/>
  <c r="M36" i="24"/>
  <c r="J36" i="24"/>
  <c r="I36" i="24"/>
  <c r="F36" i="24"/>
  <c r="E36" i="24"/>
  <c r="B36" i="24"/>
  <c r="P35" i="24"/>
  <c r="N35" i="24"/>
  <c r="M35" i="24"/>
  <c r="J35" i="24"/>
  <c r="I35" i="24"/>
  <c r="F35" i="24"/>
  <c r="E35" i="24"/>
  <c r="B35" i="24"/>
  <c r="P34" i="24"/>
  <c r="N34" i="24"/>
  <c r="M34" i="24"/>
  <c r="J34" i="24"/>
  <c r="I34" i="24"/>
  <c r="F34" i="24"/>
  <c r="E34" i="24"/>
  <c r="B34" i="24"/>
  <c r="P33" i="24"/>
  <c r="N33" i="24"/>
  <c r="M33" i="24"/>
  <c r="J33" i="24"/>
  <c r="I33" i="24"/>
  <c r="F33" i="24"/>
  <c r="E33" i="24"/>
  <c r="B33" i="24"/>
  <c r="A33" i="24"/>
  <c r="N32" i="24"/>
  <c r="M32" i="24"/>
  <c r="J32" i="24"/>
  <c r="I32" i="24"/>
  <c r="F32" i="24"/>
  <c r="E32" i="24"/>
  <c r="B32" i="24"/>
  <c r="A32" i="24"/>
  <c r="P28" i="24"/>
  <c r="B28" i="24"/>
  <c r="A28" i="24"/>
  <c r="P27" i="24"/>
  <c r="B27" i="24"/>
  <c r="P26" i="24"/>
  <c r="B26" i="24"/>
  <c r="A26" i="24"/>
  <c r="P25" i="24"/>
  <c r="B25" i="24"/>
  <c r="A25" i="24"/>
  <c r="P24" i="24"/>
  <c r="B24" i="24"/>
  <c r="A24" i="24"/>
  <c r="B23" i="24"/>
  <c r="A23" i="24"/>
  <c r="M17" i="24"/>
  <c r="M14" i="24"/>
  <c r="M13" i="24"/>
  <c r="M12" i="24"/>
  <c r="M11" i="24"/>
  <c r="N10" i="24"/>
  <c r="N8" i="24"/>
  <c r="M8" i="24"/>
  <c r="N7" i="24"/>
  <c r="M7" i="24"/>
  <c r="R6" i="24"/>
  <c r="N6" i="24"/>
  <c r="M6" i="24"/>
  <c r="R5" i="24"/>
  <c r="N5" i="24"/>
  <c r="M5" i="24"/>
  <c r="R4" i="24"/>
  <c r="N4" i="24"/>
  <c r="M4" i="24"/>
  <c r="R3" i="24"/>
  <c r="N3" i="24"/>
  <c r="M3" i="24"/>
  <c r="N2" i="24"/>
  <c r="I13" i="22"/>
  <c r="H13" i="22"/>
  <c r="G13" i="22"/>
  <c r="F13" i="22"/>
  <c r="E13" i="22"/>
  <c r="D13" i="22"/>
  <c r="C12" i="22"/>
  <c r="B12" i="22"/>
  <c r="C11" i="22"/>
  <c r="B11" i="22"/>
  <c r="C10" i="22"/>
  <c r="B10" i="22"/>
  <c r="C9" i="22"/>
  <c r="B9" i="22"/>
  <c r="I8" i="22"/>
  <c r="H8" i="22"/>
  <c r="G8" i="22"/>
  <c r="F8" i="22"/>
  <c r="E8" i="22"/>
  <c r="D8" i="22"/>
  <c r="I7" i="22"/>
  <c r="H7" i="22"/>
  <c r="G7" i="22"/>
  <c r="F7" i="22"/>
  <c r="E7" i="22"/>
  <c r="D7" i="22"/>
  <c r="C6" i="22"/>
  <c r="B6" i="22"/>
  <c r="C5" i="22"/>
  <c r="B5" i="22"/>
  <c r="C4" i="22"/>
  <c r="B4" i="22"/>
  <c r="C3" i="22"/>
  <c r="B3" i="22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H7" i="21"/>
  <c r="C7" i="21"/>
  <c r="H6" i="21"/>
  <c r="C6" i="21"/>
  <c r="H5" i="21"/>
  <c r="C5" i="21"/>
  <c r="H4" i="21"/>
  <c r="C4" i="21"/>
  <c r="H3" i="21"/>
  <c r="C3" i="21"/>
  <c r="H2" i="21"/>
  <c r="E2" i="21"/>
  <c r="C2" i="21"/>
  <c r="E5" i="21" s="1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H7" i="20"/>
  <c r="C7" i="20"/>
  <c r="H6" i="20"/>
  <c r="C6" i="20"/>
  <c r="H5" i="20"/>
  <c r="E5" i="20"/>
  <c r="C5" i="20"/>
  <c r="H4" i="20"/>
  <c r="C4" i="20"/>
  <c r="H3" i="20"/>
  <c r="C3" i="20"/>
  <c r="E8" i="20" s="1"/>
  <c r="H2" i="20"/>
  <c r="C2" i="20"/>
  <c r="E7" i="20" s="1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H7" i="19"/>
  <c r="C7" i="19"/>
  <c r="H6" i="19"/>
  <c r="C6" i="19"/>
  <c r="H5" i="19"/>
  <c r="E5" i="19"/>
  <c r="C5" i="19"/>
  <c r="H4" i="19"/>
  <c r="C4" i="19"/>
  <c r="H3" i="19"/>
  <c r="C3" i="19"/>
  <c r="E8" i="19" s="1"/>
  <c r="H2" i="19"/>
  <c r="C2" i="19"/>
  <c r="E7" i="19" s="1"/>
  <c r="H11" i="18"/>
  <c r="E11" i="18"/>
  <c r="H10" i="18"/>
  <c r="E10" i="18"/>
  <c r="H9" i="18"/>
  <c r="E9" i="18"/>
  <c r="H8" i="18"/>
  <c r="E8" i="18"/>
  <c r="H7" i="18"/>
  <c r="E7" i="18"/>
  <c r="H6" i="18"/>
  <c r="E6" i="18"/>
  <c r="H5" i="18"/>
  <c r="E5" i="18"/>
  <c r="H4" i="18"/>
  <c r="E4" i="18"/>
  <c r="H3" i="18"/>
  <c r="E3" i="18"/>
  <c r="H2" i="18"/>
  <c r="E2" i="18"/>
  <c r="E9" i="17"/>
  <c r="E8" i="17"/>
  <c r="H7" i="17"/>
  <c r="E7" i="17"/>
  <c r="H6" i="17"/>
  <c r="E6" i="17"/>
  <c r="H5" i="17"/>
  <c r="E5" i="17"/>
  <c r="H4" i="17"/>
  <c r="E4" i="17"/>
  <c r="H3" i="17"/>
  <c r="E3" i="17"/>
  <c r="H2" i="17"/>
  <c r="E2" i="17"/>
  <c r="H11" i="16"/>
  <c r="E11" i="16"/>
  <c r="H10" i="16"/>
  <c r="E10" i="16"/>
  <c r="H9" i="16"/>
  <c r="E9" i="16"/>
  <c r="H8" i="16"/>
  <c r="E8" i="16"/>
  <c r="H7" i="16"/>
  <c r="E7" i="16"/>
  <c r="H6" i="16"/>
  <c r="E6" i="16"/>
  <c r="H5" i="16"/>
  <c r="E5" i="16"/>
  <c r="H4" i="16"/>
  <c r="E4" i="16"/>
  <c r="H3" i="16"/>
  <c r="E3" i="16"/>
  <c r="H2" i="16"/>
  <c r="E2" i="16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H5" i="15"/>
  <c r="C5" i="15"/>
  <c r="H4" i="15"/>
  <c r="C4" i="15"/>
  <c r="H3" i="15"/>
  <c r="C3" i="15"/>
  <c r="H2" i="15"/>
  <c r="C2" i="15"/>
  <c r="E2" i="15" s="1"/>
  <c r="K21" i="9"/>
  <c r="J21" i="9"/>
  <c r="I21" i="9"/>
  <c r="H21" i="9"/>
  <c r="G21" i="9"/>
  <c r="F21" i="9"/>
  <c r="E21" i="9"/>
  <c r="D21" i="9"/>
  <c r="C21" i="9"/>
  <c r="B21" i="9"/>
  <c r="K20" i="9"/>
  <c r="J20" i="9"/>
  <c r="I20" i="9"/>
  <c r="H20" i="9"/>
  <c r="G20" i="9"/>
  <c r="F20" i="9"/>
  <c r="E20" i="9"/>
  <c r="D20" i="9"/>
  <c r="C20" i="9"/>
  <c r="B20" i="9"/>
  <c r="K217" i="7"/>
  <c r="J217" i="7"/>
  <c r="I217" i="7"/>
  <c r="C217" i="7"/>
  <c r="K216" i="7"/>
  <c r="J216" i="7"/>
  <c r="I216" i="7"/>
  <c r="C216" i="7"/>
  <c r="K215" i="7"/>
  <c r="J215" i="7"/>
  <c r="I215" i="7"/>
  <c r="C215" i="7"/>
  <c r="K214" i="7"/>
  <c r="J214" i="7"/>
  <c r="I214" i="7"/>
  <c r="C214" i="7"/>
  <c r="K213" i="7"/>
  <c r="J213" i="7"/>
  <c r="I213" i="7"/>
  <c r="C213" i="7"/>
  <c r="K212" i="7"/>
  <c r="J212" i="7"/>
  <c r="I212" i="7"/>
  <c r="C212" i="7"/>
  <c r="K211" i="7"/>
  <c r="J211" i="7"/>
  <c r="I211" i="7"/>
  <c r="C211" i="7"/>
  <c r="C210" i="7"/>
  <c r="K10" i="7"/>
  <c r="J10" i="7"/>
  <c r="I10" i="7"/>
  <c r="C10" i="7"/>
  <c r="K9" i="7"/>
  <c r="J9" i="7"/>
  <c r="I9" i="7"/>
  <c r="C9" i="7"/>
  <c r="K8" i="7"/>
  <c r="J8" i="7"/>
  <c r="I8" i="7"/>
  <c r="C8" i="7"/>
  <c r="K7" i="7"/>
  <c r="J7" i="7"/>
  <c r="I7" i="7"/>
  <c r="C7" i="7"/>
  <c r="K6" i="7"/>
  <c r="J6" i="7"/>
  <c r="I6" i="7"/>
  <c r="C6" i="7"/>
  <c r="K5" i="7"/>
  <c r="J5" i="7"/>
  <c r="I5" i="7"/>
  <c r="C5" i="7"/>
  <c r="K4" i="7"/>
  <c r="J4" i="7"/>
  <c r="I4" i="7"/>
  <c r="C4" i="7"/>
  <c r="K3" i="7"/>
  <c r="J3" i="7"/>
  <c r="I3" i="7"/>
  <c r="C3" i="7"/>
  <c r="K2" i="7"/>
  <c r="J2" i="7"/>
  <c r="I2" i="7"/>
  <c r="C2" i="7"/>
  <c r="BR94" i="2"/>
  <c r="BO94" i="2"/>
  <c r="BL94" i="2"/>
  <c r="AZ94" i="2"/>
  <c r="AW94" i="2"/>
  <c r="AT94" i="2"/>
  <c r="AM94" i="2"/>
  <c r="AO94" i="2" s="1"/>
  <c r="AD94" i="2"/>
  <c r="AA94" i="2"/>
  <c r="X94" i="2"/>
  <c r="BR93" i="2"/>
  <c r="BO93" i="2"/>
  <c r="BL93" i="2"/>
  <c r="AZ93" i="2"/>
  <c r="AW93" i="2"/>
  <c r="AT93" i="2"/>
  <c r="AM93" i="2"/>
  <c r="AO93" i="2" s="1"/>
  <c r="AD93" i="2"/>
  <c r="AA93" i="2"/>
  <c r="X93" i="2"/>
  <c r="BR92" i="2"/>
  <c r="BO92" i="2"/>
  <c r="BL92" i="2"/>
  <c r="AZ92" i="2"/>
  <c r="AW92" i="2"/>
  <c r="AT92" i="2"/>
  <c r="AM92" i="2"/>
  <c r="AO92" i="2" s="1"/>
  <c r="AD92" i="2"/>
  <c r="AA92" i="2"/>
  <c r="X92" i="2"/>
  <c r="BR91" i="2"/>
  <c r="BO91" i="2"/>
  <c r="BL91" i="2"/>
  <c r="AZ91" i="2"/>
  <c r="AW91" i="2"/>
  <c r="AT91" i="2"/>
  <c r="AM91" i="2"/>
  <c r="AO91" i="2" s="1"/>
  <c r="AD91" i="2"/>
  <c r="AA91" i="2"/>
  <c r="X91" i="2"/>
  <c r="BR90" i="2"/>
  <c r="BO90" i="2"/>
  <c r="BL90" i="2"/>
  <c r="AZ90" i="2"/>
  <c r="AW90" i="2"/>
  <c r="AT90" i="2"/>
  <c r="AM90" i="2"/>
  <c r="AO90" i="2" s="1"/>
  <c r="AD90" i="2"/>
  <c r="AA90" i="2"/>
  <c r="X90" i="2"/>
  <c r="BR89" i="2"/>
  <c r="BO89" i="2"/>
  <c r="BL89" i="2"/>
  <c r="AZ89" i="2"/>
  <c r="AW89" i="2"/>
  <c r="AT89" i="2"/>
  <c r="AM89" i="2"/>
  <c r="AO89" i="2" s="1"/>
  <c r="AD89" i="2"/>
  <c r="AA89" i="2"/>
  <c r="X89" i="2"/>
  <c r="BR88" i="2"/>
  <c r="BO88" i="2"/>
  <c r="BL88" i="2"/>
  <c r="AZ88" i="2"/>
  <c r="AW88" i="2"/>
  <c r="AT88" i="2"/>
  <c r="AM88" i="2"/>
  <c r="AO88" i="2" s="1"/>
  <c r="AD88" i="2"/>
  <c r="AA88" i="2"/>
  <c r="X88" i="2"/>
  <c r="BR87" i="2"/>
  <c r="BO87" i="2"/>
  <c r="BL87" i="2"/>
  <c r="AZ87" i="2"/>
  <c r="AW87" i="2"/>
  <c r="AT87" i="2"/>
  <c r="AM87" i="2"/>
  <c r="AO87" i="2" s="1"/>
  <c r="AD87" i="2"/>
  <c r="AA87" i="2"/>
  <c r="X87" i="2"/>
  <c r="BR86" i="2"/>
  <c r="BO86" i="2"/>
  <c r="BL86" i="2"/>
  <c r="AZ86" i="2"/>
  <c r="AW86" i="2"/>
  <c r="AT86" i="2"/>
  <c r="AM86" i="2"/>
  <c r="AO86" i="2" s="1"/>
  <c r="AD86" i="2"/>
  <c r="AA86" i="2"/>
  <c r="X86" i="2"/>
  <c r="BR85" i="2"/>
  <c r="BO85" i="2"/>
  <c r="BL85" i="2"/>
  <c r="AZ85" i="2"/>
  <c r="AW85" i="2"/>
  <c r="AT85" i="2"/>
  <c r="AM85" i="2"/>
  <c r="AO85" i="2" s="1"/>
  <c r="AD85" i="2"/>
  <c r="AA85" i="2"/>
  <c r="X85" i="2"/>
  <c r="BR84" i="2"/>
  <c r="BO84" i="2"/>
  <c r="BL84" i="2"/>
  <c r="AZ84" i="2"/>
  <c r="AW84" i="2"/>
  <c r="AT84" i="2"/>
  <c r="AM84" i="2"/>
  <c r="AO84" i="2" s="1"/>
  <c r="AD84" i="2"/>
  <c r="AA84" i="2"/>
  <c r="X84" i="2"/>
  <c r="BR83" i="2"/>
  <c r="BO83" i="2"/>
  <c r="BL83" i="2"/>
  <c r="AZ83" i="2"/>
  <c r="AW83" i="2"/>
  <c r="AT83" i="2"/>
  <c r="AM83" i="2"/>
  <c r="AO83" i="2" s="1"/>
  <c r="AD83" i="2"/>
  <c r="AA83" i="2"/>
  <c r="X83" i="2"/>
  <c r="BR82" i="2"/>
  <c r="BO82" i="2"/>
  <c r="BL82" i="2"/>
  <c r="AZ82" i="2"/>
  <c r="AW82" i="2"/>
  <c r="AT82" i="2"/>
  <c r="AM82" i="2"/>
  <c r="AO82" i="2" s="1"/>
  <c r="AD82" i="2"/>
  <c r="AA82" i="2"/>
  <c r="X82" i="2"/>
  <c r="BR81" i="2"/>
  <c r="BO81" i="2"/>
  <c r="BL81" i="2"/>
  <c r="AZ81" i="2"/>
  <c r="AW81" i="2"/>
  <c r="AT81" i="2"/>
  <c r="AM81" i="2"/>
  <c r="AO81" i="2" s="1"/>
  <c r="AD81" i="2"/>
  <c r="AA81" i="2"/>
  <c r="X81" i="2"/>
  <c r="BR80" i="2"/>
  <c r="BO80" i="2"/>
  <c r="BL80" i="2"/>
  <c r="AZ80" i="2"/>
  <c r="AW80" i="2"/>
  <c r="AT80" i="2"/>
  <c r="AM80" i="2"/>
  <c r="AO80" i="2" s="1"/>
  <c r="AD80" i="2"/>
  <c r="AA80" i="2"/>
  <c r="X80" i="2"/>
  <c r="BR79" i="2"/>
  <c r="BO79" i="2"/>
  <c r="BL79" i="2"/>
  <c r="AZ79" i="2"/>
  <c r="AW79" i="2"/>
  <c r="AT79" i="2"/>
  <c r="AM79" i="2"/>
  <c r="AO79" i="2" s="1"/>
  <c r="AD79" i="2"/>
  <c r="AA79" i="2"/>
  <c r="X79" i="2"/>
  <c r="BR78" i="2"/>
  <c r="BO78" i="2"/>
  <c r="BL78" i="2"/>
  <c r="AZ78" i="2"/>
  <c r="AW78" i="2"/>
  <c r="AT78" i="2"/>
  <c r="AM78" i="2"/>
  <c r="AO78" i="2" s="1"/>
  <c r="AD78" i="2"/>
  <c r="AA78" i="2"/>
  <c r="X78" i="2"/>
  <c r="BR77" i="2"/>
  <c r="BO77" i="2"/>
  <c r="BL77" i="2"/>
  <c r="AZ77" i="2"/>
  <c r="AW77" i="2"/>
  <c r="AT77" i="2"/>
  <c r="AM77" i="2"/>
  <c r="AO77" i="2" s="1"/>
  <c r="AD77" i="2"/>
  <c r="AA77" i="2"/>
  <c r="X77" i="2"/>
  <c r="BR76" i="2"/>
  <c r="BO76" i="2"/>
  <c r="BL76" i="2"/>
  <c r="AZ76" i="2"/>
  <c r="AW76" i="2"/>
  <c r="AT76" i="2"/>
  <c r="AM76" i="2"/>
  <c r="AO76" i="2" s="1"/>
  <c r="AD76" i="2"/>
  <c r="AA76" i="2"/>
  <c r="X76" i="2"/>
  <c r="BR75" i="2"/>
  <c r="BO75" i="2"/>
  <c r="BL75" i="2"/>
  <c r="AZ75" i="2"/>
  <c r="AW75" i="2"/>
  <c r="AM75" i="2"/>
  <c r="AF75" i="2"/>
  <c r="BR74" i="2"/>
  <c r="BO74" i="2"/>
  <c r="BL74" i="2"/>
  <c r="AZ74" i="2"/>
  <c r="AW74" i="2"/>
  <c r="AT74" i="2"/>
  <c r="AM74" i="2"/>
  <c r="AO74" i="2" s="1"/>
  <c r="AD74" i="2"/>
  <c r="AA74" i="2"/>
  <c r="X74" i="2"/>
  <c r="BR73" i="2"/>
  <c r="BO73" i="2"/>
  <c r="BL73" i="2"/>
  <c r="AZ73" i="2"/>
  <c r="AW73" i="2"/>
  <c r="AT73" i="2"/>
  <c r="AM73" i="2"/>
  <c r="AO73" i="2" s="1"/>
  <c r="AD73" i="2"/>
  <c r="AA73" i="2"/>
  <c r="X73" i="2"/>
  <c r="BR72" i="2"/>
  <c r="BO72" i="2"/>
  <c r="BL72" i="2"/>
  <c r="AZ72" i="2"/>
  <c r="AW72" i="2"/>
  <c r="AT72" i="2"/>
  <c r="AM72" i="2"/>
  <c r="AO72" i="2" s="1"/>
  <c r="AD72" i="2"/>
  <c r="AA72" i="2"/>
  <c r="X72" i="2"/>
  <c r="BR71" i="2"/>
  <c r="BO71" i="2"/>
  <c r="BL71" i="2"/>
  <c r="AZ71" i="2"/>
  <c r="AW71" i="2"/>
  <c r="AT71" i="2"/>
  <c r="AM71" i="2"/>
  <c r="AO71" i="2" s="1"/>
  <c r="AD71" i="2"/>
  <c r="AA71" i="2"/>
  <c r="X71" i="2"/>
  <c r="BR70" i="2"/>
  <c r="BO70" i="2"/>
  <c r="BL70" i="2"/>
  <c r="AZ70" i="2"/>
  <c r="AW70" i="2"/>
  <c r="AT70" i="2"/>
  <c r="AM70" i="2"/>
  <c r="AO70" i="2" s="1"/>
  <c r="AD70" i="2"/>
  <c r="AA70" i="2"/>
  <c r="X70" i="2"/>
  <c r="BR69" i="2"/>
  <c r="BO69" i="2"/>
  <c r="BL69" i="2"/>
  <c r="AZ69" i="2"/>
  <c r="AW69" i="2"/>
  <c r="AT69" i="2"/>
  <c r="AM69" i="2"/>
  <c r="AO69" i="2" s="1"/>
  <c r="AD69" i="2"/>
  <c r="AA69" i="2"/>
  <c r="X69" i="2"/>
  <c r="BR68" i="2"/>
  <c r="BO68" i="2"/>
  <c r="BL68" i="2"/>
  <c r="AZ68" i="2"/>
  <c r="AW68" i="2"/>
  <c r="AT68" i="2"/>
  <c r="AM68" i="2"/>
  <c r="AO68" i="2" s="1"/>
  <c r="AD68" i="2"/>
  <c r="AA68" i="2"/>
  <c r="X68" i="2"/>
  <c r="BR67" i="2"/>
  <c r="BO67" i="2"/>
  <c r="BL67" i="2"/>
  <c r="AZ67" i="2"/>
  <c r="AW67" i="2"/>
  <c r="AT67" i="2"/>
  <c r="AM67" i="2"/>
  <c r="AO67" i="2" s="1"/>
  <c r="AD67" i="2"/>
  <c r="AA67" i="2"/>
  <c r="X67" i="2"/>
  <c r="BR66" i="2"/>
  <c r="BO66" i="2"/>
  <c r="BL66" i="2"/>
  <c r="AZ66" i="2"/>
  <c r="AW66" i="2"/>
  <c r="AT66" i="2"/>
  <c r="AM66" i="2"/>
  <c r="AO66" i="2" s="1"/>
  <c r="AD66" i="2"/>
  <c r="AA66" i="2"/>
  <c r="X66" i="2"/>
  <c r="BR65" i="2"/>
  <c r="BO65" i="2"/>
  <c r="BL65" i="2"/>
  <c r="AZ65" i="2"/>
  <c r="AW65" i="2"/>
  <c r="AT65" i="2"/>
  <c r="AM65" i="2"/>
  <c r="AO65" i="2" s="1"/>
  <c r="AD65" i="2"/>
  <c r="AA65" i="2"/>
  <c r="X65" i="2"/>
  <c r="BR64" i="2"/>
  <c r="BO64" i="2"/>
  <c r="BL64" i="2"/>
  <c r="AZ64" i="2"/>
  <c r="AW64" i="2"/>
  <c r="AT64" i="2"/>
  <c r="AM64" i="2"/>
  <c r="AO64" i="2" s="1"/>
  <c r="AD64" i="2"/>
  <c r="AA64" i="2"/>
  <c r="X64" i="2"/>
  <c r="BR63" i="2"/>
  <c r="BO63" i="2"/>
  <c r="BL63" i="2"/>
  <c r="AZ63" i="2"/>
  <c r="AW63" i="2"/>
  <c r="AT63" i="2"/>
  <c r="AM63" i="2"/>
  <c r="AO63" i="2" s="1"/>
  <c r="AD63" i="2"/>
  <c r="AA63" i="2"/>
  <c r="X63" i="2"/>
  <c r="BR62" i="2"/>
  <c r="BO62" i="2"/>
  <c r="BL62" i="2"/>
  <c r="AZ62" i="2"/>
  <c r="AW62" i="2"/>
  <c r="AT62" i="2"/>
  <c r="AM62" i="2"/>
  <c r="AO62" i="2" s="1"/>
  <c r="AD62" i="2"/>
  <c r="AA62" i="2"/>
  <c r="X62" i="2"/>
  <c r="BR61" i="2"/>
  <c r="BO61" i="2"/>
  <c r="BL61" i="2"/>
  <c r="AZ61" i="2"/>
  <c r="AW61" i="2"/>
  <c r="AT61" i="2"/>
  <c r="AM61" i="2"/>
  <c r="AO61" i="2" s="1"/>
  <c r="AD61" i="2"/>
  <c r="AA61" i="2"/>
  <c r="X61" i="2"/>
  <c r="BR60" i="2"/>
  <c r="BO60" i="2"/>
  <c r="BL60" i="2"/>
  <c r="AZ60" i="2"/>
  <c r="AW60" i="2"/>
  <c r="AT60" i="2"/>
  <c r="AM60" i="2"/>
  <c r="AO60" i="2" s="1"/>
  <c r="AD60" i="2"/>
  <c r="AA60" i="2"/>
  <c r="X60" i="2"/>
  <c r="BR59" i="2"/>
  <c r="BO59" i="2"/>
  <c r="BL59" i="2"/>
  <c r="AZ59" i="2"/>
  <c r="AW59" i="2"/>
  <c r="AT59" i="2"/>
  <c r="AM59" i="2"/>
  <c r="AO59" i="2" s="1"/>
  <c r="AD59" i="2"/>
  <c r="AA59" i="2"/>
  <c r="X59" i="2"/>
  <c r="BR58" i="2"/>
  <c r="BO58" i="2"/>
  <c r="BL58" i="2"/>
  <c r="AZ58" i="2"/>
  <c r="AW58" i="2"/>
  <c r="AT58" i="2"/>
  <c r="AM58" i="2"/>
  <c r="AO58" i="2" s="1"/>
  <c r="AD58" i="2"/>
  <c r="AA58" i="2"/>
  <c r="X58" i="2"/>
  <c r="BR57" i="2"/>
  <c r="BO57" i="2"/>
  <c r="BL57" i="2"/>
  <c r="AZ57" i="2"/>
  <c r="AW57" i="2"/>
  <c r="AT57" i="2"/>
  <c r="AM57" i="2"/>
  <c r="AO57" i="2" s="1"/>
  <c r="AD57" i="2"/>
  <c r="AA57" i="2"/>
  <c r="X57" i="2"/>
  <c r="BR56" i="2"/>
  <c r="BO56" i="2"/>
  <c r="BL56" i="2"/>
  <c r="AZ56" i="2"/>
  <c r="AW56" i="2"/>
  <c r="AT56" i="2"/>
  <c r="AM56" i="2"/>
  <c r="AO56" i="2" s="1"/>
  <c r="AD56" i="2"/>
  <c r="AA56" i="2"/>
  <c r="X56" i="2"/>
  <c r="BR55" i="2"/>
  <c r="BO55" i="2"/>
  <c r="BL55" i="2"/>
  <c r="AZ55" i="2"/>
  <c r="AW55" i="2"/>
  <c r="AT55" i="2"/>
  <c r="AM55" i="2"/>
  <c r="AO55" i="2" s="1"/>
  <c r="AD55" i="2"/>
  <c r="AA55" i="2"/>
  <c r="X55" i="2"/>
  <c r="BR54" i="2"/>
  <c r="BO54" i="2"/>
  <c r="BL54" i="2"/>
  <c r="AZ54" i="2"/>
  <c r="AW54" i="2"/>
  <c r="AT54" i="2"/>
  <c r="AM54" i="2"/>
  <c r="AO54" i="2" s="1"/>
  <c r="AD54" i="2"/>
  <c r="AA54" i="2"/>
  <c r="X54" i="2"/>
  <c r="BR53" i="2"/>
  <c r="BO53" i="2"/>
  <c r="BL53" i="2"/>
  <c r="AZ53" i="2"/>
  <c r="AW53" i="2"/>
  <c r="AT53" i="2"/>
  <c r="AM53" i="2"/>
  <c r="AO53" i="2" s="1"/>
  <c r="AD53" i="2"/>
  <c r="AA53" i="2"/>
  <c r="X53" i="2"/>
  <c r="BR52" i="2"/>
  <c r="BO52" i="2"/>
  <c r="BL52" i="2"/>
  <c r="AZ52" i="2"/>
  <c r="AW52" i="2"/>
  <c r="AT52" i="2"/>
  <c r="AM52" i="2"/>
  <c r="AO52" i="2" s="1"/>
  <c r="AD52" i="2"/>
  <c r="AA52" i="2"/>
  <c r="X52" i="2"/>
  <c r="BR51" i="2"/>
  <c r="BO51" i="2"/>
  <c r="BL51" i="2"/>
  <c r="AZ51" i="2"/>
  <c r="AW51" i="2"/>
  <c r="AT51" i="2"/>
  <c r="AM51" i="2"/>
  <c r="AO51" i="2" s="1"/>
  <c r="AD51" i="2"/>
  <c r="AA51" i="2"/>
  <c r="X51" i="2"/>
  <c r="BR50" i="2"/>
  <c r="BO50" i="2"/>
  <c r="BL50" i="2"/>
  <c r="AZ50" i="2"/>
  <c r="AW50" i="2"/>
  <c r="AT50" i="2"/>
  <c r="AM50" i="2"/>
  <c r="AO50" i="2" s="1"/>
  <c r="AD50" i="2"/>
  <c r="AA50" i="2"/>
  <c r="X50" i="2"/>
  <c r="BR49" i="2"/>
  <c r="BO49" i="2"/>
  <c r="BL49" i="2"/>
  <c r="AZ49" i="2"/>
  <c r="AW49" i="2"/>
  <c r="AT49" i="2"/>
  <c r="AM49" i="2"/>
  <c r="AO49" i="2" s="1"/>
  <c r="AD49" i="2"/>
  <c r="AA49" i="2"/>
  <c r="X49" i="2"/>
  <c r="BR48" i="2"/>
  <c r="BO48" i="2"/>
  <c r="BL48" i="2"/>
  <c r="AZ48" i="2"/>
  <c r="AW48" i="2"/>
  <c r="AT48" i="2"/>
  <c r="AM48" i="2"/>
  <c r="AO48" i="2" s="1"/>
  <c r="AD48" i="2"/>
  <c r="AA48" i="2"/>
  <c r="X48" i="2"/>
  <c r="BR47" i="2"/>
  <c r="BO47" i="2"/>
  <c r="BL47" i="2"/>
  <c r="AZ47" i="2"/>
  <c r="AW47" i="2"/>
  <c r="AT47" i="2"/>
  <c r="AM47" i="2"/>
  <c r="AO47" i="2" s="1"/>
  <c r="AD47" i="2"/>
  <c r="AA47" i="2"/>
  <c r="X47" i="2"/>
  <c r="BR46" i="2"/>
  <c r="BO46" i="2"/>
  <c r="BL46" i="2"/>
  <c r="AZ46" i="2"/>
  <c r="AW46" i="2"/>
  <c r="AT46" i="2"/>
  <c r="AM46" i="2"/>
  <c r="AO46" i="2" s="1"/>
  <c r="AD46" i="2"/>
  <c r="AA46" i="2"/>
  <c r="X46" i="2"/>
  <c r="BR45" i="2"/>
  <c r="BO45" i="2"/>
  <c r="BL45" i="2"/>
  <c r="AZ45" i="2"/>
  <c r="AW45" i="2"/>
  <c r="AT45" i="2"/>
  <c r="AM45" i="2"/>
  <c r="AO45" i="2" s="1"/>
  <c r="AD45" i="2"/>
  <c r="AA45" i="2"/>
  <c r="X45" i="2"/>
  <c r="BR44" i="2"/>
  <c r="BO44" i="2"/>
  <c r="BL44" i="2"/>
  <c r="AZ44" i="2"/>
  <c r="AW44" i="2"/>
  <c r="AT44" i="2"/>
  <c r="AM44" i="2"/>
  <c r="AO44" i="2" s="1"/>
  <c r="AD44" i="2"/>
  <c r="AA44" i="2"/>
  <c r="X44" i="2"/>
  <c r="BR43" i="2"/>
  <c r="BO43" i="2"/>
  <c r="BL43" i="2"/>
  <c r="AZ43" i="2"/>
  <c r="AW43" i="2"/>
  <c r="AT43" i="2"/>
  <c r="AM43" i="2"/>
  <c r="AO43" i="2" s="1"/>
  <c r="AD43" i="2"/>
  <c r="AA43" i="2"/>
  <c r="X43" i="2"/>
  <c r="BR42" i="2"/>
  <c r="BO42" i="2"/>
  <c r="BL42" i="2"/>
  <c r="AZ42" i="2"/>
  <c r="AW42" i="2"/>
  <c r="AT42" i="2"/>
  <c r="AM42" i="2"/>
  <c r="AO42" i="2" s="1"/>
  <c r="AD42" i="2"/>
  <c r="AA42" i="2"/>
  <c r="X42" i="2"/>
  <c r="BR41" i="2"/>
  <c r="BO41" i="2"/>
  <c r="BL41" i="2"/>
  <c r="AZ41" i="2"/>
  <c r="AW41" i="2"/>
  <c r="AT41" i="2"/>
  <c r="AM41" i="2"/>
  <c r="AO41" i="2" s="1"/>
  <c r="AD41" i="2"/>
  <c r="AA41" i="2"/>
  <c r="X41" i="2"/>
  <c r="BR40" i="2"/>
  <c r="BO40" i="2"/>
  <c r="BL40" i="2"/>
  <c r="AZ40" i="2"/>
  <c r="AW40" i="2"/>
  <c r="AT40" i="2"/>
  <c r="AM40" i="2"/>
  <c r="AO40" i="2" s="1"/>
  <c r="AD40" i="2"/>
  <c r="AA40" i="2"/>
  <c r="X40" i="2"/>
  <c r="BR39" i="2"/>
  <c r="BO39" i="2"/>
  <c r="BL39" i="2"/>
  <c r="AZ39" i="2"/>
  <c r="AW39" i="2"/>
  <c r="AT39" i="2"/>
  <c r="AM39" i="2"/>
  <c r="AO39" i="2" s="1"/>
  <c r="AD39" i="2"/>
  <c r="AA39" i="2"/>
  <c r="X39" i="2"/>
  <c r="BR38" i="2"/>
  <c r="BO38" i="2"/>
  <c r="BL38" i="2"/>
  <c r="AZ38" i="2"/>
  <c r="AW38" i="2"/>
  <c r="AT38" i="2"/>
  <c r="AM38" i="2"/>
  <c r="AO38" i="2" s="1"/>
  <c r="AD38" i="2"/>
  <c r="AA38" i="2"/>
  <c r="X38" i="2"/>
  <c r="BR37" i="2"/>
  <c r="BO37" i="2"/>
  <c r="BL37" i="2"/>
  <c r="AZ37" i="2"/>
  <c r="AW37" i="2"/>
  <c r="AT37" i="2"/>
  <c r="AM37" i="2"/>
  <c r="AO37" i="2" s="1"/>
  <c r="AD37" i="2"/>
  <c r="AA37" i="2"/>
  <c r="X37" i="2"/>
  <c r="BR36" i="2"/>
  <c r="BO36" i="2"/>
  <c r="BL36" i="2"/>
  <c r="AZ36" i="2"/>
  <c r="AW36" i="2"/>
  <c r="AT36" i="2"/>
  <c r="AM36" i="2"/>
  <c r="AO36" i="2" s="1"/>
  <c r="AD36" i="2"/>
  <c r="AA36" i="2"/>
  <c r="X36" i="2"/>
  <c r="BR35" i="2"/>
  <c r="BO35" i="2"/>
  <c r="BL35" i="2"/>
  <c r="AZ35" i="2"/>
  <c r="AW35" i="2"/>
  <c r="AT35" i="2"/>
  <c r="AM35" i="2"/>
  <c r="AO35" i="2" s="1"/>
  <c r="AD35" i="2"/>
  <c r="AA35" i="2"/>
  <c r="X35" i="2"/>
  <c r="BR34" i="2"/>
  <c r="BO34" i="2"/>
  <c r="BL34" i="2"/>
  <c r="AZ34" i="2"/>
  <c r="AW34" i="2"/>
  <c r="AT34" i="2"/>
  <c r="AM34" i="2"/>
  <c r="AO34" i="2" s="1"/>
  <c r="AD34" i="2"/>
  <c r="AA34" i="2"/>
  <c r="X34" i="2"/>
  <c r="BR33" i="2"/>
  <c r="BO33" i="2"/>
  <c r="BL33" i="2"/>
  <c r="AZ33" i="2"/>
  <c r="AW33" i="2"/>
  <c r="AT33" i="2"/>
  <c r="AM33" i="2"/>
  <c r="AO33" i="2" s="1"/>
  <c r="AD33" i="2"/>
  <c r="AA33" i="2"/>
  <c r="X33" i="2"/>
  <c r="BR32" i="2"/>
  <c r="BO32" i="2"/>
  <c r="BL32" i="2"/>
  <c r="AZ32" i="2"/>
  <c r="AW32" i="2"/>
  <c r="AT32" i="2"/>
  <c r="AM32" i="2"/>
  <c r="AO32" i="2" s="1"/>
  <c r="AD32" i="2"/>
  <c r="AA32" i="2"/>
  <c r="X32" i="2"/>
  <c r="BR31" i="2"/>
  <c r="BO31" i="2"/>
  <c r="BL31" i="2"/>
  <c r="AZ31" i="2"/>
  <c r="AW31" i="2"/>
  <c r="AT31" i="2"/>
  <c r="AM31" i="2"/>
  <c r="AO31" i="2" s="1"/>
  <c r="X31" i="2"/>
  <c r="BR30" i="2"/>
  <c r="BO30" i="2"/>
  <c r="BL30" i="2"/>
  <c r="AZ30" i="2"/>
  <c r="AW30" i="2"/>
  <c r="AT30" i="2"/>
  <c r="AM30" i="2"/>
  <c r="AO30" i="2" s="1"/>
  <c r="AD30" i="2"/>
  <c r="AA30" i="2"/>
  <c r="X30" i="2"/>
  <c r="BR29" i="2"/>
  <c r="BO29" i="2"/>
  <c r="BL29" i="2"/>
  <c r="AZ29" i="2"/>
  <c r="AW29" i="2"/>
  <c r="AT29" i="2"/>
  <c r="AM29" i="2"/>
  <c r="AO29" i="2" s="1"/>
  <c r="AD29" i="2"/>
  <c r="AA29" i="2"/>
  <c r="X29" i="2"/>
  <c r="BR28" i="2"/>
  <c r="BO28" i="2"/>
  <c r="BL28" i="2"/>
  <c r="AZ28" i="2"/>
  <c r="AW28" i="2"/>
  <c r="AT28" i="2"/>
  <c r="AM28" i="2"/>
  <c r="AO28" i="2" s="1"/>
  <c r="AD28" i="2"/>
  <c r="AA28" i="2"/>
  <c r="X28" i="2"/>
  <c r="BR27" i="2"/>
  <c r="BO27" i="2"/>
  <c r="BL27" i="2"/>
  <c r="AZ27" i="2"/>
  <c r="AW27" i="2"/>
  <c r="AT27" i="2"/>
  <c r="AM27" i="2"/>
  <c r="AO27" i="2" s="1"/>
  <c r="AD27" i="2"/>
  <c r="AA27" i="2"/>
  <c r="X27" i="2"/>
  <c r="BR26" i="2"/>
  <c r="BO26" i="2"/>
  <c r="BL26" i="2"/>
  <c r="AZ26" i="2"/>
  <c r="AW26" i="2"/>
  <c r="AT26" i="2"/>
  <c r="AM26" i="2"/>
  <c r="AO26" i="2" s="1"/>
  <c r="AD26" i="2"/>
  <c r="AA26" i="2"/>
  <c r="X26" i="2"/>
  <c r="BR25" i="2"/>
  <c r="BO25" i="2"/>
  <c r="BL25" i="2"/>
  <c r="AZ25" i="2"/>
  <c r="AW25" i="2"/>
  <c r="AT25" i="2"/>
  <c r="AM25" i="2"/>
  <c r="AO25" i="2" s="1"/>
  <c r="AD25" i="2"/>
  <c r="AA25" i="2"/>
  <c r="X25" i="2"/>
  <c r="BR24" i="2"/>
  <c r="BO24" i="2"/>
  <c r="BL24" i="2"/>
  <c r="AZ24" i="2"/>
  <c r="AW24" i="2"/>
  <c r="AT24" i="2"/>
  <c r="AM24" i="2"/>
  <c r="AO24" i="2" s="1"/>
  <c r="AD24" i="2"/>
  <c r="AA24" i="2"/>
  <c r="X24" i="2"/>
  <c r="BR23" i="2"/>
  <c r="BO23" i="2"/>
  <c r="BL23" i="2"/>
  <c r="AZ23" i="2"/>
  <c r="AW23" i="2"/>
  <c r="AT23" i="2"/>
  <c r="AM23" i="2"/>
  <c r="AO23" i="2" s="1"/>
  <c r="AD23" i="2"/>
  <c r="AA23" i="2"/>
  <c r="X23" i="2"/>
  <c r="BR22" i="2"/>
  <c r="BO22" i="2"/>
  <c r="BL22" i="2"/>
  <c r="AZ22" i="2"/>
  <c r="AW22" i="2"/>
  <c r="AT22" i="2"/>
  <c r="AM22" i="2"/>
  <c r="AO22" i="2" s="1"/>
  <c r="AD22" i="2"/>
  <c r="AA22" i="2"/>
  <c r="X22" i="2"/>
  <c r="BR21" i="2"/>
  <c r="BO21" i="2"/>
  <c r="BL21" i="2"/>
  <c r="AZ21" i="2"/>
  <c r="AW21" i="2"/>
  <c r="AT21" i="2"/>
  <c r="AM21" i="2"/>
  <c r="AO21" i="2" s="1"/>
  <c r="AD21" i="2"/>
  <c r="AA21" i="2"/>
  <c r="X21" i="2"/>
  <c r="BR20" i="2"/>
  <c r="BO20" i="2"/>
  <c r="BL20" i="2"/>
  <c r="AZ20" i="2"/>
  <c r="AW20" i="2"/>
  <c r="AT20" i="2"/>
  <c r="AM20" i="2"/>
  <c r="AO20" i="2" s="1"/>
  <c r="AD20" i="2"/>
  <c r="AA20" i="2"/>
  <c r="X20" i="2"/>
  <c r="BR19" i="2"/>
  <c r="BO19" i="2"/>
  <c r="BL19" i="2"/>
  <c r="AZ19" i="2"/>
  <c r="AW19" i="2"/>
  <c r="AT19" i="2"/>
  <c r="AM19" i="2"/>
  <c r="AO19" i="2" s="1"/>
  <c r="AD19" i="2"/>
  <c r="AA19" i="2"/>
  <c r="X19" i="2"/>
  <c r="BR18" i="2"/>
  <c r="BO18" i="2"/>
  <c r="BL18" i="2"/>
  <c r="AZ18" i="2"/>
  <c r="AW18" i="2"/>
  <c r="AT18" i="2"/>
  <c r="AM18" i="2"/>
  <c r="AO18" i="2" s="1"/>
  <c r="AD18" i="2"/>
  <c r="AA18" i="2"/>
  <c r="X18" i="2"/>
  <c r="BR17" i="2"/>
  <c r="BO17" i="2"/>
  <c r="BL17" i="2"/>
  <c r="AZ17" i="2"/>
  <c r="AW17" i="2"/>
  <c r="AT17" i="2"/>
  <c r="AM17" i="2"/>
  <c r="AO17" i="2" s="1"/>
  <c r="AD17" i="2"/>
  <c r="AA17" i="2"/>
  <c r="X17" i="2"/>
  <c r="BR16" i="2"/>
  <c r="BO16" i="2"/>
  <c r="BL16" i="2"/>
  <c r="AZ16" i="2"/>
  <c r="AW16" i="2"/>
  <c r="AT16" i="2"/>
  <c r="AM16" i="2"/>
  <c r="AO16" i="2" s="1"/>
  <c r="AD16" i="2"/>
  <c r="AA16" i="2"/>
  <c r="X16" i="2"/>
  <c r="BR15" i="2"/>
  <c r="BO15" i="2"/>
  <c r="BL15" i="2"/>
  <c r="AZ15" i="2"/>
  <c r="AW15" i="2"/>
  <c r="AT15" i="2"/>
  <c r="AM15" i="2"/>
  <c r="AO15" i="2" s="1"/>
  <c r="AD15" i="2"/>
  <c r="X15" i="2"/>
  <c r="BR14" i="2"/>
  <c r="BO14" i="2"/>
  <c r="BL14" i="2"/>
  <c r="AZ14" i="2"/>
  <c r="AW14" i="2"/>
  <c r="AT14" i="2"/>
  <c r="AM14" i="2"/>
  <c r="AO14" i="2" s="1"/>
  <c r="AD14" i="2"/>
  <c r="AA14" i="2"/>
  <c r="X14" i="2"/>
  <c r="BR13" i="2"/>
  <c r="BO13" i="2"/>
  <c r="BL13" i="2"/>
  <c r="AZ13" i="2"/>
  <c r="AW13" i="2"/>
  <c r="AT13" i="2"/>
  <c r="AM13" i="2"/>
  <c r="AO13" i="2" s="1"/>
  <c r="AD13" i="2"/>
  <c r="AA13" i="2"/>
  <c r="X13" i="2"/>
  <c r="BR12" i="2"/>
  <c r="BO12" i="2"/>
  <c r="BL12" i="2"/>
  <c r="AZ12" i="2"/>
  <c r="AW12" i="2"/>
  <c r="AT12" i="2"/>
  <c r="AM12" i="2"/>
  <c r="AO12" i="2" s="1"/>
  <c r="AD12" i="2"/>
  <c r="AA12" i="2"/>
  <c r="X12" i="2"/>
  <c r="BR11" i="2"/>
  <c r="BO11" i="2"/>
  <c r="BL11" i="2"/>
  <c r="AZ11" i="2"/>
  <c r="AW11" i="2"/>
  <c r="AT11" i="2"/>
  <c r="AM11" i="2"/>
  <c r="AO11" i="2" s="1"/>
  <c r="AD11" i="2"/>
  <c r="AA11" i="2"/>
  <c r="X11" i="2"/>
  <c r="BR10" i="2"/>
  <c r="BO10" i="2"/>
  <c r="BL10" i="2"/>
  <c r="AZ10" i="2"/>
  <c r="AW10" i="2"/>
  <c r="AT10" i="2"/>
  <c r="AM10" i="2"/>
  <c r="AO10" i="2" s="1"/>
  <c r="X10" i="2"/>
  <c r="BR9" i="2"/>
  <c r="BO9" i="2"/>
  <c r="BL9" i="2"/>
  <c r="AZ9" i="2"/>
  <c r="AW9" i="2"/>
  <c r="AT9" i="2"/>
  <c r="AM9" i="2"/>
  <c r="AO9" i="2" s="1"/>
  <c r="AD9" i="2"/>
  <c r="AA9" i="2"/>
  <c r="X9" i="2"/>
  <c r="BR8" i="2"/>
  <c r="BO8" i="2"/>
  <c r="BL8" i="2"/>
  <c r="AZ8" i="2"/>
  <c r="AW8" i="2"/>
  <c r="AT8" i="2"/>
  <c r="AM8" i="2"/>
  <c r="AO8" i="2" s="1"/>
  <c r="AD8" i="2"/>
  <c r="AA8" i="2"/>
  <c r="X8" i="2"/>
  <c r="BR7" i="2"/>
  <c r="BO7" i="2"/>
  <c r="BL7" i="2"/>
  <c r="AZ7" i="2"/>
  <c r="AW7" i="2"/>
  <c r="AT7" i="2"/>
  <c r="AM7" i="2"/>
  <c r="AO7" i="2" s="1"/>
  <c r="AD7" i="2"/>
  <c r="AA7" i="2"/>
  <c r="X7" i="2"/>
  <c r="BR6" i="2"/>
  <c r="BO6" i="2"/>
  <c r="BL6" i="2"/>
  <c r="AZ6" i="2"/>
  <c r="AW6" i="2"/>
  <c r="AT6" i="2"/>
  <c r="AM6" i="2"/>
  <c r="AO6" i="2" s="1"/>
  <c r="AD6" i="2"/>
  <c r="AA6" i="2"/>
  <c r="X6" i="2"/>
  <c r="BR5" i="2"/>
  <c r="BO5" i="2"/>
  <c r="BL5" i="2"/>
  <c r="AZ5" i="2"/>
  <c r="AW5" i="2"/>
  <c r="AT5" i="2"/>
  <c r="AM5" i="2"/>
  <c r="AO5" i="2" s="1"/>
  <c r="AD5" i="2"/>
  <c r="AA5" i="2"/>
  <c r="X5" i="2"/>
  <c r="BR4" i="2"/>
  <c r="BO4" i="2"/>
  <c r="BL4" i="2"/>
  <c r="AZ4" i="2"/>
  <c r="AW4" i="2"/>
  <c r="AT4" i="2"/>
  <c r="AM4" i="2"/>
  <c r="AO4" i="2" s="1"/>
  <c r="AD4" i="2"/>
  <c r="AA4" i="2"/>
  <c r="X4" i="2"/>
  <c r="BR3" i="2"/>
  <c r="BO3" i="2"/>
  <c r="BL3" i="2"/>
  <c r="AZ3" i="2"/>
  <c r="AW3" i="2"/>
  <c r="AT3" i="2"/>
  <c r="AM3" i="2"/>
  <c r="AO3" i="2" s="1"/>
  <c r="AA3" i="2"/>
  <c r="AO75" i="2" l="1"/>
  <c r="E5" i="15"/>
  <c r="E3" i="19"/>
  <c r="E3" i="20"/>
  <c r="E8" i="21"/>
  <c r="E6" i="19"/>
  <c r="E9" i="19"/>
  <c r="E6" i="20"/>
  <c r="E9" i="20"/>
  <c r="E3" i="21"/>
  <c r="E3" i="15"/>
  <c r="E6" i="21"/>
  <c r="E9" i="21"/>
  <c r="E6" i="15"/>
  <c r="E4" i="19"/>
  <c r="E4" i="20"/>
  <c r="E4" i="21"/>
  <c r="E4" i="15"/>
  <c r="E7" i="15"/>
  <c r="E2" i="19"/>
  <c r="E2" i="20"/>
  <c r="E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F000000}">
      <text>
        <r>
          <rPr>
            <sz val="12"/>
            <color theme="1"/>
            <rFont val="Calibri"/>
            <scheme val="minor"/>
          </rPr>
          <t>Copy and paste test grades here (use "ctrl+shift+V" to paste values only), then the charts should show distribution of those grades v distribution of FFT20s
	-Ben Preston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2"/>
            <color theme="1"/>
            <rFont val="Calibri"/>
            <scheme val="minor"/>
          </rPr>
          <t>@bpr@cheneyschool.org 
Boss,
These are the 2019 boundaries, with the same on the "lookups COMBINED tab". Haven't yet made named ranges, but here if you "get the urge".
Thanks,
Vicky
_Assigned to Ben Preston_
	-Victoria Berry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3" authorId="0" shapeId="0" xr:uid="{00000000-0006-0000-0600-000001000000}">
      <text>
        <r>
          <rPr>
            <sz val="12"/>
            <color theme="1"/>
            <rFont val="Calibri"/>
            <scheme val="minor"/>
          </rPr>
          <t>Copy and paste test grades here (use "ctrl+shift+V" to paste values only)
	-Ben Preston</t>
        </r>
      </text>
    </comment>
  </commentList>
</comments>
</file>

<file path=xl/sharedStrings.xml><?xml version="1.0" encoding="utf-8"?>
<sst xmlns="http://schemas.openxmlformats.org/spreadsheetml/2006/main" count="7653" uniqueCount="1512">
  <si>
    <t>YEAR 10 TERM 6 MOCKS (Paper 1)*</t>
  </si>
  <si>
    <t xml:space="preserve">YEAR 11 TERM 2 MOCKS </t>
  </si>
  <si>
    <t xml:space="preserve">YEAR 11 TERM 4 MOCKS </t>
  </si>
  <si>
    <t>Name</t>
  </si>
  <si>
    <t>Combined or triple?</t>
  </si>
  <si>
    <t>Class</t>
  </si>
  <si>
    <t xml:space="preserve">Intervention </t>
  </si>
  <si>
    <t>Grade 8/9 workbook?</t>
  </si>
  <si>
    <t>Combined Tier - should match summer 2023</t>
  </si>
  <si>
    <t>Biology Current tier - Oct 2022</t>
  </si>
  <si>
    <t>Chemistry Current tier - Oct 2022</t>
  </si>
  <si>
    <t>Physics Current tier - Oct 2022</t>
  </si>
  <si>
    <t>FFT: Risk of lower grade</t>
  </si>
  <si>
    <t>FFT20</t>
  </si>
  <si>
    <t>FFT: Chance of higher grade</t>
  </si>
  <si>
    <t>PP</t>
  </si>
  <si>
    <t>SEN need(s)</t>
  </si>
  <si>
    <t>Combined TOTAL MARK</t>
  </si>
  <si>
    <t>Biology TOTAL MARK</t>
  </si>
  <si>
    <t>Chemistry TOTAL MARK</t>
  </si>
  <si>
    <t>Physics TOTAL MARK</t>
  </si>
  <si>
    <t>Ecology and Biodiversity Triple test (out of 38)</t>
  </si>
  <si>
    <t>Combined Biology MARK</t>
  </si>
  <si>
    <t>Combined Chemistry MARK</t>
  </si>
  <si>
    <t>Combined Physics MARK</t>
  </si>
  <si>
    <t>Combined MOCK GRADE</t>
  </si>
  <si>
    <t>Will need letter home?</t>
  </si>
  <si>
    <t>Combined AP3 MLG</t>
  </si>
  <si>
    <t>Biology AP3 MLG</t>
  </si>
  <si>
    <t>Chemistry AP3 MLG</t>
  </si>
  <si>
    <t>Physics AP3 MLG</t>
  </si>
  <si>
    <r>
      <rPr>
        <sz val="10"/>
        <color theme="1"/>
        <rFont val="Calibri"/>
      </rPr>
      <t>Combined</t>
    </r>
    <r>
      <rPr>
        <b/>
        <sz val="10"/>
        <color theme="1"/>
        <rFont val="Calibri"/>
      </rPr>
      <t xml:space="preserve"> MOCK</t>
    </r>
    <r>
      <rPr>
        <sz val="10"/>
        <color theme="1"/>
        <rFont val="Calibri"/>
      </rPr>
      <t xml:space="preserve"> tier - Oct 2022</t>
    </r>
  </si>
  <si>
    <t>Biology MOCK tier - Oct 2022</t>
  </si>
  <si>
    <t>Chemistry MOCK tier - Oct 2022</t>
  </si>
  <si>
    <t>ANY MISSED MOCKS??</t>
  </si>
  <si>
    <t>Will need letter home? Looked at MS?</t>
  </si>
  <si>
    <t>Combined Hybrid MARK</t>
  </si>
  <si>
    <t xml:space="preserve">TRIPLE HYBRID MARK </t>
  </si>
  <si>
    <t xml:space="preserve">Combined Mock Tier </t>
  </si>
  <si>
    <t>Combined Biology MARK (without Q9)/70</t>
  </si>
  <si>
    <t xml:space="preserve">Biology Mock Tier </t>
  </si>
  <si>
    <t xml:space="preserve">Chemistry Mock Tier </t>
  </si>
  <si>
    <t xml:space="preserve">Physics Mock Tier </t>
  </si>
  <si>
    <t>Combined</t>
  </si>
  <si>
    <t>11aSc1</t>
  </si>
  <si>
    <t>F</t>
  </si>
  <si>
    <t>Yes</t>
  </si>
  <si>
    <t>Autistic Spectrum Disorder</t>
  </si>
  <si>
    <t>4+</t>
  </si>
  <si>
    <t>Social, Emotional &amp; Mental Health</t>
  </si>
  <si>
    <t>Moderate Learning Difficulty</t>
  </si>
  <si>
    <t>11aSc2</t>
  </si>
  <si>
    <t>H</t>
  </si>
  <si>
    <t>5-5</t>
  </si>
  <si>
    <t>6-6</t>
  </si>
  <si>
    <t>4-4</t>
  </si>
  <si>
    <t>5-</t>
  </si>
  <si>
    <t>Speech, Language and Communication Needs</t>
  </si>
  <si>
    <t>4-</t>
  </si>
  <si>
    <t>3-3</t>
  </si>
  <si>
    <t>Abs</t>
  </si>
  <si>
    <t>Campos, Leonito</t>
  </si>
  <si>
    <t>NTP</t>
  </si>
  <si>
    <t>5+</t>
  </si>
  <si>
    <t>7-7</t>
  </si>
  <si>
    <t>U</t>
  </si>
  <si>
    <t>Rupesinghe, Charan</t>
  </si>
  <si>
    <t>7-</t>
  </si>
  <si>
    <t>8-8</t>
  </si>
  <si>
    <t>11aSc3</t>
  </si>
  <si>
    <t>Y</t>
  </si>
  <si>
    <t>6+</t>
  </si>
  <si>
    <t>Speech, Language and Communication Needs, Moderate Learning Difficulty</t>
  </si>
  <si>
    <t>6-</t>
  </si>
  <si>
    <t>Abdulaziz, Mo</t>
  </si>
  <si>
    <t>Triple</t>
  </si>
  <si>
    <t>11aTs1</t>
  </si>
  <si>
    <t>tf</t>
  </si>
  <si>
    <t>No</t>
  </si>
  <si>
    <t>veronik</t>
  </si>
  <si>
    <t>ch</t>
  </si>
  <si>
    <t>Abdullah, Yahya</t>
  </si>
  <si>
    <t>th</t>
  </si>
  <si>
    <t>Chami, Camila</t>
  </si>
  <si>
    <t>7+</t>
  </si>
  <si>
    <t>Cooper, Lilly-Blu</t>
  </si>
  <si>
    <t>Ebner, Alexander</t>
  </si>
  <si>
    <t>Elwaleed, Noaman Yousif</t>
  </si>
  <si>
    <t>Fathy, Abdelrahman</t>
  </si>
  <si>
    <t>Fedorova, Veronika</t>
  </si>
  <si>
    <t>FitzGerald, Nicholas</t>
  </si>
  <si>
    <t>Fry, Robert</t>
  </si>
  <si>
    <t>Hornby, Jennifer</t>
  </si>
  <si>
    <t>John, Jeslyn</t>
  </si>
  <si>
    <t>Joshua, Kian</t>
  </si>
  <si>
    <t>Lilwall, Alice</t>
  </si>
  <si>
    <t>Michalewski, Franciszek (Frank)</t>
  </si>
  <si>
    <t>Mohammed, Raghd</t>
  </si>
  <si>
    <t>Mutwalli, Areej</t>
  </si>
  <si>
    <t>Nath, Dhiren</t>
  </si>
  <si>
    <t>Niland, Jack</t>
  </si>
  <si>
    <t>Philpott, Callum</t>
  </si>
  <si>
    <t xml:space="preserve"> </t>
  </si>
  <si>
    <t>Podgorski, Henry</t>
  </si>
  <si>
    <t>Rahman, Jibreel</t>
  </si>
  <si>
    <t>Rassel, Ishal</t>
  </si>
  <si>
    <t>Sajwaj, Charlotte</t>
  </si>
  <si>
    <t>Sanu, Joel</t>
  </si>
  <si>
    <t>Sarwar, Zaynab</t>
  </si>
  <si>
    <t>Sinclair, Violet</t>
  </si>
  <si>
    <t>Stribling, Lily</t>
  </si>
  <si>
    <t>Wigley, Caitlin</t>
  </si>
  <si>
    <t>Williams, Elsie Mae</t>
  </si>
  <si>
    <t>Zuniga, Janzeltiel</t>
  </si>
  <si>
    <t>Autistic Spectrum Disorder, Speech, Language and Communication Needs</t>
  </si>
  <si>
    <t>Abdirahman, Iman</t>
  </si>
  <si>
    <t>11aTs2</t>
  </si>
  <si>
    <t>Anitoiu, Andra-Maria</t>
  </si>
  <si>
    <t>Araiza, Justin</t>
  </si>
  <si>
    <t>Bagatan, Abraham Miguel</t>
  </si>
  <si>
    <t>Bindas, Sasha</t>
  </si>
  <si>
    <t>Burton, Alfie</t>
  </si>
  <si>
    <t>Chatrath, Arjun</t>
  </si>
  <si>
    <t>Clarkson, Thomas</t>
  </si>
  <si>
    <t>Codrington-Howard, Rio</t>
  </si>
  <si>
    <t>Couto, Pedro</t>
  </si>
  <si>
    <t>Dunkerley, Samuel</t>
  </si>
  <si>
    <t>Grunewald, Max</t>
  </si>
  <si>
    <t>Hassan, Nawal</t>
  </si>
  <si>
    <t>Healey, Sam</t>
  </si>
  <si>
    <t>Holmes, Lily</t>
  </si>
  <si>
    <t>Holt, Hayden</t>
  </si>
  <si>
    <t>absent</t>
  </si>
  <si>
    <t>Horwood, Jasmyn</t>
  </si>
  <si>
    <t>Jacob, Joshua</t>
  </si>
  <si>
    <t>Kelso, Grace</t>
  </si>
  <si>
    <t>8-</t>
  </si>
  <si>
    <t>Kola, Sebastian</t>
  </si>
  <si>
    <t>n/a</t>
  </si>
  <si>
    <t>na</t>
  </si>
  <si>
    <t>Lovell, Ellie</t>
  </si>
  <si>
    <t>Marongo, Aaliyah</t>
  </si>
  <si>
    <t>Otunba, Victoria</t>
  </si>
  <si>
    <t>Saeed, Ayesha</t>
  </si>
  <si>
    <t>Saji, Agnel</t>
  </si>
  <si>
    <t>Staines Shaw, Ethan</t>
  </si>
  <si>
    <t>Suabedissen, Kiran</t>
  </si>
  <si>
    <t>Sutton, Max</t>
  </si>
  <si>
    <t>Tranter, Alice</t>
  </si>
  <si>
    <t>Zengeni, Alisha</t>
  </si>
  <si>
    <t>11dSc1</t>
  </si>
  <si>
    <t>Roth, Luca</t>
  </si>
  <si>
    <t>11dSc2</t>
  </si>
  <si>
    <t>Phys</t>
  </si>
  <si>
    <t>11dSc3</t>
  </si>
  <si>
    <t>11dSc4</t>
  </si>
  <si>
    <t>Axtell, Jaynee</t>
  </si>
  <si>
    <t>Allan, Thomas</t>
  </si>
  <si>
    <t>11dTs</t>
  </si>
  <si>
    <t>Baldock, Daisy</t>
  </si>
  <si>
    <t>Bryce, Dougie</t>
  </si>
  <si>
    <t>Chouhan, Paree</t>
  </si>
  <si>
    <t>Crook, Jacob</t>
  </si>
  <si>
    <t>De Castro, Jacob</t>
  </si>
  <si>
    <t>Felipe, Timmy</t>
  </si>
  <si>
    <t>Goodrich Jones, Peter</t>
  </si>
  <si>
    <t>Haider, Ranj</t>
  </si>
  <si>
    <t>Hendrickson, Isaiah</t>
  </si>
  <si>
    <t>Iftodi, Andy</t>
  </si>
  <si>
    <t>Imran, Mariyam</t>
  </si>
  <si>
    <t>Kallja, Greta</t>
  </si>
  <si>
    <t>Kamau, Samuel</t>
  </si>
  <si>
    <t>Kruchkov, Ariel</t>
  </si>
  <si>
    <t>Kyaterekera, Moses</t>
  </si>
  <si>
    <t>Madeley, Jasper</t>
  </si>
  <si>
    <t>Marshall, Olly</t>
  </si>
  <si>
    <t>Fjol</t>
  </si>
  <si>
    <t>Molloy, Lulu</t>
  </si>
  <si>
    <t>Murray, Dylan</t>
  </si>
  <si>
    <t>Najmadeen, Daria</t>
  </si>
  <si>
    <t>Noronha, Alexis</t>
  </si>
  <si>
    <t>Partlett, Lohan</t>
  </si>
  <si>
    <t>Reymon, Angel</t>
  </si>
  <si>
    <t>Rushworth, Ellie</t>
  </si>
  <si>
    <t>Salem, Mohamed</t>
  </si>
  <si>
    <t>Sonugan, Maria</t>
  </si>
  <si>
    <t>Sorefan, Aisha</t>
  </si>
  <si>
    <t>Stacey, Daniel</t>
  </si>
  <si>
    <t>Wong, Sam</t>
  </si>
  <si>
    <t>Woodard, Mary</t>
  </si>
  <si>
    <t>Gates, Bradley</t>
  </si>
  <si>
    <t>Hussein, Ritaj</t>
  </si>
  <si>
    <t>Leyland, Isaac</t>
  </si>
  <si>
    <t>Malik, Ammarah</t>
  </si>
  <si>
    <t>Wright, Jonathan</t>
  </si>
  <si>
    <t>VBE</t>
  </si>
  <si>
    <t>Gender</t>
  </si>
  <si>
    <t>Basics Test Grade</t>
  </si>
  <si>
    <t>10a/Sc1</t>
  </si>
  <si>
    <t>Male</t>
  </si>
  <si>
    <t>N</t>
  </si>
  <si>
    <t>Female</t>
  </si>
  <si>
    <t>10a/Sc2</t>
  </si>
  <si>
    <t>10a/Sc3</t>
  </si>
  <si>
    <t>10a/Sc4</t>
  </si>
  <si>
    <t>10a/Ts1</t>
  </si>
  <si>
    <t>10d/Sc1</t>
  </si>
  <si>
    <t>10d/Sc2</t>
  </si>
  <si>
    <t>10d/Sc3</t>
  </si>
  <si>
    <t>10d/Sc4</t>
  </si>
  <si>
    <t>10d/Ts1</t>
  </si>
  <si>
    <t>10d/Ts2</t>
  </si>
  <si>
    <t>Triple Biology F</t>
  </si>
  <si>
    <t>Triple Biology H</t>
  </si>
  <si>
    <t>Triple Chemistry F</t>
  </si>
  <si>
    <t>Triple Chemistry H</t>
  </si>
  <si>
    <t>Triple Physics F</t>
  </si>
  <si>
    <t>Triple Physics H</t>
  </si>
  <si>
    <t>/100</t>
  </si>
  <si>
    <t>Grade</t>
  </si>
  <si>
    <t>Combined F</t>
  </si>
  <si>
    <t>Combined H</t>
  </si>
  <si>
    <t xml:space="preserve">/210 </t>
  </si>
  <si>
    <t>/210</t>
  </si>
  <si>
    <t>Combined by paper</t>
  </si>
  <si>
    <t>Bio Paper 2 F 2019 (/70)</t>
  </si>
  <si>
    <t>Che Paper 2 F 2019 (/70)</t>
  </si>
  <si>
    <t>Phy Paper 2 F 2019 (/70)</t>
  </si>
  <si>
    <t>Bio Paper 2 H 2019 (/70)</t>
  </si>
  <si>
    <t>Che Paper 2 H 2019 (/70)</t>
  </si>
  <si>
    <t>Phy Paper 2 H 2019 (/70)</t>
  </si>
  <si>
    <t>Triple by paper</t>
  </si>
  <si>
    <t>Bio Paper 2 F 2019 (/100)</t>
  </si>
  <si>
    <t>Che Paper 2 F 2019 (/100)</t>
  </si>
  <si>
    <t>Phy Paper 2 F 2019 (/100)</t>
  </si>
  <si>
    <t>Bio Paper 2 H 2019 (/100)</t>
  </si>
  <si>
    <t>Che Paper 2 H 2019 (/100)</t>
  </si>
  <si>
    <t>Phy Paper 2 H 2019 (/100)</t>
  </si>
  <si>
    <t>Bio Trip F</t>
  </si>
  <si>
    <t>Bio Trip H</t>
  </si>
  <si>
    <t>Chem Trip F</t>
  </si>
  <si>
    <t>Chem Trip H</t>
  </si>
  <si>
    <t>Phys Trip F</t>
  </si>
  <si>
    <t>Phys Trip H</t>
  </si>
  <si>
    <t>Test grades (ranked)</t>
  </si>
  <si>
    <t>test grade</t>
  </si>
  <si>
    <t>count</t>
  </si>
  <si>
    <t>Just realised you only need one column here (just use one of them!) --&gt;</t>
  </si>
  <si>
    <t>Bio</t>
  </si>
  <si>
    <t>Che</t>
  </si>
  <si>
    <t>count bio</t>
  </si>
  <si>
    <t>count che</t>
  </si>
  <si>
    <t>count phy</t>
  </si>
  <si>
    <t xml:space="preserve">Combined </t>
  </si>
  <si>
    <t>Can't give higher grade than 7, due to nature of assessment only containing Standard demand questions (easiest questions on a higher tier paper), Would need secure evidence</t>
  </si>
  <si>
    <t>(row 209 and down shows all the FFT20 data, copied and pasted)</t>
  </si>
  <si>
    <t xml:space="preserve">Bio </t>
  </si>
  <si>
    <t>/40</t>
  </si>
  <si>
    <t>Phy</t>
  </si>
  <si>
    <t>FFT20 triple</t>
  </si>
  <si>
    <t>count Bio</t>
  </si>
  <si>
    <t>count Che</t>
  </si>
  <si>
    <t>count Phy</t>
  </si>
  <si>
    <t>B</t>
  </si>
  <si>
    <t>C</t>
  </si>
  <si>
    <t>P</t>
  </si>
  <si>
    <t xml:space="preserve">Y10 basics </t>
  </si>
  <si>
    <t>/45</t>
  </si>
  <si>
    <t>COUNT of Basics Test Grade</t>
  </si>
  <si>
    <t/>
  </si>
  <si>
    <t>Grand Total</t>
  </si>
  <si>
    <t>Count</t>
  </si>
  <si>
    <t>ent from Chemistry this afternoon:</t>
  </si>
  <si>
    <t>Missing from Physics:</t>
  </si>
  <si>
    <t>ent from Biology</t>
  </si>
  <si>
    <t>Aidan McDonald</t>
  </si>
  <si>
    <t>Veronika Fedorova</t>
  </si>
  <si>
    <t>Sania Azram</t>
  </si>
  <si>
    <t>Quinton Pratley (present for Maths)</t>
  </si>
  <si>
    <t>Rebecca Dos Santos</t>
  </si>
  <si>
    <t>Max Bourgois</t>
  </si>
  <si>
    <t>Kian Joshua</t>
  </si>
  <si>
    <t>Kyereece Campbell</t>
  </si>
  <si>
    <t>Saskia Pesskin</t>
  </si>
  <si>
    <t>Lathan Keys</t>
  </si>
  <si>
    <t>Yasmin Mulindwa</t>
  </si>
  <si>
    <t>Isha Younus</t>
  </si>
  <si>
    <t>Laythan Keys</t>
  </si>
  <si>
    <t>Leonito Campos</t>
  </si>
  <si>
    <t>Cory Miller</t>
  </si>
  <si>
    <t>Mo Abdulaziz</t>
  </si>
  <si>
    <t>Teigan Garland-Bushnell</t>
  </si>
  <si>
    <t>Tinashe Mutero</t>
  </si>
  <si>
    <t>Meena Pal</t>
  </si>
  <si>
    <t>Ashish Masih</t>
  </si>
  <si>
    <t>Gina Picatto</t>
  </si>
  <si>
    <t>Gyzer Galucho Lopez</t>
  </si>
  <si>
    <t>Leon Hobbs</t>
  </si>
  <si>
    <t>Caitlin Wigley</t>
  </si>
  <si>
    <t>Veronika Fedorova (went home ill at lunchtime)</t>
  </si>
  <si>
    <t>Ellie Simmonds</t>
  </si>
  <si>
    <t>Emily Simmonds (sat outside and refused to enter the room)</t>
  </si>
  <si>
    <t>Taslima Miah</t>
  </si>
  <si>
    <t>Ritaj Hussein</t>
  </si>
  <si>
    <t>Emily Grieveson</t>
  </si>
  <si>
    <t>Omer Marouf</t>
  </si>
  <si>
    <t>Ellis Asquith-Queen</t>
  </si>
  <si>
    <t>flexi students:</t>
  </si>
  <si>
    <t>marked "" on Y10 science 2021-22, or did paper</t>
  </si>
  <si>
    <t>Teacher</t>
  </si>
  <si>
    <t>Year</t>
  </si>
  <si>
    <t>Missing, left Cheney, or moved group?</t>
  </si>
  <si>
    <t>JSP</t>
  </si>
  <si>
    <t>10Ts1</t>
  </si>
  <si>
    <t>Frank Michelowski</t>
  </si>
  <si>
    <t xml:space="preserve">missing </t>
  </si>
  <si>
    <t>11Dts1</t>
  </si>
  <si>
    <t>not on my register</t>
  </si>
  <si>
    <t>Amr Salem</t>
  </si>
  <si>
    <t>missing</t>
  </si>
  <si>
    <t>MNA</t>
  </si>
  <si>
    <t>10F/SciFlexi</t>
  </si>
  <si>
    <t>not on spreadsheet</t>
  </si>
  <si>
    <t>Hazael, Bronte</t>
  </si>
  <si>
    <t>MNA/DMC/AOG</t>
  </si>
  <si>
    <t>10a/Ts2</t>
  </si>
  <si>
    <t>Calisto, Adriano</t>
  </si>
  <si>
    <t>Left school - still on spreadsheet</t>
  </si>
  <si>
    <t>10A/Ts2</t>
  </si>
  <si>
    <t>MNA/LEL</t>
  </si>
  <si>
    <t>Kubiciel, Oliwia</t>
  </si>
  <si>
    <t>MNA/FMA/AOG</t>
  </si>
  <si>
    <t>11d/Sc4</t>
  </si>
  <si>
    <t>Rider, George</t>
  </si>
  <si>
    <t>BRN/LEL</t>
  </si>
  <si>
    <t>10d1</t>
  </si>
  <si>
    <t>not on my register- flexistudent who comes all the time ....</t>
  </si>
  <si>
    <t>At the moment, no Y10 assessments please, until later this year</t>
  </si>
  <si>
    <t>from 10d/Sc1</t>
  </si>
  <si>
    <t>11a/Sc3</t>
  </si>
  <si>
    <t>Massey-Khan, Reece</t>
  </si>
  <si>
    <t>"Attending college"</t>
  </si>
  <si>
    <t>Rathbone, Grace</t>
  </si>
  <si>
    <t>Was Higher, now Foundation (can we change workbook?)</t>
  </si>
  <si>
    <t>Dhaliwal-Lou, Sharky</t>
  </si>
  <si>
    <t>Was Higher, MNA suggests Foundation</t>
  </si>
  <si>
    <t>JYA</t>
  </si>
  <si>
    <t>10A1</t>
  </si>
  <si>
    <t>McManus L</t>
  </si>
  <si>
    <t xml:space="preserve">now in cheney plus </t>
  </si>
  <si>
    <t>10a1</t>
  </si>
  <si>
    <t>Duke Ellie</t>
  </si>
  <si>
    <t>left school</t>
  </si>
  <si>
    <t>Bessessa-grant Rio</t>
  </si>
  <si>
    <t>Alternate provision</t>
  </si>
  <si>
    <t>jya</t>
  </si>
  <si>
    <t>11d2</t>
  </si>
  <si>
    <t>Cooke Joseph</t>
  </si>
  <si>
    <t>don't know if he's taking GCSEs?</t>
  </si>
  <si>
    <t>BPR/JSM</t>
  </si>
  <si>
    <t>10a2</t>
  </si>
  <si>
    <t>Freddie Hunter</t>
  </si>
  <si>
    <t>left Cheney summer 2021</t>
  </si>
  <si>
    <t>Charan Rupesinghe</t>
  </si>
  <si>
    <t>New student Sept 2021</t>
  </si>
  <si>
    <t>Drew Merrill</t>
  </si>
  <si>
    <t>Has moved to 10a3 Sept 2021</t>
  </si>
  <si>
    <t>Moved to Flexi School from mainstream on 8/11/21, works in ASC</t>
  </si>
  <si>
    <t>Moved to 10d4 from 10d2</t>
  </si>
  <si>
    <t>MNA corrected</t>
  </si>
  <si>
    <t>Mna/ dda/ aog</t>
  </si>
  <si>
    <t>New student in 11aTs2 this school year (in year admission)</t>
  </si>
  <si>
    <t>MNA has added this student</t>
  </si>
  <si>
    <t>Date of email</t>
  </si>
  <si>
    <t>Sex</t>
  </si>
  <si>
    <t>Class going into</t>
  </si>
  <si>
    <t>Notes / other info</t>
  </si>
  <si>
    <t>8 Sept</t>
  </si>
  <si>
    <t>Hoque, Minhaz</t>
  </si>
  <si>
    <t>10d3</t>
  </si>
  <si>
    <t>12 Sept</t>
  </si>
  <si>
    <t>(Flexi-learner, but in 'normal' science lessons, face to face)</t>
  </si>
  <si>
    <t>10 Sept</t>
  </si>
  <si>
    <t>(Mistakenly put into 11aTs1 - have asked Data to correct) --&gt; now corrected</t>
  </si>
  <si>
    <t>Salem, Amr</t>
  </si>
  <si>
    <t>13 Sept</t>
  </si>
  <si>
    <t>Cuellar, Rayah</t>
  </si>
  <si>
    <t>14 Sept</t>
  </si>
  <si>
    <t>15 Sept</t>
  </si>
  <si>
    <t>Home schooled since arriving leaving school in E Timor, March 2019. EAL.</t>
  </si>
  <si>
    <t>Joseph, Emil</t>
  </si>
  <si>
    <t>9d2</t>
  </si>
  <si>
    <t>Lantner, Pola</t>
  </si>
  <si>
    <t>(this group now has 31)</t>
  </si>
  <si>
    <t>16 Sept</t>
  </si>
  <si>
    <t>Triple science</t>
  </si>
  <si>
    <t>Pinto, Lucas</t>
  </si>
  <si>
    <t>EAL (moving from Spain; speaks Portuguese and Catalan)</t>
  </si>
  <si>
    <t>17 Sept</t>
  </si>
  <si>
    <t>Aljasi, Endri</t>
  </si>
  <si>
    <t>EAL (moving from Italy; speaks Italian and Portuguese, but no English!)</t>
  </si>
  <si>
    <t>20 Sept</t>
  </si>
  <si>
    <t>Chow, Justin</t>
  </si>
  <si>
    <t>9D</t>
  </si>
  <si>
    <t>Al Salim, Mohaned</t>
  </si>
  <si>
    <t>9d3</t>
  </si>
  <si>
    <t>Naveed, Khadija</t>
  </si>
  <si>
    <t>9d4</t>
  </si>
  <si>
    <t>(Chow King Ting - will be taught in tutor group for science)</t>
  </si>
  <si>
    <t>We may need to add some students to Y9 ELC, as there is no room for more students in 9D classes!</t>
  </si>
  <si>
    <t>Mohaned Al Salim in 9d3 (making 31)</t>
  </si>
  <si>
    <t>Khadija Naveed in 9d4 (also making 31)#</t>
  </si>
  <si>
    <t xml:space="preserve">Comb F </t>
  </si>
  <si>
    <t xml:space="preserve">Comb H </t>
  </si>
  <si>
    <t>Trip Bio F</t>
  </si>
  <si>
    <t>Trip Bio H</t>
  </si>
  <si>
    <t>Trip Chem F</t>
  </si>
  <si>
    <t>Trip Chem H</t>
  </si>
  <si>
    <t>/99</t>
  </si>
  <si>
    <t>Trip Phys F</t>
  </si>
  <si>
    <t>/101</t>
  </si>
  <si>
    <t>Trip Phys H</t>
  </si>
  <si>
    <t>Nov 2021 Raw Marks</t>
  </si>
  <si>
    <t>May 2019 Raw Marks</t>
  </si>
  <si>
    <t>/90</t>
  </si>
  <si>
    <t>Biology/100</t>
  </si>
  <si>
    <t>Chemistry/100</t>
  </si>
  <si>
    <t>Physics/100</t>
  </si>
  <si>
    <t>H/210</t>
  </si>
  <si>
    <t>F/210</t>
  </si>
  <si>
    <t>May 2020 Raw Marks</t>
  </si>
  <si>
    <t>May 2018 Raw Marks</t>
  </si>
  <si>
    <t>Comb F</t>
  </si>
  <si>
    <t>Marks</t>
  </si>
  <si>
    <t>Freq</t>
  </si>
  <si>
    <t>FFTs</t>
  </si>
  <si>
    <t>FFT</t>
  </si>
  <si>
    <t>Boundaries</t>
  </si>
  <si>
    <t>Mark</t>
  </si>
  <si>
    <t>Y10 combined</t>
  </si>
  <si>
    <t>Bio H</t>
  </si>
  <si>
    <t>Y10 triple bio</t>
  </si>
  <si>
    <t>Che H</t>
  </si>
  <si>
    <t>Comb H</t>
  </si>
  <si>
    <t>Phy H</t>
  </si>
  <si>
    <t>Biology</t>
  </si>
  <si>
    <t>Chemistry</t>
  </si>
  <si>
    <t>Physics</t>
  </si>
  <si>
    <t>11aSc4</t>
  </si>
  <si>
    <t>Summer Y10 mocks</t>
  </si>
  <si>
    <t>Testing ground:</t>
  </si>
  <si>
    <t>Bio1aF</t>
  </si>
  <si>
    <t>Che1aF</t>
  </si>
  <si>
    <t>Phy1aF</t>
  </si>
  <si>
    <t>CombF</t>
  </si>
  <si>
    <t>Tier</t>
  </si>
  <si>
    <t>f</t>
  </si>
  <si>
    <t>h</t>
  </si>
  <si>
    <t>Bio1aH</t>
  </si>
  <si>
    <t>Che1aH</t>
  </si>
  <si>
    <t>Phy1aH</t>
  </si>
  <si>
    <t>CombH</t>
  </si>
  <si>
    <t>November Y10 2021</t>
  </si>
  <si>
    <t>November Y11 2021 COMBINED</t>
  </si>
  <si>
    <t>Combined F (paper 1s only)</t>
  </si>
  <si>
    <t>0-0</t>
  </si>
  <si>
    <t>1-1</t>
  </si>
  <si>
    <t>2-2</t>
  </si>
  <si>
    <t>Combined H (paper 1s only)</t>
  </si>
  <si>
    <t>9-9</t>
  </si>
  <si>
    <t>Nov 2020 boundaries</t>
  </si>
  <si>
    <t>November Y10 tests (OLD)</t>
  </si>
  <si>
    <t>MEAN HIGHER grade boundaries from last 6 years (/70)</t>
  </si>
  <si>
    <t>%</t>
  </si>
  <si>
    <t>Biology H (/30)</t>
  </si>
  <si>
    <t>grade</t>
  </si>
  <si>
    <t>Chemistry H (/30)</t>
  </si>
  <si>
    <t>Physics H (/31)</t>
  </si>
  <si>
    <t>Physics T (/31)</t>
  </si>
  <si>
    <t>November Y11 2021 TRIPLE</t>
  </si>
  <si>
    <t>MEAN FOUNDATION grade boundaries from last 6 years (/70)</t>
  </si>
  <si>
    <t>Biology F (/32)</t>
  </si>
  <si>
    <t>Chemistry F (/32)</t>
  </si>
  <si>
    <t>Physics F (/30)</t>
  </si>
  <si>
    <t>Grades allocated</t>
  </si>
  <si>
    <t>2018 (%)</t>
  </si>
  <si>
    <t>2019 (%)</t>
  </si>
  <si>
    <t>2020 B</t>
  </si>
  <si>
    <t>2020 C</t>
  </si>
  <si>
    <t>2020 P</t>
  </si>
  <si>
    <t xml:space="preserve">June MCQ Assessments </t>
  </si>
  <si>
    <t xml:space="preserve">Combined Bio </t>
  </si>
  <si>
    <t>Combined ChemPhys</t>
  </si>
  <si>
    <t>CombinedTOTAL</t>
  </si>
  <si>
    <t>Current progress</t>
  </si>
  <si>
    <t>BEP</t>
  </si>
  <si>
    <t>WEP</t>
  </si>
  <si>
    <t>EP</t>
  </si>
  <si>
    <t>EEP</t>
  </si>
  <si>
    <t>Triple Bio</t>
  </si>
  <si>
    <t>Triple Chem</t>
  </si>
  <si>
    <t>Triple Phys</t>
  </si>
  <si>
    <t>Arbor ID</t>
  </si>
  <si>
    <t>2020-21 class code</t>
  </si>
  <si>
    <t>2020-21 teachers</t>
  </si>
  <si>
    <t>Combined / Triple</t>
  </si>
  <si>
    <t>Abaitua-Gonzalez, Haritz</t>
  </si>
  <si>
    <t>MNA/JYA/JHO/JSP</t>
  </si>
  <si>
    <t>Abdirahman, Amira</t>
  </si>
  <si>
    <t>10aSc1</t>
  </si>
  <si>
    <t>VBE/JSP</t>
  </si>
  <si>
    <t>Ahmed, Ahmed</t>
  </si>
  <si>
    <t>JHO/FMA/TCO</t>
  </si>
  <si>
    <t>Ahmed, Anas</t>
  </si>
  <si>
    <t>Ahmed, Aneesa</t>
  </si>
  <si>
    <t>10aSc2</t>
  </si>
  <si>
    <t>GRI/JYA/TCO</t>
  </si>
  <si>
    <t>Ahmed, Maryam</t>
  </si>
  <si>
    <t>FMA/DMC/TCO</t>
  </si>
  <si>
    <t>triple</t>
  </si>
  <si>
    <t>Ahmed, Tanvir</t>
  </si>
  <si>
    <t>Ahmed, Tariq</t>
  </si>
  <si>
    <t>GRI/RBL/MPS</t>
  </si>
  <si>
    <t>Al-Khalidi, Yousif</t>
  </si>
  <si>
    <t>GRI/RBL/JSM</t>
  </si>
  <si>
    <t>Alam, Hussain</t>
  </si>
  <si>
    <t>Ali, Nabeel</t>
  </si>
  <si>
    <t>Allen, Kyle</t>
  </si>
  <si>
    <t>Allsworth, Ellie</t>
  </si>
  <si>
    <t>Amani, Daniel</t>
  </si>
  <si>
    <t>Araiza, Josiah</t>
  </si>
  <si>
    <t>Askew, Sarah</t>
  </si>
  <si>
    <t>Awan, Ameera</t>
  </si>
  <si>
    <t>Axtell, Jazmin</t>
  </si>
  <si>
    <t>Bakar, Anas</t>
  </si>
  <si>
    <t>MNA/FMA/JSP</t>
  </si>
  <si>
    <t>Baker, Charlie</t>
  </si>
  <si>
    <t>VBE/JYA/MPS</t>
  </si>
  <si>
    <t>Baker, Pippa</t>
  </si>
  <si>
    <t>Bakhash, Maimunah</t>
  </si>
  <si>
    <t>Balderama, Joshua</t>
  </si>
  <si>
    <t>Ballstadt, Alexandra</t>
  </si>
  <si>
    <t>Barrett, Jack</t>
  </si>
  <si>
    <t>Bates, Isabel</t>
  </si>
  <si>
    <t>Begum, Aleemah</t>
  </si>
  <si>
    <t>Begum, Mehnaz</t>
  </si>
  <si>
    <t>Bessasa-Grant, Aysia</t>
  </si>
  <si>
    <t>Betnay, Aaliyah</t>
  </si>
  <si>
    <t>Bhaskaran, Roche</t>
  </si>
  <si>
    <t>Bibi, Hafsah</t>
  </si>
  <si>
    <t>Billarina, Shane</t>
  </si>
  <si>
    <t>Blundel, Freya</t>
  </si>
  <si>
    <t>Boaca, Stefan</t>
  </si>
  <si>
    <t>10aSc3</t>
  </si>
  <si>
    <t>MNA/RBL/JSM</t>
  </si>
  <si>
    <t>Bown, Rufus</t>
  </si>
  <si>
    <t>Brain, Jack</t>
  </si>
  <si>
    <t>Brand, Ciara</t>
  </si>
  <si>
    <t>Breach, Hayley</t>
  </si>
  <si>
    <t>Bunce, Piper</t>
  </si>
  <si>
    <t>Camacho, Gwyneth</t>
  </si>
  <si>
    <t>Chatterton, Benjamin</t>
  </si>
  <si>
    <t>Chaudary, Saif</t>
  </si>
  <si>
    <t>Chaudry, Ismael</t>
  </si>
  <si>
    <t>Clare, Erin</t>
  </si>
  <si>
    <t>Clarete, Stephanie</t>
  </si>
  <si>
    <t>Cockfield, Minke</t>
  </si>
  <si>
    <t>Cooke, Joseph</t>
  </si>
  <si>
    <t>Coulter, Riley</t>
  </si>
  <si>
    <t>Cox, Millie</t>
  </si>
  <si>
    <t>Currill, Olivia</t>
  </si>
  <si>
    <t>Cuttell, Thea</t>
  </si>
  <si>
    <t>Dabkat, Majd</t>
  </si>
  <si>
    <t>Daley, Kyle</t>
  </si>
  <si>
    <t>Dallimore, Lilly</t>
  </si>
  <si>
    <t>Davis, Jack</t>
  </si>
  <si>
    <t>Davis, Kiyana</t>
  </si>
  <si>
    <t>Davis, Savannah</t>
  </si>
  <si>
    <t>Dawson, Aliya</t>
  </si>
  <si>
    <t>De Costa, Chanul</t>
  </si>
  <si>
    <t>De Leon, Ashley</t>
  </si>
  <si>
    <t>Dean, Sophia-Kiki</t>
  </si>
  <si>
    <t>Deeming, George</t>
  </si>
  <si>
    <t>Dhaliwal-Lou, Shang</t>
  </si>
  <si>
    <t>Dogar, Annam</t>
  </si>
  <si>
    <t>Douglas, Lucy</t>
  </si>
  <si>
    <t>Duric, Katarina</t>
  </si>
  <si>
    <t>GAP</t>
  </si>
  <si>
    <t>Dias Montiero, Carol</t>
  </si>
  <si>
    <t>El-Hosny, Fadil</t>
  </si>
  <si>
    <t>Emberton, Jamie</t>
  </si>
  <si>
    <t>Emom, Omina-i</t>
  </si>
  <si>
    <t>Eugene, Alstin</t>
  </si>
  <si>
    <t>Exley, Roisin</t>
  </si>
  <si>
    <t>Eyles, Reece</t>
  </si>
  <si>
    <t>10aSc4</t>
  </si>
  <si>
    <t>BRN/BPR/SCL</t>
  </si>
  <si>
    <t>Farhan, Samira</t>
  </si>
  <si>
    <t>Farooq, Arouge</t>
  </si>
  <si>
    <t>Felton, Kieran</t>
  </si>
  <si>
    <t>Fielder, Luke</t>
  </si>
  <si>
    <t>Foot, Aidan</t>
  </si>
  <si>
    <t>Ford, Ben</t>
  </si>
  <si>
    <t>Forster, Ernesto</t>
  </si>
  <si>
    <t>Francis, Georgia</t>
  </si>
  <si>
    <t>Friedrichs, Lukas</t>
  </si>
  <si>
    <t>Gardiner-Solomon, Marla</t>
  </si>
  <si>
    <t>Garrach, Layth</t>
  </si>
  <si>
    <t>Garton, Freya</t>
  </si>
  <si>
    <t>Gifford, Amy</t>
  </si>
  <si>
    <t>Gjeta, Lois Leandra</t>
  </si>
  <si>
    <t>Goff, Bella</t>
  </si>
  <si>
    <t>Goodrich Jones, Lucy</t>
  </si>
  <si>
    <t>Goodrich Jones, Rachel</t>
  </si>
  <si>
    <t>Goodson, Imogen</t>
  </si>
  <si>
    <t>Grainger, Kathryn</t>
  </si>
  <si>
    <t>Gray, Elodie</t>
  </si>
  <si>
    <t>Grisales, Chelsea</t>
  </si>
  <si>
    <t>Gupta, Riyanshi</t>
  </si>
  <si>
    <t>Gurung, Samraat</t>
  </si>
  <si>
    <t>Guterres, Valtino</t>
  </si>
  <si>
    <t>Haines, Ella</t>
  </si>
  <si>
    <t>Haji, Shoaib</t>
  </si>
  <si>
    <t>Hancock, Oli</t>
  </si>
  <si>
    <t>Hasan, Sumayah</t>
  </si>
  <si>
    <t>Hawkins, Immy</t>
  </si>
  <si>
    <t>Hawkswood, Isabella</t>
  </si>
  <si>
    <t>Haydon, Evie</t>
  </si>
  <si>
    <t>Hayes, Lola</t>
  </si>
  <si>
    <t>Heaver, Sam</t>
  </si>
  <si>
    <t>Hens, Jeroen</t>
  </si>
  <si>
    <t>Higginson, Amy</t>
  </si>
  <si>
    <t>Hillier-Wellington, Jasmine</t>
  </si>
  <si>
    <t>Hindley, Sophie</t>
  </si>
  <si>
    <t>Hlavinkova, Zuzana</t>
  </si>
  <si>
    <t>Holmes, Samuel</t>
  </si>
  <si>
    <t>Horbury, Hana</t>
  </si>
  <si>
    <t>Hussain, Farhan</t>
  </si>
  <si>
    <t>Hussain, Shoaib</t>
  </si>
  <si>
    <t>Hussain, Waqas</t>
  </si>
  <si>
    <t>Hussain, Zahra</t>
  </si>
  <si>
    <t>Hutcheson, Ben</t>
  </si>
  <si>
    <t>Idrees, Zidane</t>
  </si>
  <si>
    <t>Iftikhar, Juwairiyah</t>
  </si>
  <si>
    <t>Iftodi, Gina</t>
  </si>
  <si>
    <t>Ignat, Larisa</t>
  </si>
  <si>
    <t>Ignatjevs, Sasha</t>
  </si>
  <si>
    <t>Ikpeama, Michael</t>
  </si>
  <si>
    <t>Imran, Fiza</t>
  </si>
  <si>
    <t>Irvine, Phoebe</t>
  </si>
  <si>
    <t>Iye, David</t>
  </si>
  <si>
    <t>Jamal, Ola</t>
  </si>
  <si>
    <t>James, Leo</t>
  </si>
  <si>
    <t>Jarvis, Poppy</t>
  </si>
  <si>
    <t>Jedlinska, Aleksandra</t>
  </si>
  <si>
    <t>Jenkins, Louisa</t>
  </si>
  <si>
    <t>Jerrams, Callum</t>
  </si>
  <si>
    <t>Jones, Harry</t>
  </si>
  <si>
    <t>Jose, Francis</t>
  </si>
  <si>
    <t>Kahn, Helena</t>
  </si>
  <si>
    <t>Kajour, Ashraf</t>
  </si>
  <si>
    <t>Karthik, Reuban</t>
  </si>
  <si>
    <t>Khan, Aashir</t>
  </si>
  <si>
    <t>Khan, Aliza</t>
  </si>
  <si>
    <t>Kingham, Vittoria</t>
  </si>
  <si>
    <t>Labiche, Isaac</t>
  </si>
  <si>
    <t>Lee-Allen, Eddie</t>
  </si>
  <si>
    <t>Lee-Allen, Will</t>
  </si>
  <si>
    <t>Lencastre, Diogo</t>
  </si>
  <si>
    <t>Lleshaj, Keisi</t>
  </si>
  <si>
    <t>Lleshaj, Kethlin</t>
  </si>
  <si>
    <t>Lleshi, Kevin</t>
  </si>
  <si>
    <t>Lopez Paredes, Lucia</t>
  </si>
  <si>
    <t>Lumsden, Kaysian</t>
  </si>
  <si>
    <t>Mahadere, Yabi</t>
  </si>
  <si>
    <t>Mahbub, Suhayla</t>
  </si>
  <si>
    <t>Manda-Liu, Leto</t>
  </si>
  <si>
    <t>Marasigan, Kim</t>
  </si>
  <si>
    <t>Marks, Zack</t>
  </si>
  <si>
    <t>Martin, Marley</t>
  </si>
  <si>
    <t>Martins Cardoso, Camilla</t>
  </si>
  <si>
    <t>Masih, Serena</t>
  </si>
  <si>
    <t>Matheswaran, Senthilvelan</t>
  </si>
  <si>
    <t>Matthews, Lauren</t>
  </si>
  <si>
    <t>Matthews-White, Lily</t>
  </si>
  <si>
    <t>Matthews White, Lily</t>
  </si>
  <si>
    <t>McCraw, Isla</t>
  </si>
  <si>
    <t>McIntyre, Elspeth</t>
  </si>
  <si>
    <t>Meikle, Louis</t>
  </si>
  <si>
    <t>Mekkari, Maisam</t>
  </si>
  <si>
    <t>Middleton, Lachlan</t>
  </si>
  <si>
    <t>Montini, Hadassa</t>
  </si>
  <si>
    <t>Morey, James</t>
  </si>
  <si>
    <t>Morton, Sharni</t>
  </si>
  <si>
    <t>Moti, Bontu</t>
  </si>
  <si>
    <t>Nafaa, Moayed</t>
  </si>
  <si>
    <t>Najim, Ramyar</t>
  </si>
  <si>
    <t>Namwanje, Benita</t>
  </si>
  <si>
    <t>Ndegwa, Lesley</t>
  </si>
  <si>
    <t>Nicod, Arthur</t>
  </si>
  <si>
    <t>Nisar, Khizer</t>
  </si>
  <si>
    <t>Nkusi, Ella-Lesley</t>
  </si>
  <si>
    <t>Osarobo, Lucy</t>
  </si>
  <si>
    <t>Osei Ntansah, Marcus</t>
  </si>
  <si>
    <t>Osei, Emmanuella</t>
  </si>
  <si>
    <t>Otunba, Sharon</t>
  </si>
  <si>
    <t>Parker, Phoebe</t>
  </si>
  <si>
    <t>Paton, Sacha</t>
  </si>
  <si>
    <t>Patrick, Ashton</t>
  </si>
  <si>
    <t>Pesskin, Lola</t>
  </si>
  <si>
    <t>Pinna, Sara</t>
  </si>
  <si>
    <t>Pizzari, Lucia</t>
  </si>
  <si>
    <t>Pontecorvi, Adriano</t>
  </si>
  <si>
    <t>Portsmouth, Ellouise</t>
  </si>
  <si>
    <t>Prescott-Luke, Hermione</t>
  </si>
  <si>
    <t>Proko, Grace</t>
  </si>
  <si>
    <t>Qureshi, Ibrahim</t>
  </si>
  <si>
    <t>Rabara, Rianne</t>
  </si>
  <si>
    <t>Radburn, Eve</t>
  </si>
  <si>
    <t>Raji, Abdulmartin</t>
  </si>
  <si>
    <t>Ram, Nisha</t>
  </si>
  <si>
    <t>Ratcliffe, Helena</t>
  </si>
  <si>
    <t>Rider, Henry</t>
  </si>
  <si>
    <t>Rider, Joshua</t>
  </si>
  <si>
    <t>Ritson, Stevie</t>
  </si>
  <si>
    <t>Rogers, Liya</t>
  </si>
  <si>
    <t>Rose, Eva</t>
  </si>
  <si>
    <t>Ross, Joseph</t>
  </si>
  <si>
    <t>Sackey, Joel</t>
  </si>
  <si>
    <t>Said Abdullah, Juhaina</t>
  </si>
  <si>
    <t>Sall, Alioune</t>
  </si>
  <si>
    <t>Salum, Khalid</t>
  </si>
  <si>
    <t>Samuel, Anna</t>
  </si>
  <si>
    <t>Santos, Stephen</t>
  </si>
  <si>
    <t>Satti, Subhanna</t>
  </si>
  <si>
    <t>Scott, Salif</t>
  </si>
  <si>
    <t>Shahid, Zaki</t>
  </si>
  <si>
    <t>Shapland, Marianne</t>
  </si>
  <si>
    <t>Sheldon, Billy</t>
  </si>
  <si>
    <t>Sillero Marino, Charo</t>
  </si>
  <si>
    <t>Soares Smith, Jenilsia</t>
  </si>
  <si>
    <t>Sobhi, Fatima</t>
  </si>
  <si>
    <t>Solomon-John, Lleyton</t>
  </si>
  <si>
    <t>Solomon, Isaac</t>
  </si>
  <si>
    <t>Stacey, Elizabeth</t>
  </si>
  <si>
    <t>Stevens, Ayesha</t>
  </si>
  <si>
    <t>Strang, Liv</t>
  </si>
  <si>
    <t>Summerfield, Oliver</t>
  </si>
  <si>
    <t>Sumser, Alex</t>
  </si>
  <si>
    <t>Surman, Luke</t>
  </si>
  <si>
    <t>Sved, Xana</t>
  </si>
  <si>
    <t>Swanton, Joshua</t>
  </si>
  <si>
    <t>Sykes, Isaac</t>
  </si>
  <si>
    <t>Tabernilla, Ella Mae</t>
  </si>
  <si>
    <t>Tabussam, Aliyah</t>
  </si>
  <si>
    <t>Tallack, Averil</t>
  </si>
  <si>
    <t>Taqi, Mohammed</t>
  </si>
  <si>
    <t>Tassell, Liam</t>
  </si>
  <si>
    <t>Taylor, Cameron</t>
  </si>
  <si>
    <t>Thebe, Sam</t>
  </si>
  <si>
    <t>Theobalds, Rosie</t>
  </si>
  <si>
    <t>Thomas, Alan</t>
  </si>
  <si>
    <t>Trafford, Jayden</t>
  </si>
  <si>
    <t>Trinder, Luke</t>
  </si>
  <si>
    <t>Truskauskas, Augustas</t>
  </si>
  <si>
    <t>Umer, Azaan</t>
  </si>
  <si>
    <t>Usman, Momin</t>
  </si>
  <si>
    <t>Valerio, Leanne Joy</t>
  </si>
  <si>
    <t>Wall, Alyssa</t>
  </si>
  <si>
    <t>Waters-Davies, Meabh</t>
  </si>
  <si>
    <t>Watson, Kyan</t>
  </si>
  <si>
    <t>Wells, Jaimi</t>
  </si>
  <si>
    <t>Wells, Ryan</t>
  </si>
  <si>
    <t>Westlake, Jasmin</t>
  </si>
  <si>
    <t>Wheeler, Charlize</t>
  </si>
  <si>
    <t>Whipp, Lily</t>
  </si>
  <si>
    <t>White, Eleanor</t>
  </si>
  <si>
    <t>White, Jessica</t>
  </si>
  <si>
    <t>White, Matthew</t>
  </si>
  <si>
    <t>Whyles, Gracie</t>
  </si>
  <si>
    <t>Wilkinson, Poppy</t>
  </si>
  <si>
    <t>Wilkinson, Rhianna</t>
  </si>
  <si>
    <t>Woolhouse, Jonah</t>
  </si>
  <si>
    <t>Zia, Maariah</t>
  </si>
  <si>
    <t>Zmich, Dariusz</t>
  </si>
  <si>
    <t>Armstrong, Jamie</t>
  </si>
  <si>
    <t>Barakat, Khaled</t>
  </si>
  <si>
    <t>Binet, Luc</t>
  </si>
  <si>
    <t>Detert, Zachary</t>
  </si>
  <si>
    <t>Har, Courtney</t>
  </si>
  <si>
    <t>Maciejewski, Tomasz</t>
  </si>
  <si>
    <t>Rauktys, Lukas</t>
  </si>
  <si>
    <t>Whiting, Maddi</t>
  </si>
  <si>
    <t>2020/21 Cohort</t>
  </si>
  <si>
    <t>ESA average</t>
  </si>
  <si>
    <t>total combined paper 1 scores (/177)</t>
  </si>
  <si>
    <t>total combined paper 1 score (%)</t>
  </si>
  <si>
    <t>ESA to GCSE curve fitting</t>
  </si>
  <si>
    <t>m</t>
  </si>
  <si>
    <t>c</t>
  </si>
  <si>
    <t>RAW GCSE score to GCSE grade</t>
  </si>
  <si>
    <t>SCALED SCORE</t>
  </si>
  <si>
    <t>Teacher level</t>
  </si>
  <si>
    <t>Subject level</t>
  </si>
  <si>
    <t>Pastoral level</t>
  </si>
  <si>
    <t>Seat the student with a positive learning partner</t>
  </si>
  <si>
    <t>Buy student additional resource for independent learning e.g. revision guides, abridged versions of key texts for GCSE, graphic novel versions of KS4 texts with the original text</t>
  </si>
  <si>
    <t xml:space="preserve">Academic Progress meeting </t>
  </si>
  <si>
    <t>Seat the student at the front of the classroom/in an easily accessible place</t>
  </si>
  <si>
    <t>Liaise with home tutor if there is one</t>
  </si>
  <si>
    <t xml:space="preserve">HOSP report </t>
  </si>
  <si>
    <t>Make use of peer assessment/peer tutoring in lessons</t>
  </si>
  <si>
    <t>Arrange 1:1 session with student in tutor time or after school to discuss progress</t>
  </si>
  <si>
    <t>Attendance intervention</t>
  </si>
  <si>
    <t>Award house points for effort and improvement</t>
  </si>
  <si>
    <t>Contact home to discuss barriers to learning and technology workarounds for homework/strategies to try at home e.g. screen overlays, speech-to-text, text-to-speech</t>
  </si>
  <si>
    <t xml:space="preserve">Mentoring (peer, staff, Oxhub) </t>
  </si>
  <si>
    <t>Give verbal praise and encouragement where appropriate</t>
  </si>
  <si>
    <t>Go on progress report/positive report card</t>
  </si>
  <si>
    <t xml:space="preserve">Tutoring (external, peer, Oxhub) </t>
  </si>
  <si>
    <t>Encourage diverse methods of response e.g. spoken, written, performative, gesture</t>
  </si>
  <si>
    <t>Parental meeting with HOF to discuss barriers to learning and progress</t>
  </si>
  <si>
    <t xml:space="preserve">Counselling </t>
  </si>
  <si>
    <t>Send praise postcards/e-mails home</t>
  </si>
  <si>
    <t>Direct TA to work with student</t>
  </si>
  <si>
    <t xml:space="preserve">Use JMA to support </t>
  </si>
  <si>
    <t>Share praise with tutor and HOSPs.</t>
  </si>
  <si>
    <t>Chase up with SEND use of a computer in the classroom if appropriate</t>
  </si>
  <si>
    <t>Revision workshops</t>
  </si>
  <si>
    <t>Liaise with tutor over best approaches</t>
  </si>
  <si>
    <t>Consider using Google Meet to discuss difficulties instead of extensive homework</t>
  </si>
  <si>
    <t xml:space="preserve">Next steps support </t>
  </si>
  <si>
    <t>Speak to other subject teachers of that student. Look for successful strategies/observe them in other lessons.</t>
  </si>
  <si>
    <t>Tutor time intervention</t>
  </si>
  <si>
    <t>Developing metacognition and self-regulation strategies</t>
  </si>
  <si>
    <t>Break tasks down into smaller chunks</t>
  </si>
  <si>
    <t>After-school intervention</t>
  </si>
  <si>
    <t xml:space="preserve">Behaviour interventions </t>
  </si>
  <si>
    <t>Liaise with SEND and/or EAL departments where applicable</t>
  </si>
  <si>
    <t>Small group or 1:1 withdrawal during lesson time</t>
  </si>
  <si>
    <t xml:space="preserve">Support from external agencies </t>
  </si>
  <si>
    <t>Prioritise student’s book for marking, adding small, achievable targets</t>
  </si>
  <si>
    <t>Withdrawal from options subjects (Y11 only)</t>
  </si>
  <si>
    <t xml:space="preserve">Sharing advice on how to manage students </t>
  </si>
  <si>
    <t>Have a structured conversation with the student: “What do you need to support you to make more progress/ feel more confident?” Could also be done by a 6th former.</t>
  </si>
  <si>
    <t>Pathways classes (Y11 only)</t>
  </si>
  <si>
    <t xml:space="preserve">Parental support evenings </t>
  </si>
  <si>
    <t>Check in on student first when working independently</t>
  </si>
  <si>
    <t>ELC classes (Y11 only)</t>
  </si>
  <si>
    <t>Upload resources on google classroom prior to lessons to enable students to access and familiarise themselves with materials.</t>
  </si>
  <si>
    <t>EAL support</t>
  </si>
  <si>
    <t>Target student for questioning - prepare them in advance. Think about using closed questioning to promote engagement.</t>
  </si>
  <si>
    <t>Literacy support</t>
  </si>
  <si>
    <t>Revisit pupil profiles and make sure these are up-to-date</t>
  </si>
  <si>
    <t>Sixth-form reading buddy</t>
  </si>
  <si>
    <t>Use Mote for feedback - often a ‘softer’ approach, and seems more accessible for LPAs</t>
  </si>
  <si>
    <t>SEND curriculum support</t>
  </si>
  <si>
    <t>Make use of carefully constructed group work</t>
  </si>
  <si>
    <t xml:space="preserve">Walking, talking mocks </t>
  </si>
  <si>
    <t xml:space="preserve">Map out journey to success clearly for student </t>
  </si>
  <si>
    <t xml:space="preserve">Use of targeted resources to address gaps, such as Senaca </t>
  </si>
  <si>
    <t xml:space="preserve">Live SPAG marking </t>
  </si>
  <si>
    <t xml:space="preserve">Bank of key words </t>
  </si>
  <si>
    <t xml:space="preserve">Regular timed exam practice </t>
  </si>
  <si>
    <t>Use a PLC</t>
  </si>
  <si>
    <t>Reading comprehension support</t>
  </si>
  <si>
    <t>Tageted homework</t>
  </si>
  <si>
    <t xml:space="preserve">Knowing your students </t>
  </si>
  <si>
    <t xml:space="preserve">Briefing to share good practice </t>
  </si>
  <si>
    <t>Having a clear plan/road map to success</t>
  </si>
  <si>
    <t xml:space="preserve">Peer tutoring </t>
  </si>
  <si>
    <t>blank</t>
  </si>
  <si>
    <t>Frequency</t>
  </si>
  <si>
    <t>Students</t>
  </si>
  <si>
    <t>AdmissionNo</t>
  </si>
  <si>
    <t>StudenUPN</t>
  </si>
  <si>
    <t>Free School Meal</t>
  </si>
  <si>
    <t>Pupil Premium</t>
  </si>
  <si>
    <t>English Additional Language</t>
  </si>
  <si>
    <t>SEN Status Name</t>
  </si>
  <si>
    <t>FFT20 - All Terms - 10 - Science</t>
  </si>
  <si>
    <t>Working at Grade - AP1 - 10 - Science</t>
  </si>
  <si>
    <t>Most Likely Grade - AP1 - 10 - Science</t>
  </si>
  <si>
    <t>Attitude to Learning - AP1 - 10 - Science</t>
  </si>
  <si>
    <t>Homework - AP1 - 10 - Science</t>
  </si>
  <si>
    <t>Quality of Work - AP1 - 10 - Science</t>
  </si>
  <si>
    <t>AP2 FFT vs MLG Difference</t>
  </si>
  <si>
    <t>Working at Grade - AP2 - 10 - Science</t>
  </si>
  <si>
    <t>Most Likely Grade - AP2 - 10 - Science</t>
  </si>
  <si>
    <t>Attitude to Learning - AP2 - 10 - Science</t>
  </si>
  <si>
    <t>Homework - AP2 - 10 - Science</t>
  </si>
  <si>
    <t>Quality of Work - AP2 - 10 - Science</t>
  </si>
  <si>
    <t>Rogers, Maxwell</t>
  </si>
  <si>
    <t>R931100611049</t>
  </si>
  <si>
    <t>M</t>
  </si>
  <si>
    <t>E</t>
  </si>
  <si>
    <t>Walters, Kyson</t>
  </si>
  <si>
    <t>K931252111008</t>
  </si>
  <si>
    <t>SWS-Us/Sc</t>
  </si>
  <si>
    <t>K</t>
  </si>
  <si>
    <t>Duric, Filip</t>
  </si>
  <si>
    <t>N931100611018</t>
  </si>
  <si>
    <t>Hall-Williams, Jenaya</t>
  </si>
  <si>
    <t>V931252912059</t>
  </si>
  <si>
    <t>Sved, Pablo</t>
  </si>
  <si>
    <t>J931100611054</t>
  </si>
  <si>
    <t>Phillips, Megan</t>
  </si>
  <si>
    <t>A931252712021</t>
  </si>
  <si>
    <t>Rasimas, Raidas</t>
  </si>
  <si>
    <t>R931101111048</t>
  </si>
  <si>
    <t>Rea, Elsa</t>
  </si>
  <si>
    <t>F931383812022</t>
  </si>
  <si>
    <t>Saran, Magda</t>
  </si>
  <si>
    <t>M931252511042</t>
  </si>
  <si>
    <t>Yang, Jia You</t>
  </si>
  <si>
    <t>P931252511024</t>
  </si>
  <si>
    <t>Cann, Harry</t>
  </si>
  <si>
    <t>D931100611012</t>
  </si>
  <si>
    <t>Ibrahim, Moner</t>
  </si>
  <si>
    <t>J931252111017</t>
  </si>
  <si>
    <t>Sojan, Siana</t>
  </si>
  <si>
    <t>R931101111050</t>
  </si>
  <si>
    <t>Minns-Kershaw, Alyssa</t>
  </si>
  <si>
    <t>G931101111013</t>
  </si>
  <si>
    <t>Ahmed, Islam</t>
  </si>
  <si>
    <t>F888201711067</t>
  </si>
  <si>
    <t>Vermeiren, Lauren</t>
  </si>
  <si>
    <t>R931252712033</t>
  </si>
  <si>
    <t>Zielinski, Dominik</t>
  </si>
  <si>
    <t>P931383614044</t>
  </si>
  <si>
    <t>Khan, Hassan</t>
  </si>
  <si>
    <t>K931100510003</t>
  </si>
  <si>
    <t>Thomas, Theresa</t>
  </si>
  <si>
    <t>F931101111051</t>
  </si>
  <si>
    <t>Ogunsakin, David</t>
  </si>
  <si>
    <t>Z931252511032</t>
  </si>
  <si>
    <t>Woodcock, Evie</t>
  </si>
  <si>
    <t>M931103110033</t>
  </si>
  <si>
    <t>Satish, Aneesh</t>
  </si>
  <si>
    <t>E931252712043</t>
  </si>
  <si>
    <t>Sackey, Jennaya</t>
  </si>
  <si>
    <t>P931252712022</t>
  </si>
  <si>
    <t>Canning, Olivia</t>
  </si>
  <si>
    <t>T931100611013</t>
  </si>
  <si>
    <t>Palazon, Mac</t>
  </si>
  <si>
    <t>L931252712020</t>
  </si>
  <si>
    <t>Kairaitis, Emilijus</t>
  </si>
  <si>
    <t>T931235212070</t>
  </si>
  <si>
    <t>Wilcox, Lucy</t>
  </si>
  <si>
    <t>A931100611066</t>
  </si>
  <si>
    <t>Morton, Marni</t>
  </si>
  <si>
    <t>A931252111002</t>
  </si>
  <si>
    <t>Woolhouse, Zackie</t>
  </si>
  <si>
    <t>W931101010030</t>
  </si>
  <si>
    <t>Jackson, Ben</t>
  </si>
  <si>
    <t>B931100611028</t>
  </si>
  <si>
    <t>Rabara, Andrea</t>
  </si>
  <si>
    <t>R931325311023</t>
  </si>
  <si>
    <t>Carter, Sophie</t>
  </si>
  <si>
    <t>X931101111034</t>
  </si>
  <si>
    <t>Anhar, Kenzo</t>
  </si>
  <si>
    <t>K931101010031</t>
  </si>
  <si>
    <t>Lewis, Ashanti</t>
  </si>
  <si>
    <t>D931101111011</t>
  </si>
  <si>
    <t>Scott, Isla</t>
  </si>
  <si>
    <t>P931383312004</t>
  </si>
  <si>
    <t>Green, Lacey</t>
  </si>
  <si>
    <t>X931100611064</t>
  </si>
  <si>
    <t>Dandridge, Jake</t>
  </si>
  <si>
    <t>K931100611016</t>
  </si>
  <si>
    <t>Lockhart, Steven</t>
  </si>
  <si>
    <t>N931252111041</t>
  </si>
  <si>
    <t>Leveson, Mia</t>
  </si>
  <si>
    <t>L931100611036</t>
  </si>
  <si>
    <t>Hashimi, Khalil</t>
  </si>
  <si>
    <t>A931325311009</t>
  </si>
  <si>
    <t>King, Freya</t>
  </si>
  <si>
    <t>U931100611033</t>
  </si>
  <si>
    <t>Milne, Andrew</t>
  </si>
  <si>
    <t>U931101111061</t>
  </si>
  <si>
    <t>Gordon, Abis</t>
  </si>
  <si>
    <t>Q931252110051</t>
  </si>
  <si>
    <t>Rai, Prajwal</t>
  </si>
  <si>
    <t>C931101111047</t>
  </si>
  <si>
    <t>East, Georgia</t>
  </si>
  <si>
    <t>C210104411029</t>
  </si>
  <si>
    <t>Smith, Raphael</t>
  </si>
  <si>
    <t>E931100511020</t>
  </si>
  <si>
    <t>Di Paola, Emanuele</t>
  </si>
  <si>
    <t>A931252114005</t>
  </si>
  <si>
    <t>Shrestha, Binamra</t>
  </si>
  <si>
    <t>X931258912007</t>
  </si>
  <si>
    <t>Barnard, Bhu</t>
  </si>
  <si>
    <t>L931100611007</t>
  </si>
  <si>
    <t>Chowdhury, Wadi</t>
  </si>
  <si>
    <t>P931101111037</t>
  </si>
  <si>
    <t>Saqib, Eliza</t>
  </si>
  <si>
    <t>J931101111024</t>
  </si>
  <si>
    <t>Parsler, Scarlett</t>
  </si>
  <si>
    <t>N931252912026</t>
  </si>
  <si>
    <t>Wiggins, Peter</t>
  </si>
  <si>
    <t>Q931383911012</t>
  </si>
  <si>
    <t>Salim, Lara</t>
  </si>
  <si>
    <t>M931252712038</t>
  </si>
  <si>
    <t>Livingston-Campbell, Jake</t>
  </si>
  <si>
    <t>L931321612004</t>
  </si>
  <si>
    <t>Diesel, Adam</t>
  </si>
  <si>
    <t>R931101110076</t>
  </si>
  <si>
    <t>Newbury, Jess</t>
  </si>
  <si>
    <t>X931252712017</t>
  </si>
  <si>
    <t>Naijo, Benjamin</t>
  </si>
  <si>
    <t>N931383812017</t>
  </si>
  <si>
    <t>Bhaskaran, Josh</t>
  </si>
  <si>
    <t>E931100511047</t>
  </si>
  <si>
    <t>Ahmed, Vania</t>
  </si>
  <si>
    <t>H931101111033</t>
  </si>
  <si>
    <t>Hutt, Lexie</t>
  </si>
  <si>
    <t>Q931101111030</t>
  </si>
  <si>
    <t>Bryant, Noah</t>
  </si>
  <si>
    <t>A931101111036</t>
  </si>
  <si>
    <t>Israr, Haider</t>
  </si>
  <si>
    <t>Z931252511059</t>
  </si>
  <si>
    <t>Kovacs, Dora</t>
  </si>
  <si>
    <t>D931252112092</t>
  </si>
  <si>
    <t>Hayes, Alfie</t>
  </si>
  <si>
    <t>B931325311029</t>
  </si>
  <si>
    <t>Dunne, Ayla</t>
  </si>
  <si>
    <t>V931252712006</t>
  </si>
  <si>
    <t>Da Silva, Snezana</t>
  </si>
  <si>
    <t>B931321013037</t>
  </si>
  <si>
    <t>Ali, Adam</t>
  </si>
  <si>
    <t>U931325312035</t>
  </si>
  <si>
    <t>Ali, Alnd</t>
  </si>
  <si>
    <t>L931321010071</t>
  </si>
  <si>
    <t>Westall, Freddie</t>
  </si>
  <si>
    <t>Q931321112022</t>
  </si>
  <si>
    <t>Kannadhasan, Sanjay</t>
  </si>
  <si>
    <t>H931100611034</t>
  </si>
  <si>
    <t>Blundel, Robbie</t>
  </si>
  <si>
    <t>A931100611010</t>
  </si>
  <si>
    <t>Nebres, David</t>
  </si>
  <si>
    <t>A931201515077</t>
  </si>
  <si>
    <t>Vickers, Luke</t>
  </si>
  <si>
    <t>W931252712026</t>
  </si>
  <si>
    <t>Bano, Nargus</t>
  </si>
  <si>
    <t>H931321311019</t>
  </si>
  <si>
    <t>Islam, Tayyiba</t>
  </si>
  <si>
    <t>K931252111010</t>
  </si>
  <si>
    <t>Adjaottor, Otumeley</t>
  </si>
  <si>
    <t>U931101111032</t>
  </si>
  <si>
    <t>Brooks, Livvy</t>
  </si>
  <si>
    <t>P931100611011</t>
  </si>
  <si>
    <t>Wearden, Isabel</t>
  </si>
  <si>
    <t>W931252712055</t>
  </si>
  <si>
    <t>James, George</t>
  </si>
  <si>
    <t>Q931252712013</t>
  </si>
  <si>
    <t>Horn, Zanna</t>
  </si>
  <si>
    <t>M931100611027</t>
  </si>
  <si>
    <t>Binoy, Julia</t>
  </si>
  <si>
    <t>X931101111063</t>
  </si>
  <si>
    <t>Ahmed, Daniel</t>
  </si>
  <si>
    <t>B931100611001</t>
  </si>
  <si>
    <t>Mahmud, Sulafah</t>
  </si>
  <si>
    <t>K931101011003</t>
  </si>
  <si>
    <t>Hillier-Wellington, Imogen</t>
  </si>
  <si>
    <t>M931252712011</t>
  </si>
  <si>
    <t>Osman, Lawin</t>
  </si>
  <si>
    <t>P931252110058</t>
  </si>
  <si>
    <t>Nazari, Nargis</t>
  </si>
  <si>
    <t>H931253911044</t>
  </si>
  <si>
    <t>Mohamed, Sagal</t>
  </si>
  <si>
    <t>V931254311048</t>
  </si>
  <si>
    <t>Yusuf, Najma</t>
  </si>
  <si>
    <t>B931254311054</t>
  </si>
  <si>
    <t>Elefan, Zeianne</t>
  </si>
  <si>
    <t>V931252712035</t>
  </si>
  <si>
    <t>Nex, Becky</t>
  </si>
  <si>
    <t>W931100611044</t>
  </si>
  <si>
    <t>Baxter, Catriona</t>
  </si>
  <si>
    <t>A931259411007</t>
  </si>
  <si>
    <t>Palmqvist, Deniz</t>
  </si>
  <si>
    <t>Q931201018041</t>
  </si>
  <si>
    <t>Gitau, Ruth</t>
  </si>
  <si>
    <t>Y931412019008</t>
  </si>
  <si>
    <t>Ali, Tacbir</t>
  </si>
  <si>
    <t>V931252110044</t>
  </si>
  <si>
    <t>Ali, Tahir</t>
  </si>
  <si>
    <t>F931252110043</t>
  </si>
  <si>
    <t>Kozlecki, Casper</t>
  </si>
  <si>
    <t>P931101111010</t>
  </si>
  <si>
    <t>Sheldon, Harry</t>
  </si>
  <si>
    <t>Y931101111025</t>
  </si>
  <si>
    <t>Latifi, Sahar</t>
  </si>
  <si>
    <t>C931252518043</t>
  </si>
  <si>
    <t>Jackson, Beatrice</t>
  </si>
  <si>
    <t>B931252712012</t>
  </si>
  <si>
    <t>West, Kit</t>
  </si>
  <si>
    <t>L931100611065</t>
  </si>
  <si>
    <t>Nelson, Jess</t>
  </si>
  <si>
    <t>X931391211003</t>
  </si>
  <si>
    <t>Saeed, Hishaam</t>
  </si>
  <si>
    <t>V931101111023</t>
  </si>
  <si>
    <t>Lamb, Millie</t>
  </si>
  <si>
    <t>P873303212016</t>
  </si>
  <si>
    <t>Tyrrell, Abi</t>
  </si>
  <si>
    <t>G931252712025</t>
  </si>
  <si>
    <t>Edwards, Dylan</t>
  </si>
  <si>
    <t>J931252712007</t>
  </si>
  <si>
    <t>Sims, Maddie</t>
  </si>
  <si>
    <t>T931252712053</t>
  </si>
  <si>
    <t>Butler, Max</t>
  </si>
  <si>
    <t>T931259311027</t>
  </si>
  <si>
    <t>Likun, Filip</t>
  </si>
  <si>
    <t>T931101111012</t>
  </si>
  <si>
    <t>Matthews-White, Lennon</t>
  </si>
  <si>
    <t>H931325612016</t>
  </si>
  <si>
    <t>Tadesse, Ella</t>
  </si>
  <si>
    <t>X931383412013</t>
  </si>
  <si>
    <t>Howard, Broden</t>
  </si>
  <si>
    <t>B931252110050</t>
  </si>
  <si>
    <t>Drury, Matthew</t>
  </si>
  <si>
    <t>U931252712044</t>
  </si>
  <si>
    <t>Obaro, Vivian</t>
  </si>
  <si>
    <t>M931252512014</t>
  </si>
  <si>
    <t>Nela, Denis</t>
  </si>
  <si>
    <t>Z931101111016</t>
  </si>
  <si>
    <t>Wilkinson, Sam</t>
  </si>
  <si>
    <t>Z931101110073</t>
  </si>
  <si>
    <t>Duckmanton Ledbury, Xanthe</t>
  </si>
  <si>
    <t>C931100511007</t>
  </si>
  <si>
    <t>Duyus, Kubilay</t>
  </si>
  <si>
    <t>L931252912044</t>
  </si>
  <si>
    <t>Letowska, Natalie</t>
  </si>
  <si>
    <t>T931383412018</t>
  </si>
  <si>
    <t>Ruffmann, Giacomo</t>
  </si>
  <si>
    <t>U931252913042</t>
  </si>
  <si>
    <t>Anderson, Isla</t>
  </si>
  <si>
    <t>E931100611003</t>
  </si>
  <si>
    <t>Gimson, Tess</t>
  </si>
  <si>
    <t>R931383412027</t>
  </si>
  <si>
    <t>Robinson Vilain, Natty</t>
  </si>
  <si>
    <t>F931252512010</t>
  </si>
  <si>
    <t>Robinson Vilain, Imogen</t>
  </si>
  <si>
    <t>V931252512011</t>
  </si>
  <si>
    <t>Hoque, Alamin</t>
  </si>
  <si>
    <t>V931252510065</t>
  </si>
  <si>
    <t>Sutton, Susannah</t>
  </si>
  <si>
    <t>V931100611053</t>
  </si>
  <si>
    <t>Danely, Auden</t>
  </si>
  <si>
    <t>T931201514023</t>
  </si>
  <si>
    <t>Barnardo, Daisy</t>
  </si>
  <si>
    <t>A931100611008</t>
  </si>
  <si>
    <t>Abdin, Yumna</t>
  </si>
  <si>
    <t>C931325318029</t>
  </si>
  <si>
    <t>Krzykowska, Abia</t>
  </si>
  <si>
    <t>G931256912036</t>
  </si>
  <si>
    <t>Kotowska, Julia</t>
  </si>
  <si>
    <t>D931101111009</t>
  </si>
  <si>
    <t>Ali, Sanjidah</t>
  </si>
  <si>
    <t>H931252511020</t>
  </si>
  <si>
    <t>Sarfraz, Zoya</t>
  </si>
  <si>
    <t>Z931254311014</t>
  </si>
  <si>
    <t>Davis, Jayden</t>
  </si>
  <si>
    <t>N931325311050</t>
  </si>
  <si>
    <t>Main, Ava</t>
  </si>
  <si>
    <t>P931100611038</t>
  </si>
  <si>
    <t>Ahmed, Manhail</t>
  </si>
  <si>
    <t>Q931252110049</t>
  </si>
  <si>
    <t>Kiani, Muhammad</t>
  </si>
  <si>
    <t>H931325316071</t>
  </si>
  <si>
    <t>Hall, Taylor</t>
  </si>
  <si>
    <t>P931252112091</t>
  </si>
  <si>
    <t>Giles, Evie</t>
  </si>
  <si>
    <t>A931101111007</t>
  </si>
  <si>
    <t>Saeed, Mansoor</t>
  </si>
  <si>
    <t>U931321011038</t>
  </si>
  <si>
    <t>Mohamed, Mohamed</t>
  </si>
  <si>
    <t>A931702011003</t>
  </si>
  <si>
    <t>Nasab, Mohammad</t>
  </si>
  <si>
    <t>T931201516054</t>
  </si>
  <si>
    <t>Bennett, Leon</t>
  </si>
  <si>
    <t>X931100611006</t>
  </si>
  <si>
    <t>Najmadeen, Dino</t>
  </si>
  <si>
    <t>K931101111015</t>
  </si>
  <si>
    <t>Mackie, Corey</t>
  </si>
  <si>
    <t>X931252110055</t>
  </si>
  <si>
    <t>Walker, Kirsty</t>
  </si>
  <si>
    <t>B931101111027</t>
  </si>
  <si>
    <t>Sykes, Magda</t>
  </si>
  <si>
    <t>Y931100611055</t>
  </si>
  <si>
    <t>Saleh, Hawa</t>
  </si>
  <si>
    <t>V931101110080</t>
  </si>
  <si>
    <t>Packer, Thea</t>
  </si>
  <si>
    <t>H931258912006</t>
  </si>
  <si>
    <t>Bellido, Marianna</t>
  </si>
  <si>
    <t>H931100611005</t>
  </si>
  <si>
    <t>Bikaba, Nick</t>
  </si>
  <si>
    <t>Y931252112021</t>
  </si>
  <si>
    <t>Satti, Taha</t>
  </si>
  <si>
    <t>V931316112011</t>
  </si>
  <si>
    <t>Nikic, Jack</t>
  </si>
  <si>
    <t>G931101110068</t>
  </si>
  <si>
    <t>Masih, Zachariah</t>
  </si>
  <si>
    <t>G931101111042</t>
  </si>
  <si>
    <t>Hancock, Max</t>
  </si>
  <si>
    <t>Y931252712010</t>
  </si>
  <si>
    <t>Aizhigitov, Amir</t>
  </si>
  <si>
    <t>B931201518044</t>
  </si>
  <si>
    <t>Younus, Anum</t>
  </si>
  <si>
    <t>N931252712029</t>
  </si>
  <si>
    <t>Cameron, Logan</t>
  </si>
  <si>
    <t>B931258912002</t>
  </si>
  <si>
    <t>Kamau, Stephen</t>
  </si>
  <si>
    <t>Y931260610096</t>
  </si>
  <si>
    <t>Osei Amadiah, Priscilla</t>
  </si>
  <si>
    <t>X931201017073</t>
  </si>
  <si>
    <t>Davis, Anna</t>
  </si>
  <si>
    <t>R931252712004</t>
  </si>
  <si>
    <t>Corbett, Tayah</t>
  </si>
  <si>
    <t>L931101110063</t>
  </si>
  <si>
    <t>Idubor, Gabriel</t>
  </si>
  <si>
    <t>H931325311035</t>
  </si>
  <si>
    <t>Bakar, Fade</t>
  </si>
  <si>
    <t>Z931252715062</t>
  </si>
  <si>
    <t>Davis-Sutton, Joel</t>
  </si>
  <si>
    <t>L931101111006</t>
  </si>
  <si>
    <t>Glendinning, Rupert</t>
  </si>
  <si>
    <t>R931100611022</t>
  </si>
  <si>
    <t>Isaiah, Collins</t>
  </si>
  <si>
    <t>R931252518073</t>
  </si>
  <si>
    <t>Khan, Sara</t>
  </si>
  <si>
    <t>N931100511006</t>
  </si>
  <si>
    <t>Stewart, Finn</t>
  </si>
  <si>
    <t>Z931252712057</t>
  </si>
  <si>
    <t>Trehearne, Maria</t>
  </si>
  <si>
    <t>E931100611061</t>
  </si>
  <si>
    <t>Alouda, Ahmad</t>
  </si>
  <si>
    <t>T825520416083</t>
  </si>
  <si>
    <t>Roberts, Jack</t>
  </si>
  <si>
    <t>X931252112028</t>
  </si>
  <si>
    <t>Massey, Keira</t>
  </si>
  <si>
    <t>Q931325210075</t>
  </si>
  <si>
    <t>Johnston, Srishti</t>
  </si>
  <si>
    <t>E931252712014</t>
  </si>
  <si>
    <t>Islam, Ehsan</t>
  </si>
  <si>
    <t>N931252713032</t>
  </si>
  <si>
    <t>Walker, Rylee</t>
  </si>
  <si>
    <t>V931101111052</t>
  </si>
  <si>
    <t>Gomes Xavier, Reinaldo</t>
  </si>
  <si>
    <t>D931101111038</t>
  </si>
  <si>
    <t>Carnicer-Grasa, Pablo</t>
  </si>
  <si>
    <t>W931321112006</t>
  </si>
  <si>
    <t>Miller, Leo</t>
  </si>
  <si>
    <t>H931261212032</t>
  </si>
  <si>
    <t>Phipps, Ashdon</t>
  </si>
  <si>
    <t>J931252112018</t>
  </si>
  <si>
    <t>Napolitani, Ettore</t>
  </si>
  <si>
    <t>N931252712031</t>
  </si>
  <si>
    <t>Bond McGregor, Madison</t>
  </si>
  <si>
    <t>X931101010077</t>
  </si>
  <si>
    <t>Protherough, Edith</t>
  </si>
  <si>
    <t>T931325212003</t>
  </si>
  <si>
    <t>Vickers, Kyle</t>
  </si>
  <si>
    <t>H931252911012</t>
  </si>
  <si>
    <t>Rana-Wheeler, Jazmin</t>
  </si>
  <si>
    <t>C931100611048</t>
  </si>
  <si>
    <t>Smith, Kayla</t>
  </si>
  <si>
    <t>U931252110053</t>
  </si>
  <si>
    <t>Masih, Nathan</t>
  </si>
  <si>
    <t>L931101011023</t>
  </si>
  <si>
    <t>Lygo-Gomersall, Mason</t>
  </si>
  <si>
    <t>R931252112015</t>
  </si>
  <si>
    <t>Glenn, Maisie</t>
  </si>
  <si>
    <t>P931101110065</t>
  </si>
  <si>
    <t>Ninofranco Alingasa, Eric</t>
  </si>
  <si>
    <t>C931258916026</t>
  </si>
  <si>
    <t>Liu, Cherie</t>
  </si>
  <si>
    <t>V931321317017</t>
  </si>
  <si>
    <t>Saeed, Ibraheem</t>
  </si>
  <si>
    <t>Z931252111011</t>
  </si>
  <si>
    <t>Vermeiren, Annabelle</t>
  </si>
  <si>
    <t>C931252712032</t>
  </si>
  <si>
    <t>Olliullah, Olli</t>
  </si>
  <si>
    <t>N931101111017</t>
  </si>
  <si>
    <t>Hall, Luke</t>
  </si>
  <si>
    <t>C931260611034</t>
  </si>
  <si>
    <t>Dequental, Jye</t>
  </si>
  <si>
    <t>D931383617021</t>
  </si>
  <si>
    <t>Raja, Manan</t>
  </si>
  <si>
    <t>R931100511008</t>
  </si>
  <si>
    <t>Stepanova-Ferreira, Alexandra</t>
  </si>
  <si>
    <t>B931252712041</t>
  </si>
  <si>
    <t>Drizi, Romeo</t>
  </si>
  <si>
    <t>G931260612030</t>
  </si>
  <si>
    <t>Subhan, Khalisa</t>
  </si>
  <si>
    <t>M931325311030</t>
  </si>
  <si>
    <t>Ahmed, Malayekha</t>
  </si>
  <si>
    <t>Q931100611002</t>
  </si>
  <si>
    <t>Berki, Amy</t>
  </si>
  <si>
    <t>X931325210079</t>
  </si>
  <si>
    <t>Davis, Shay</t>
  </si>
  <si>
    <t>B931252110048</t>
  </si>
  <si>
    <t>Diah, Nashwa</t>
  </si>
  <si>
    <t>T931101010055</t>
  </si>
  <si>
    <t>Do Rego, Rodiano</t>
  </si>
  <si>
    <t>K931260611029</t>
  </si>
  <si>
    <t>Guterres da Cruz, Nelito</t>
  </si>
  <si>
    <t>T931252113007</t>
  </si>
  <si>
    <t>Hamed, Salma</t>
  </si>
  <si>
    <t>W931321113036</t>
  </si>
  <si>
    <t>Hussain, Abida</t>
  </si>
  <si>
    <t>Q931325311032</t>
  </si>
  <si>
    <t>Hussain, Kasam</t>
  </si>
  <si>
    <t>T931252510054</t>
  </si>
  <si>
    <t>Jannat, Sadia</t>
  </si>
  <si>
    <t>G931252511027</t>
  </si>
  <si>
    <t>Lukwiya, Joseph</t>
  </si>
  <si>
    <t>U931252112026</t>
  </si>
  <si>
    <t>Lukwiya, Benjamin</t>
  </si>
  <si>
    <t>Z931252112012</t>
  </si>
  <si>
    <t>Maxwell, Bukunmi</t>
  </si>
  <si>
    <t>Y931259310068</t>
  </si>
  <si>
    <t>Miah, Deen</t>
  </si>
  <si>
    <t>V931321311011</t>
  </si>
  <si>
    <t>Mohammed, Aighar</t>
  </si>
  <si>
    <t>K931100511033</t>
  </si>
  <si>
    <t>Moore, Ella</t>
  </si>
  <si>
    <t>H931316512013</t>
  </si>
  <si>
    <t>Muhammad, Yahya</t>
  </si>
  <si>
    <t>M931325210073</t>
  </si>
  <si>
    <t>Nassa, Salwa</t>
  </si>
  <si>
    <t>A931200013037</t>
  </si>
  <si>
    <t>Nistor, Dragos</t>
  </si>
  <si>
    <t>T931258913015</t>
  </si>
  <si>
    <t>Saidy, Ndey</t>
  </si>
  <si>
    <t>M937263812031</t>
  </si>
  <si>
    <t>Trevelyan, Mason</t>
  </si>
  <si>
    <t>J670206911003</t>
  </si>
  <si>
    <t>Welch, Malika</t>
  </si>
  <si>
    <t>F931252511007</t>
  </si>
  <si>
    <t>Wood, Taylor</t>
  </si>
  <si>
    <t>D931252112005</t>
  </si>
  <si>
    <t>Bibi, Fazeelah</t>
  </si>
  <si>
    <t>L931252511022</t>
  </si>
  <si>
    <t>Chaudry, Ibraheem</t>
  </si>
  <si>
    <t>Y931252511012</t>
  </si>
  <si>
    <t>Ferreira Bellucci Bittencourt, Vitoria</t>
  </si>
  <si>
    <t>Z931412019001</t>
  </si>
  <si>
    <t>Gassy, Raees</t>
  </si>
  <si>
    <t>L931245212029</t>
  </si>
  <si>
    <t>Hussain, Sabeen</t>
  </si>
  <si>
    <t>V931321612019</t>
  </si>
  <si>
    <t>Nasib, Isi</t>
  </si>
  <si>
    <t>J931383412003</t>
  </si>
  <si>
    <t>Sackey, David</t>
  </si>
  <si>
    <t>B931202018124</t>
  </si>
  <si>
    <t>Wadsworth, Timothy</t>
  </si>
  <si>
    <t>C931101011006</t>
  </si>
  <si>
    <t>Alexander, Jacob</t>
  </si>
  <si>
    <t>N931254312016</t>
  </si>
  <si>
    <t>Shaheen, Ramsha</t>
  </si>
  <si>
    <t>K931252510057</t>
  </si>
  <si>
    <t>6This result exceeds the criteria defined in the formula. Manually amend this value or correct the values in the formula</t>
  </si>
  <si>
    <t>Radburn, Isaac</t>
  </si>
  <si>
    <t>C931101111020</t>
  </si>
  <si>
    <t>Okechukwu, Joel</t>
  </si>
  <si>
    <t>R203520011095</t>
  </si>
  <si>
    <t>Whitlock, Ciaran</t>
  </si>
  <si>
    <t>B931103112007</t>
  </si>
  <si>
    <t>Martins Francisco Siqueira, Lara</t>
  </si>
  <si>
    <t>G931254318076</t>
  </si>
  <si>
    <t>Sarmento de Oliveira, Kiara</t>
  </si>
  <si>
    <t>Y931414519049</t>
  </si>
  <si>
    <t>Misina, John</t>
  </si>
  <si>
    <t>L931412019020</t>
  </si>
  <si>
    <t>Rana, Zul-Faqqar</t>
  </si>
  <si>
    <t>M931252511013</t>
  </si>
  <si>
    <t>Johns, Montel</t>
  </si>
  <si>
    <t>Y931261212024</t>
  </si>
  <si>
    <t>Kashif, Maahil</t>
  </si>
  <si>
    <t>Y931412020020</t>
  </si>
  <si>
    <t>Saw, Dorian</t>
  </si>
  <si>
    <t>M931412020019</t>
  </si>
  <si>
    <t>Armstrong, Jack</t>
  </si>
  <si>
    <t>M931412020021</t>
  </si>
  <si>
    <t>Twycross, Tallulah</t>
  </si>
  <si>
    <t>U931100611062</t>
  </si>
  <si>
    <t>Ndegwa, Kelsey</t>
  </si>
  <si>
    <t>G931412020035</t>
  </si>
  <si>
    <t>Perry, Kye</t>
  </si>
  <si>
    <t>Z931259310059</t>
  </si>
  <si>
    <t>Barber, Jayden</t>
  </si>
  <si>
    <t>M931230312021</t>
  </si>
  <si>
    <t>Ibrahim, Raghad</t>
  </si>
  <si>
    <t>Y931412020047</t>
  </si>
  <si>
    <t>Sulaiman, Kareem</t>
  </si>
  <si>
    <t>H931252912069</t>
  </si>
  <si>
    <t>Baker, Yuvraj</t>
  </si>
  <si>
    <t>A931412021003</t>
  </si>
  <si>
    <t>Johnson, El</t>
  </si>
  <si>
    <t>A931365117002</t>
  </si>
  <si>
    <t>P213400419022</t>
  </si>
  <si>
    <t>U931412021026</t>
  </si>
  <si>
    <t>H931412021027</t>
  </si>
  <si>
    <t>J931316512004</t>
  </si>
  <si>
    <t>Al-Salim, Mohaned</t>
  </si>
  <si>
    <t>V931230416005</t>
  </si>
  <si>
    <t>Ruci, Ketrin</t>
  </si>
  <si>
    <t>N931254317052</t>
  </si>
  <si>
    <t>Hayes, Liam</t>
  </si>
  <si>
    <t>P825304612008</t>
  </si>
  <si>
    <t>Soy, Grace</t>
  </si>
  <si>
    <t>P931253112007</t>
  </si>
  <si>
    <t>Chester, George</t>
  </si>
  <si>
    <t>K931308110013</t>
  </si>
  <si>
    <t>Pires, Leevay</t>
  </si>
  <si>
    <t>W931414519067</t>
  </si>
  <si>
    <t>Ahmed, Kasif</t>
  </si>
  <si>
    <t>G931100511002</t>
  </si>
  <si>
    <t>Hawk, Lilly</t>
  </si>
  <si>
    <t>D931316512020</t>
  </si>
  <si>
    <t>Saji, Athul</t>
  </si>
  <si>
    <t>F931412021045</t>
  </si>
  <si>
    <t>Khamis, Nujaima</t>
  </si>
  <si>
    <t>C931412021043</t>
  </si>
  <si>
    <t>Lee, Yin</t>
  </si>
  <si>
    <t>Q931412021053</t>
  </si>
  <si>
    <t>Nazarenko, Maria</t>
  </si>
  <si>
    <t>L931412021058</t>
  </si>
  <si>
    <t>Mebaniikhail, Sedi</t>
  </si>
  <si>
    <t>A931412021061</t>
  </si>
  <si>
    <t>Thomas, Kasheem</t>
  </si>
  <si>
    <t>A931260611023</t>
  </si>
  <si>
    <t>Park, Pheo</t>
  </si>
  <si>
    <t>N931101010062</t>
  </si>
  <si>
    <t>Page, Summer</t>
  </si>
  <si>
    <t>N931101111046</t>
  </si>
  <si>
    <t>Kwon, Alex</t>
  </si>
  <si>
    <t>L931412022003</t>
  </si>
  <si>
    <t>Frewin, Amelie</t>
  </si>
  <si>
    <t>G936210111051</t>
  </si>
  <si>
    <t>Beechers, Hazel</t>
  </si>
  <si>
    <t>G871102511038</t>
  </si>
  <si>
    <t>Rodriguez Figueroa, Javier</t>
  </si>
  <si>
    <t>T931412022007</t>
  </si>
  <si>
    <t>Costa, Bernardo</t>
  </si>
  <si>
    <t>Z931401920010</t>
  </si>
  <si>
    <t>Zavhorodnii, Maxim</t>
  </si>
  <si>
    <t>G931412022010</t>
  </si>
  <si>
    <t>Da Costa, Geovana</t>
  </si>
  <si>
    <t>F931412022017</t>
  </si>
  <si>
    <t>Sojan, Daniel</t>
  </si>
  <si>
    <t>J931412022019</t>
  </si>
  <si>
    <t>Reci, Bamir</t>
  </si>
  <si>
    <t>M931412022023</t>
  </si>
  <si>
    <t>Mustafa, Lizan</t>
  </si>
  <si>
    <t>J931412022021</t>
  </si>
  <si>
    <t>Mason, Janeil</t>
  </si>
  <si>
    <t>N931260611033</t>
  </si>
  <si>
    <t>Ahmed, Izy</t>
  </si>
  <si>
    <t>A870336112010</t>
  </si>
  <si>
    <t>Douglas, Kyle-Jon</t>
  </si>
  <si>
    <t>N916217812003</t>
  </si>
  <si>
    <t>Rule-Whitty, Milo</t>
  </si>
  <si>
    <t>P931325211027</t>
  </si>
  <si>
    <t>FFT KS4 - All Terms - 10 - Biology</t>
  </si>
  <si>
    <t>Working at Grade KS4 Bi - AP1 - 10 - Triple Science</t>
  </si>
  <si>
    <t>Most Likely Grade KS4 Bi - AP1 - 10 - Triple Science</t>
  </si>
  <si>
    <t>ATL Bi - AP1 - 10 - Triple Science</t>
  </si>
  <si>
    <t>HW Bi - AP1 - 10 - Triple Science</t>
  </si>
  <si>
    <t>QOW Bi - AP1 - 10 - Triple Science</t>
  </si>
  <si>
    <t>Working at Grade KS4 Bi - AP2 - 10 - Triple Science</t>
  </si>
  <si>
    <t>Most Likely Grade KS4 Bi - AP2 - 10 - Triple Science</t>
  </si>
  <si>
    <t>ATL Bi - AP2 - 10 - Triple Science</t>
  </si>
  <si>
    <t>HW Bi - AP2 - 10 - Triple Science</t>
  </si>
  <si>
    <t>QOW Bi - AP2 - 10 - Triple Science</t>
  </si>
  <si>
    <t>FFT KS4 - All Terms - 10 - Chemistry</t>
  </si>
  <si>
    <t>Working at Grade KS4 Ch - AP1 - 10 - Triple Science</t>
  </si>
  <si>
    <t>Most Likely Grade KS4 Ch - AP1 - 10 - Triple Science</t>
  </si>
  <si>
    <t>ATL Ch - AP1 - 10 - Triple Science</t>
  </si>
  <si>
    <t>HW Ch - AP1 - 10 - Triple Science</t>
  </si>
  <si>
    <t>QOW Ch - AP1 - 10 - Triple Science</t>
  </si>
  <si>
    <t>Working at Grade KS4 Ch - AP2 - 10 - Triple Science</t>
  </si>
  <si>
    <t>Most Likely Grade KS4 Ch - AP2 - 10 - Triple Science</t>
  </si>
  <si>
    <t>ATL Ch - AP2 - 10 - Triple Science</t>
  </si>
  <si>
    <t>HW Ch - AP2 - 10 - Triple Science</t>
  </si>
  <si>
    <t>QOW Ch - AP2 - 10 - Triple Science</t>
  </si>
  <si>
    <t>FFT KS4 - All Terms - 10 - Physics</t>
  </si>
  <si>
    <t>Working at Grade KS4 Ph - AP1 - 10 - Triple Science</t>
  </si>
  <si>
    <t>Most Likely Grade KS4 Ph - AP1 - 10 - Triple Science</t>
  </si>
  <si>
    <t>ATL Ph - AP1 - 10 - Triple Science</t>
  </si>
  <si>
    <t>HW Ph - AP1 - 10 - Triple Science</t>
  </si>
  <si>
    <t>QOW Ph - AP1 - 10 - Triple Science</t>
  </si>
  <si>
    <t>Working at Grade KS4 Ph - AP2 - 10 - Triple Science</t>
  </si>
  <si>
    <t>Most Likely Grade KS4 Ph - AP2 - 10 - Triple Science</t>
  </si>
  <si>
    <t>ATL Ph - AP2 - 10 - Triple Science</t>
  </si>
  <si>
    <t>HW Ph - AP2 - 10 - Triple Science</t>
  </si>
  <si>
    <t>QOW Ph - AP2 - 10 - Triple Science</t>
  </si>
  <si>
    <t>10aH/Ts</t>
  </si>
  <si>
    <t>10dJ/Ts2</t>
  </si>
  <si>
    <t>10dI/Ts1</t>
  </si>
  <si>
    <t>#N/A</t>
  </si>
  <si>
    <t>(blank)</t>
  </si>
  <si>
    <t>year 10 chem grade</t>
  </si>
  <si>
    <t>year 10 bio grade</t>
  </si>
  <si>
    <t>year 10 phys grade</t>
  </si>
  <si>
    <t>year 11 paper 1 bio grade</t>
  </si>
  <si>
    <t>year 11 paper 1 chem grade</t>
  </si>
  <si>
    <t>year 11 paper 1 phys grade</t>
  </si>
  <si>
    <t>year 11 paper 2 bio grade</t>
  </si>
  <si>
    <t>year 11 paper 2 chem grade</t>
  </si>
  <si>
    <t>year 11 paper 2 phys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</si>
</sst>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0">
    <font>
      <sz val="12"/>
      <color theme="1"/>
      <name val="Calibri"/>
      <scheme val="minor"/>
    </font>
    <font>
      <b/>
      <sz val="11"/>
      <color rgb="FF000000"/>
      <name val="&quot;PT Sans&quot;"/>
    </font>
    <font>
      <sz val="12"/>
      <color theme="1"/>
      <name val="Calibri"/>
      <scheme val="minor"/>
    </font>
    <font>
      <sz val="12"/>
      <name val="Calibri"/>
    </font>
    <font>
      <sz val="10"/>
      <color theme="1"/>
      <name val="Calibri"/>
    </font>
    <font>
      <sz val="11"/>
      <color rgb="FF000000"/>
      <name val="&quot;PT Sans&quot;"/>
    </font>
    <font>
      <b/>
      <sz val="12"/>
      <color theme="1"/>
      <name val="Calibri"/>
      <scheme val="minor"/>
    </font>
    <font>
      <sz val="11"/>
      <color rgb="FF000000"/>
      <name val="Inconsolata"/>
    </font>
    <font>
      <sz val="11"/>
      <color theme="1"/>
      <name val="Calibri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3"/>
      <color rgb="FF000000"/>
      <name val="Calibri"/>
    </font>
    <font>
      <sz val="12"/>
      <color theme="1"/>
      <name val="Calibri"/>
    </font>
    <font>
      <b/>
      <sz val="12"/>
      <color rgb="FF222222"/>
      <name val="Tahoma"/>
    </font>
    <font>
      <b/>
      <sz val="12"/>
      <color rgb="FF222222"/>
      <name val="Arial"/>
    </font>
    <font>
      <sz val="12"/>
      <color rgb="FF222222"/>
      <name val="Tahoma"/>
    </font>
    <font>
      <sz val="12"/>
      <color rgb="FF000000"/>
      <name val="Calibri"/>
    </font>
    <font>
      <sz val="24"/>
      <color theme="1"/>
      <name val="Calibri"/>
      <scheme val="minor"/>
    </font>
    <font>
      <b/>
      <sz val="24"/>
      <color theme="1"/>
      <name val="Calibri"/>
      <scheme val="minor"/>
    </font>
    <font>
      <sz val="24"/>
      <color rgb="FF000000"/>
      <name val="Inconsolata"/>
    </font>
    <font>
      <u/>
      <sz val="12"/>
      <color rgb="FF1155CC"/>
      <name val="Calibri"/>
    </font>
    <font>
      <i/>
      <sz val="10"/>
      <color theme="1"/>
      <name val="Calibri"/>
    </font>
    <font>
      <sz val="11"/>
      <color theme="1"/>
      <name val="Calibri"/>
      <scheme val="minor"/>
    </font>
    <font>
      <b/>
      <sz val="12"/>
      <color theme="1"/>
      <name val="Arial"/>
    </font>
    <font>
      <sz val="11"/>
      <color theme="1"/>
      <name val="Trebuchet MS"/>
    </font>
    <font>
      <sz val="12"/>
      <color rgb="FF000000"/>
      <name val="Arial"/>
    </font>
    <font>
      <sz val="12"/>
      <color theme="1"/>
      <name val="Arial"/>
    </font>
    <font>
      <b/>
      <sz val="10"/>
      <color theme="1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C6EFCE"/>
        <bgColor rgb="FFC6EFCE"/>
      </patternFill>
    </fill>
    <fill>
      <patternFill patternType="solid">
        <fgColor rgb="FFFFFF66"/>
        <bgColor rgb="FFFFFF66"/>
      </patternFill>
    </fill>
    <fill>
      <patternFill patternType="solid">
        <fgColor rgb="FF9CC2E5"/>
        <bgColor rgb="FF9CC2E5"/>
      </patternFill>
    </fill>
    <fill>
      <patternFill patternType="solid">
        <fgColor rgb="FFF4C7C3"/>
        <bgColor rgb="FFF4C7C3"/>
      </patternFill>
    </fill>
    <fill>
      <patternFill patternType="solid">
        <fgColor rgb="FFD8D8D8"/>
        <bgColor rgb="FFD8D8D8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8">
    <xf numFmtId="0" fontId="0" fillId="0" borderId="0" xfId="0" applyFont="1" applyAlignment="1"/>
    <xf numFmtId="0" fontId="1" fillId="2" borderId="0" xfId="0" applyFont="1" applyFill="1" applyAlignment="1">
      <alignment textRotation="90"/>
    </xf>
    <xf numFmtId="0" fontId="1" fillId="2" borderId="0" xfId="0" applyFont="1" applyFill="1" applyAlignment="1">
      <alignment textRotation="90"/>
    </xf>
    <xf numFmtId="0" fontId="1" fillId="0" borderId="0" xfId="0" applyFont="1" applyAlignment="1">
      <alignment textRotation="90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textRotation="90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textRotation="90" wrapText="1"/>
    </xf>
    <xf numFmtId="0" fontId="1" fillId="2" borderId="0" xfId="0" applyFont="1" applyFill="1" applyAlignment="1">
      <alignment textRotation="90" wrapText="1"/>
    </xf>
    <xf numFmtId="0" fontId="4" fillId="4" borderId="0" xfId="0" applyFont="1" applyFill="1" applyAlignment="1">
      <alignment horizontal="center" textRotation="90" wrapText="1"/>
    </xf>
    <xf numFmtId="0" fontId="4" fillId="4" borderId="6" xfId="0" applyFont="1" applyFill="1" applyBorder="1" applyAlignment="1">
      <alignment horizontal="center" textRotation="90" wrapText="1"/>
    </xf>
    <xf numFmtId="0" fontId="5" fillId="2" borderId="0" xfId="0" applyFont="1" applyFill="1" applyAlignment="1">
      <alignment textRotation="90" wrapText="1"/>
    </xf>
    <xf numFmtId="0" fontId="1" fillId="2" borderId="0" xfId="0" applyFont="1" applyFill="1" applyAlignment="1">
      <alignment horizontal="center" textRotation="90" wrapText="1"/>
    </xf>
    <xf numFmtId="0" fontId="2" fillId="6" borderId="7" xfId="0" applyFont="1" applyFill="1" applyBorder="1" applyAlignment="1">
      <alignment textRotation="90" wrapText="1"/>
    </xf>
    <xf numFmtId="49" fontId="2" fillId="6" borderId="7" xfId="0" applyNumberFormat="1" applyFont="1" applyFill="1" applyBorder="1" applyAlignment="1">
      <alignment textRotation="90" wrapText="1"/>
    </xf>
    <xf numFmtId="0" fontId="2" fillId="7" borderId="7" xfId="0" applyFont="1" applyFill="1" applyBorder="1" applyAlignment="1">
      <alignment textRotation="90" wrapText="1"/>
    </xf>
    <xf numFmtId="0" fontId="2" fillId="5" borderId="7" xfId="0" applyFont="1" applyFill="1" applyBorder="1" applyAlignment="1">
      <alignment textRotation="90" wrapText="1"/>
    </xf>
    <xf numFmtId="0" fontId="2" fillId="8" borderId="7" xfId="0" applyFont="1" applyFill="1" applyBorder="1" applyAlignment="1">
      <alignment textRotation="90" wrapText="1"/>
    </xf>
    <xf numFmtId="0" fontId="2" fillId="9" borderId="0" xfId="0" applyFont="1" applyFill="1" applyAlignment="1">
      <alignment textRotation="90" wrapText="1"/>
    </xf>
    <xf numFmtId="0" fontId="2" fillId="10" borderId="7" xfId="0" applyFont="1" applyFill="1" applyBorder="1" applyAlignment="1">
      <alignment textRotation="90" wrapText="1"/>
    </xf>
    <xf numFmtId="0" fontId="6" fillId="6" borderId="7" xfId="0" applyFont="1" applyFill="1" applyBorder="1" applyAlignment="1">
      <alignment textRotation="90" wrapText="1"/>
    </xf>
    <xf numFmtId="0" fontId="2" fillId="8" borderId="4" xfId="0" applyFont="1" applyFill="1" applyBorder="1" applyAlignment="1">
      <alignment textRotation="90" wrapText="1"/>
    </xf>
    <xf numFmtId="0" fontId="2" fillId="8" borderId="1" xfId="0" applyFont="1" applyFill="1" applyBorder="1" applyAlignment="1">
      <alignment textRotation="90" wrapText="1"/>
    </xf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2" fillId="11" borderId="0" xfId="0" applyFont="1" applyFill="1"/>
    <xf numFmtId="0" fontId="2" fillId="0" borderId="0" xfId="0" applyFont="1"/>
    <xf numFmtId="164" fontId="7" fillId="12" borderId="0" xfId="0" applyNumberFormat="1" applyFont="1" applyFill="1"/>
    <xf numFmtId="0" fontId="2" fillId="13" borderId="0" xfId="0" applyFont="1" applyFill="1"/>
    <xf numFmtId="0" fontId="2" fillId="9" borderId="0" xfId="0" applyFont="1" applyFill="1" applyAlignment="1"/>
    <xf numFmtId="0" fontId="6" fillId="0" borderId="0" xfId="0" applyFont="1"/>
    <xf numFmtId="0" fontId="2" fillId="2" borderId="0" xfId="0" applyFont="1" applyFill="1" applyAlignment="1"/>
    <xf numFmtId="0" fontId="7" fillId="12" borderId="0" xfId="0" applyFont="1" applyFill="1"/>
    <xf numFmtId="0" fontId="5" fillId="0" borderId="0" xfId="0" applyFont="1" applyAlignment="1">
      <alignment horizontal="center" wrapText="1"/>
    </xf>
    <xf numFmtId="0" fontId="2" fillId="14" borderId="0" xfId="0" applyFont="1" applyFill="1" applyAlignment="1"/>
    <xf numFmtId="0" fontId="7" fillId="14" borderId="0" xfId="0" applyFont="1" applyFill="1" applyAlignment="1"/>
    <xf numFmtId="0" fontId="2" fillId="0" borderId="6" xfId="0" applyFont="1" applyBorder="1" applyAlignment="1"/>
    <xf numFmtId="0" fontId="2" fillId="0" borderId="6" xfId="0" applyFont="1" applyBorder="1"/>
    <xf numFmtId="0" fontId="2" fillId="11" borderId="0" xfId="0" applyFont="1" applyFill="1" applyAlignment="1"/>
    <xf numFmtId="164" fontId="2" fillId="0" borderId="0" xfId="0" applyNumberFormat="1" applyFont="1" applyAlignment="1"/>
    <xf numFmtId="0" fontId="2" fillId="10" borderId="0" xfId="0" applyFont="1" applyFill="1" applyAlignment="1"/>
    <xf numFmtId="0" fontId="5" fillId="0" borderId="0" xfId="0" applyFont="1" applyAlignment="1"/>
    <xf numFmtId="9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5" fillId="11" borderId="0" xfId="0" applyFont="1" applyFill="1" applyAlignment="1">
      <alignment wrapText="1"/>
    </xf>
    <xf numFmtId="0" fontId="2" fillId="13" borderId="0" xfId="0" applyFont="1" applyFill="1" applyAlignment="1"/>
    <xf numFmtId="0" fontId="7" fillId="12" borderId="0" xfId="0" applyFont="1" applyFill="1"/>
    <xf numFmtId="1" fontId="7" fillId="12" borderId="0" xfId="0" applyNumberFormat="1" applyFont="1" applyFill="1"/>
    <xf numFmtId="0" fontId="8" fillId="0" borderId="0" xfId="0" applyFont="1" applyAlignment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11" fillId="0" borderId="6" xfId="0" applyFont="1" applyBorder="1" applyAlignment="1"/>
    <xf numFmtId="0" fontId="12" fillId="0" borderId="6" xfId="0" applyFont="1" applyBorder="1" applyAlignment="1"/>
    <xf numFmtId="0" fontId="2" fillId="19" borderId="0" xfId="0" applyFont="1" applyFill="1" applyAlignment="1"/>
    <xf numFmtId="0" fontId="6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15" borderId="0" xfId="0" applyFont="1" applyFill="1" applyAlignme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/>
    <xf numFmtId="0" fontId="13" fillId="0" borderId="6" xfId="0" applyFont="1" applyBorder="1" applyAlignment="1"/>
    <xf numFmtId="0" fontId="11" fillId="0" borderId="6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6" fillId="0" borderId="6" xfId="0" applyFont="1" applyBorder="1" applyAlignment="1"/>
    <xf numFmtId="164" fontId="11" fillId="0" borderId="6" xfId="0" applyNumberFormat="1" applyFont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6" fillId="0" borderId="6" xfId="0" applyNumberFormat="1" applyFont="1" applyBorder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17" borderId="0" xfId="0" applyFont="1" applyFill="1" applyAlignment="1"/>
    <xf numFmtId="0" fontId="12" fillId="17" borderId="0" xfId="0" applyFont="1" applyFill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9" fillId="0" borderId="0" xfId="0" applyFont="1" applyAlignment="1">
      <alignment horizontal="right"/>
    </xf>
    <xf numFmtId="0" fontId="6" fillId="15" borderId="6" xfId="0" applyFont="1" applyFill="1" applyBorder="1" applyAlignment="1"/>
    <xf numFmtId="3" fontId="6" fillId="15" borderId="6" xfId="0" applyNumberFormat="1" applyFont="1" applyFill="1" applyBorder="1" applyAlignment="1"/>
    <xf numFmtId="0" fontId="2" fillId="0" borderId="0" xfId="0" applyFont="1" applyAlignment="1">
      <alignment wrapText="1"/>
    </xf>
    <xf numFmtId="0" fontId="14" fillId="0" borderId="0" xfId="0" applyFont="1" applyAlignment="1">
      <alignment horizontal="right"/>
    </xf>
    <xf numFmtId="3" fontId="2" fillId="15" borderId="6" xfId="0" applyNumberFormat="1" applyFont="1" applyFill="1" applyBorder="1"/>
    <xf numFmtId="3" fontId="2" fillId="15" borderId="6" xfId="0" applyNumberFormat="1" applyFont="1" applyFill="1" applyBorder="1" applyAlignment="1"/>
    <xf numFmtId="0" fontId="9" fillId="20" borderId="0" xfId="0" applyFont="1" applyFill="1" applyAlignment="1">
      <alignment horizontal="center"/>
    </xf>
    <xf numFmtId="0" fontId="2" fillId="0" borderId="0" xfId="0" applyFont="1"/>
    <xf numFmtId="3" fontId="2" fillId="0" borderId="0" xfId="0" applyNumberFormat="1" applyFont="1" applyAlignment="1"/>
    <xf numFmtId="3" fontId="2" fillId="0" borderId="0" xfId="0" applyNumberFormat="1" applyFont="1"/>
    <xf numFmtId="0" fontId="6" fillId="19" borderId="6" xfId="0" applyFont="1" applyFill="1" applyBorder="1" applyAlignment="1"/>
    <xf numFmtId="3" fontId="6" fillId="19" borderId="6" xfId="0" applyNumberFormat="1" applyFont="1" applyFill="1" applyBorder="1" applyAlignment="1"/>
    <xf numFmtId="0" fontId="2" fillId="19" borderId="6" xfId="0" applyFont="1" applyFill="1" applyBorder="1" applyAlignment="1"/>
    <xf numFmtId="3" fontId="2" fillId="19" borderId="6" xfId="0" applyNumberFormat="1" applyFont="1" applyFill="1" applyBorder="1" applyAlignment="1"/>
    <xf numFmtId="0" fontId="6" fillId="10" borderId="6" xfId="0" applyFont="1" applyFill="1" applyBorder="1" applyAlignment="1"/>
    <xf numFmtId="3" fontId="6" fillId="10" borderId="6" xfId="0" applyNumberFormat="1" applyFont="1" applyFill="1" applyBorder="1" applyAlignment="1"/>
    <xf numFmtId="0" fontId="2" fillId="10" borderId="6" xfId="0" applyFont="1" applyFill="1" applyBorder="1" applyAlignment="1"/>
    <xf numFmtId="3" fontId="2" fillId="10" borderId="6" xfId="0" applyNumberFormat="1" applyFont="1" applyFill="1" applyBorder="1" applyAlignment="1"/>
    <xf numFmtId="0" fontId="6" fillId="16" borderId="6" xfId="0" applyFont="1" applyFill="1" applyBorder="1" applyAlignment="1"/>
    <xf numFmtId="3" fontId="6" fillId="16" borderId="6" xfId="0" applyNumberFormat="1" applyFont="1" applyFill="1" applyBorder="1" applyAlignment="1"/>
    <xf numFmtId="0" fontId="2" fillId="16" borderId="6" xfId="0" applyFont="1" applyFill="1" applyBorder="1" applyAlignment="1"/>
    <xf numFmtId="3" fontId="2" fillId="16" borderId="6" xfId="0" applyNumberFormat="1" applyFont="1" applyFill="1" applyBorder="1" applyAlignment="1"/>
    <xf numFmtId="0" fontId="2" fillId="20" borderId="0" xfId="0" applyFont="1" applyFill="1" applyAlignment="1"/>
    <xf numFmtId="0" fontId="2" fillId="20" borderId="0" xfId="0" applyFont="1" applyFill="1"/>
    <xf numFmtId="3" fontId="2" fillId="20" borderId="0" xfId="0" applyNumberFormat="1" applyFont="1" applyFill="1" applyAlignment="1"/>
    <xf numFmtId="0" fontId="2" fillId="20" borderId="0" xfId="0" applyFont="1" applyFill="1" applyAlignment="1"/>
    <xf numFmtId="0" fontId="2" fillId="20" borderId="0" xfId="0" applyFont="1" applyFill="1"/>
    <xf numFmtId="3" fontId="2" fillId="20" borderId="0" xfId="0" applyNumberFormat="1" applyFont="1" applyFill="1"/>
    <xf numFmtId="0" fontId="15" fillId="12" borderId="0" xfId="0" applyFont="1" applyFill="1" applyAlignment="1"/>
    <xf numFmtId="0" fontId="16" fillId="12" borderId="0" xfId="0" applyFont="1" applyFill="1" applyAlignment="1"/>
    <xf numFmtId="0" fontId="17" fillId="10" borderId="0" xfId="0" applyFont="1" applyFill="1" applyAlignment="1"/>
    <xf numFmtId="0" fontId="17" fillId="12" borderId="0" xfId="0" applyFont="1" applyFill="1" applyAlignment="1"/>
    <xf numFmtId="0" fontId="10" fillId="10" borderId="0" xfId="0" applyFont="1" applyFill="1" applyAlignment="1"/>
    <xf numFmtId="0" fontId="6" fillId="0" borderId="0" xfId="0" applyFont="1" applyAlignment="1"/>
    <xf numFmtId="0" fontId="6" fillId="0" borderId="6" xfId="0" applyFont="1" applyBorder="1" applyAlignment="1"/>
    <xf numFmtId="0" fontId="2" fillId="0" borderId="0" xfId="0" applyFont="1" applyAlignment="1"/>
    <xf numFmtId="0" fontId="2" fillId="19" borderId="0" xfId="0" applyFont="1" applyFill="1"/>
    <xf numFmtId="0" fontId="6" fillId="19" borderId="0" xfId="0" applyFont="1" applyFill="1" applyAlignment="1"/>
    <xf numFmtId="0" fontId="18" fillId="19" borderId="0" xfId="0" applyFont="1" applyFill="1" applyAlignment="1">
      <alignment horizontal="left"/>
    </xf>
    <xf numFmtId="1" fontId="6" fillId="19" borderId="6" xfId="0" applyNumberFormat="1" applyFont="1" applyFill="1" applyBorder="1" applyAlignment="1"/>
    <xf numFmtId="0" fontId="2" fillId="15" borderId="6" xfId="0" applyFont="1" applyFill="1" applyBorder="1" applyAlignment="1"/>
    <xf numFmtId="1" fontId="2" fillId="15" borderId="6" xfId="0" applyNumberFormat="1" applyFont="1" applyFill="1" applyBorder="1" applyAlignment="1"/>
    <xf numFmtId="1" fontId="2" fillId="19" borderId="6" xfId="0" applyNumberFormat="1" applyFont="1" applyFill="1" applyBorder="1" applyAlignment="1"/>
    <xf numFmtId="1" fontId="2" fillId="19" borderId="6" xfId="0" applyNumberFormat="1" applyFont="1" applyFill="1" applyBorder="1"/>
    <xf numFmtId="164" fontId="2" fillId="15" borderId="6" xfId="0" applyNumberFormat="1" applyFont="1" applyFill="1" applyBorder="1" applyAlignment="1"/>
    <xf numFmtId="1" fontId="2" fillId="0" borderId="0" xfId="0" applyNumberFormat="1" applyFont="1"/>
    <xf numFmtId="1" fontId="6" fillId="21" borderId="6" xfId="0" applyNumberFormat="1" applyFont="1" applyFill="1" applyBorder="1" applyAlignment="1"/>
    <xf numFmtId="1" fontId="2" fillId="21" borderId="6" xfId="0" applyNumberFormat="1" applyFont="1" applyFill="1" applyBorder="1"/>
    <xf numFmtId="1" fontId="2" fillId="21" borderId="6" xfId="0" applyNumberFormat="1" applyFont="1" applyFill="1" applyBorder="1" applyAlignment="1"/>
    <xf numFmtId="1" fontId="6" fillId="16" borderId="6" xfId="0" applyNumberFormat="1" applyFont="1" applyFill="1" applyBorder="1" applyAlignment="1"/>
    <xf numFmtId="1" fontId="2" fillId="16" borderId="6" xfId="0" applyNumberFormat="1" applyFont="1" applyFill="1" applyBorder="1"/>
    <xf numFmtId="1" fontId="2" fillId="16" borderId="6" xfId="0" applyNumberFormat="1" applyFont="1" applyFill="1" applyBorder="1" applyAlignment="1"/>
    <xf numFmtId="1" fontId="6" fillId="0" borderId="0" xfId="0" applyNumberFormat="1" applyFont="1" applyAlignment="1"/>
    <xf numFmtId="0" fontId="2" fillId="13" borderId="6" xfId="0" applyFont="1" applyFill="1" applyBorder="1"/>
    <xf numFmtId="1" fontId="2" fillId="0" borderId="0" xfId="0" applyNumberFormat="1" applyFont="1" applyAlignment="1"/>
    <xf numFmtId="0" fontId="14" fillId="0" borderId="11" xfId="0" applyFont="1" applyBorder="1" applyAlignment="1"/>
    <xf numFmtId="0" fontId="14" fillId="0" borderId="11" xfId="0" applyFont="1" applyBorder="1" applyAlignment="1">
      <alignment horizontal="right"/>
    </xf>
    <xf numFmtId="164" fontId="14" fillId="0" borderId="11" xfId="0" applyNumberFormat="1" applyFont="1" applyBorder="1" applyAlignment="1">
      <alignment horizontal="right"/>
    </xf>
    <xf numFmtId="0" fontId="20" fillId="0" borderId="6" xfId="0" applyFont="1" applyBorder="1" applyAlignment="1">
      <alignment horizontal="center"/>
    </xf>
    <xf numFmtId="0" fontId="19" fillId="0" borderId="6" xfId="0" applyFont="1" applyBorder="1" applyAlignment="1"/>
    <xf numFmtId="0" fontId="19" fillId="0" borderId="6" xfId="0" applyFont="1" applyBorder="1"/>
    <xf numFmtId="0" fontId="19" fillId="13" borderId="6" xfId="0" applyFont="1" applyFill="1" applyBorder="1"/>
    <xf numFmtId="0" fontId="21" fillId="12" borderId="6" xfId="0" applyFont="1" applyFill="1" applyBorder="1"/>
    <xf numFmtId="0" fontId="21" fillId="13" borderId="6" xfId="0" applyFont="1" applyFill="1" applyBorder="1"/>
    <xf numFmtId="0" fontId="19" fillId="0" borderId="0" xfId="0" applyFont="1"/>
    <xf numFmtId="0" fontId="20" fillId="19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" fontId="20" fillId="19" borderId="6" xfId="0" applyNumberFormat="1" applyFont="1" applyFill="1" applyBorder="1" applyAlignment="1">
      <alignment horizontal="center"/>
    </xf>
    <xf numFmtId="1" fontId="19" fillId="19" borderId="6" xfId="0" applyNumberFormat="1" applyFont="1" applyFill="1" applyBorder="1" applyAlignment="1">
      <alignment horizontal="center"/>
    </xf>
    <xf numFmtId="0" fontId="19" fillId="19" borderId="6" xfId="0" applyFont="1" applyFill="1" applyBorder="1" applyAlignment="1">
      <alignment horizontal="center"/>
    </xf>
    <xf numFmtId="1" fontId="19" fillId="19" borderId="6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19" borderId="0" xfId="0" applyFont="1" applyFill="1" applyAlignment="1">
      <alignment horizontal="right"/>
    </xf>
    <xf numFmtId="0" fontId="6" fillId="10" borderId="0" xfId="0" applyFont="1" applyFill="1" applyAlignment="1"/>
    <xf numFmtId="0" fontId="2" fillId="10" borderId="0" xfId="0" applyFont="1" applyFill="1" applyAlignment="1">
      <alignment horizontal="right"/>
    </xf>
    <xf numFmtId="0" fontId="6" fillId="2" borderId="0" xfId="0" applyFont="1" applyFill="1" applyAlignment="1"/>
    <xf numFmtId="0" fontId="2" fillId="2" borderId="0" xfId="0" applyFont="1" applyFill="1" applyAlignment="1">
      <alignment horizontal="right"/>
    </xf>
    <xf numFmtId="0" fontId="6" fillId="18" borderId="0" xfId="0" applyFont="1" applyFill="1" applyAlignment="1"/>
    <xf numFmtId="0" fontId="2" fillId="18" borderId="0" xfId="0" applyFont="1" applyFill="1"/>
    <xf numFmtId="0" fontId="2" fillId="18" borderId="0" xfId="0" applyFont="1" applyFill="1" applyAlignment="1">
      <alignment horizontal="right"/>
    </xf>
    <xf numFmtId="10" fontId="2" fillId="0" borderId="0" xfId="0" applyNumberFormat="1" applyFont="1"/>
    <xf numFmtId="0" fontId="2" fillId="1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18" borderId="0" xfId="0" applyFont="1" applyFill="1" applyAlignment="1"/>
    <xf numFmtId="0" fontId="6" fillId="26" borderId="0" xfId="0" applyFont="1" applyFill="1" applyAlignment="1"/>
    <xf numFmtId="0" fontId="2" fillId="26" borderId="0" xfId="0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19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49" fontId="6" fillId="26" borderId="0" xfId="0" applyNumberFormat="1" applyFont="1" applyFill="1" applyAlignment="1">
      <alignment horizontal="right"/>
    </xf>
    <xf numFmtId="49" fontId="6" fillId="26" borderId="0" xfId="0" applyNumberFormat="1" applyFont="1" applyFill="1" applyAlignment="1"/>
    <xf numFmtId="49" fontId="2" fillId="26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22" fillId="0" borderId="0" xfId="0" applyFont="1" applyAlignment="1"/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horizontal="right" wrapText="1"/>
    </xf>
    <xf numFmtId="0" fontId="4" fillId="19" borderId="0" xfId="0" applyFont="1" applyFill="1" applyAlignment="1">
      <alignment horizontal="right" wrapText="1"/>
    </xf>
    <xf numFmtId="0" fontId="4" fillId="19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3" fillId="2" borderId="0" xfId="0" applyFont="1" applyFill="1" applyAlignment="1">
      <alignment wrapText="1"/>
    </xf>
    <xf numFmtId="1" fontId="4" fillId="0" borderId="15" xfId="0" applyNumberFormat="1" applyFont="1" applyBorder="1" applyAlignment="1">
      <alignment wrapText="1"/>
    </xf>
    <xf numFmtId="9" fontId="4" fillId="0" borderId="16" xfId="0" applyNumberFormat="1" applyFont="1" applyBorder="1" applyAlignment="1">
      <alignment horizontal="right" wrapText="1"/>
    </xf>
    <xf numFmtId="1" fontId="4" fillId="0" borderId="17" xfId="0" applyNumberFormat="1" applyFont="1" applyBorder="1" applyAlignment="1">
      <alignment wrapText="1"/>
    </xf>
    <xf numFmtId="9" fontId="4" fillId="0" borderId="11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19" borderId="0" xfId="0" applyFont="1" applyFill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6" fillId="10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16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left"/>
    </xf>
    <xf numFmtId="0" fontId="2" fillId="19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4" fillId="27" borderId="18" xfId="0" applyFont="1" applyFill="1" applyBorder="1" applyAlignment="1">
      <alignment horizontal="center" textRotation="90"/>
    </xf>
    <xf numFmtId="0" fontId="24" fillId="27" borderId="18" xfId="0" applyFont="1" applyFill="1" applyBorder="1" applyAlignment="1">
      <alignment horizontal="center" textRotation="90"/>
    </xf>
    <xf numFmtId="0" fontId="4" fillId="27" borderId="6" xfId="0" applyFont="1" applyFill="1" applyBorder="1" applyAlignment="1">
      <alignment horizontal="center" textRotation="90"/>
    </xf>
    <xf numFmtId="0" fontId="2" fillId="0" borderId="0" xfId="0" applyFont="1"/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/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/>
    <xf numFmtId="1" fontId="14" fillId="2" borderId="25" xfId="0" applyNumberFormat="1" applyFont="1" applyFill="1" applyBorder="1" applyAlignment="1">
      <alignment horizontal="right"/>
    </xf>
    <xf numFmtId="0" fontId="14" fillId="2" borderId="25" xfId="0" applyFont="1" applyFill="1" applyBorder="1" applyAlignment="1"/>
    <xf numFmtId="0" fontId="14" fillId="2" borderId="22" xfId="0" applyFont="1" applyFill="1" applyBorder="1" applyAlignment="1"/>
    <xf numFmtId="1" fontId="18" fillId="2" borderId="25" xfId="0" applyNumberFormat="1" applyFont="1" applyFill="1" applyBorder="1" applyAlignment="1">
      <alignment horizontal="right"/>
    </xf>
    <xf numFmtId="1" fontId="14" fillId="2" borderId="25" xfId="0" applyNumberFormat="1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1" fontId="18" fillId="2" borderId="25" xfId="0" applyNumberFormat="1" applyFont="1" applyFill="1" applyBorder="1" applyAlignment="1">
      <alignment horizontal="right"/>
    </xf>
    <xf numFmtId="1" fontId="18" fillId="2" borderId="26" xfId="0" applyNumberFormat="1" applyFont="1" applyFill="1" applyBorder="1" applyAlignment="1">
      <alignment horizontal="right"/>
    </xf>
    <xf numFmtId="1" fontId="18" fillId="2" borderId="26" xfId="0" applyNumberFormat="1" applyFont="1" applyFill="1" applyBorder="1" applyAlignment="1">
      <alignment horizontal="right"/>
    </xf>
    <xf numFmtId="0" fontId="14" fillId="2" borderId="24" xfId="0" applyFont="1" applyFill="1" applyBorder="1" applyAlignment="1">
      <alignment horizontal="right"/>
    </xf>
    <xf numFmtId="0" fontId="25" fillId="19" borderId="6" xfId="0" applyFont="1" applyFill="1" applyBorder="1" applyAlignment="1">
      <alignment horizontal="center" wrapText="1"/>
    </xf>
    <xf numFmtId="0" fontId="25" fillId="19" borderId="6" xfId="0" applyFont="1" applyFill="1" applyBorder="1" applyAlignment="1">
      <alignment horizontal="center" wrapText="1"/>
    </xf>
    <xf numFmtId="0" fontId="25" fillId="19" borderId="6" xfId="0" applyFont="1" applyFill="1" applyBorder="1" applyAlignment="1">
      <alignment horizontal="center"/>
    </xf>
    <xf numFmtId="0" fontId="26" fillId="0" borderId="0" xfId="0" applyFont="1"/>
    <xf numFmtId="0" fontId="27" fillId="0" borderId="6" xfId="0" applyFont="1" applyBorder="1" applyAlignment="1">
      <alignment wrapText="1"/>
    </xf>
    <xf numFmtId="0" fontId="28" fillId="0" borderId="6" xfId="0" applyFont="1" applyBorder="1" applyAlignment="1"/>
    <xf numFmtId="0" fontId="27" fillId="0" borderId="6" xfId="0" applyFont="1" applyBorder="1" applyAlignment="1"/>
    <xf numFmtId="0" fontId="28" fillId="0" borderId="6" xfId="0" applyFont="1" applyBorder="1" applyAlignment="1"/>
    <xf numFmtId="0" fontId="28" fillId="0" borderId="6" xfId="0" applyFont="1" applyBorder="1" applyAlignment="1">
      <alignment wrapText="1"/>
    </xf>
    <xf numFmtId="0" fontId="28" fillId="0" borderId="0" xfId="0" applyFont="1" applyAlignment="1"/>
    <xf numFmtId="0" fontId="28" fillId="19" borderId="0" xfId="0" applyFont="1" applyFill="1" applyAlignment="1"/>
    <xf numFmtId="0" fontId="28" fillId="0" borderId="0" xfId="0" applyFont="1" applyAlignment="1"/>
    <xf numFmtId="0" fontId="3" fillId="0" borderId="2" xfId="0" applyFont="1" applyBorder="1"/>
    <xf numFmtId="0" fontId="3" fillId="0" borderId="3" xfId="0" applyFont="1" applyBorder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2" fillId="3" borderId="5" xfId="0" applyFont="1" applyFill="1" applyBorder="1" applyAlignment="1">
      <alignment horizontal="center"/>
    </xf>
    <xf numFmtId="0" fontId="1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/>
    <xf numFmtId="0" fontId="2" fillId="0" borderId="8" xfId="0" applyFont="1" applyBorder="1" applyAlignment="1">
      <alignment horizontal="center" textRotation="90"/>
    </xf>
    <xf numFmtId="0" fontId="3" fillId="0" borderId="9" xfId="0" applyFont="1" applyBorder="1"/>
    <xf numFmtId="0" fontId="3" fillId="0" borderId="10" xfId="0" applyFont="1" applyBorder="1"/>
    <xf numFmtId="0" fontId="14" fillId="0" borderId="1" xfId="0" applyFont="1" applyBorder="1" applyAlignment="1">
      <alignment horizontal="center"/>
    </xf>
    <xf numFmtId="0" fontId="14" fillId="0" borderId="12" xfId="0" applyFont="1" applyBorder="1" applyAlignment="1"/>
    <xf numFmtId="0" fontId="3" fillId="0" borderId="11" xfId="0" applyFont="1" applyBorder="1"/>
    <xf numFmtId="0" fontId="2" fillId="0" borderId="1" xfId="0" applyFont="1" applyBorder="1" applyAlignment="1">
      <alignment horizontal="center"/>
    </xf>
    <xf numFmtId="0" fontId="14" fillId="0" borderId="9" xfId="0" applyFont="1" applyBorder="1" applyAlignment="1">
      <alignment horizontal="center" textRotation="90"/>
    </xf>
    <xf numFmtId="0" fontId="19" fillId="0" borderId="8" xfId="0" applyFont="1" applyBorder="1" applyAlignment="1"/>
    <xf numFmtId="0" fontId="20" fillId="22" borderId="8" xfId="0" applyFont="1" applyFill="1" applyBorder="1" applyAlignment="1"/>
    <xf numFmtId="0" fontId="20" fillId="23" borderId="1" xfId="0" applyFont="1" applyFill="1" applyBorder="1" applyAlignment="1">
      <alignment horizontal="center"/>
    </xf>
    <xf numFmtId="0" fontId="20" fillId="24" borderId="1" xfId="0" applyFont="1" applyFill="1" applyBorder="1" applyAlignment="1">
      <alignment horizontal="center"/>
    </xf>
    <xf numFmtId="0" fontId="20" fillId="25" borderId="1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2" fillId="0" borderId="19" xfId="0" applyFont="1" applyBorder="1" applyAlignment="1"/>
    <xf numFmtId="0" fontId="3" fillId="0" borderId="20" xfId="0" applyFont="1" applyBorder="1"/>
    <xf numFmtId="0" fontId="0" fillId="0" borderId="27" xfId="0" pivotButton="1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7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7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18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1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combined FFT20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'Y10 Workings out BPRVBE'!$B$210:$B$217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'Y10 Workings out BPRVBE'!$C$210:$C$217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62</c:v>
                </c:pt>
                <c:pt idx="3">
                  <c:v>34</c:v>
                </c:pt>
                <c:pt idx="4">
                  <c:v>11</c:v>
                </c:pt>
                <c:pt idx="5">
                  <c:v>13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A-4194-A64F-CBE16041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12224"/>
        <c:axId val="477651142"/>
      </c:scatterChart>
      <c:valAx>
        <c:axId val="975112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FFT20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51142"/>
        <c:crosses val="autoZero"/>
        <c:crossBetween val="midCat"/>
      </c:valAx>
      <c:valAx>
        <c:axId val="477651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1122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frequencies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BioH)'!$G$2:$G$7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'(Calculations BioH)'!$H$2:$H$7</c:f>
              <c:numCache>
                <c:formatCode>General</c:formatCode>
                <c:ptCount val="6"/>
                <c:pt idx="0">
                  <c:v>6</c:v>
                </c:pt>
                <c:pt idx="1">
                  <c:v>16</c:v>
                </c:pt>
                <c:pt idx="2">
                  <c:v>29</c:v>
                </c:pt>
                <c:pt idx="3">
                  <c:v>28</c:v>
                </c:pt>
                <c:pt idx="4">
                  <c:v>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4-4180-8DCD-2729A0DE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73341"/>
        <c:axId val="782868027"/>
      </c:scatterChart>
      <c:valAx>
        <c:axId val="1116073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868027"/>
        <c:crosses val="autoZero"/>
        <c:crossBetween val="midCat"/>
      </c:valAx>
      <c:valAx>
        <c:axId val="782868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60733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Assessment grade frequencies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BioH)'!$D$2:$D$9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xVal>
          <c:yVal>
            <c:numRef>
              <c:f>'(Calculations BioH)'!$E$2:$E$9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29</c:v>
                </c:pt>
                <c:pt idx="6">
                  <c:v>13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9-4758-96B3-C7EA0E2B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1380"/>
        <c:axId val="243015585"/>
      </c:scatterChart>
      <c:valAx>
        <c:axId val="858001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3015585"/>
        <c:crosses val="autoZero"/>
        <c:crossBetween val="midCat"/>
      </c:valAx>
      <c:valAx>
        <c:axId val="243015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80013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vs Grade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Y10tr)'!$G$2:$G$9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xVal>
          <c:yVal>
            <c:numRef>
              <c:f>'(Calculations Y10tr)'!$H$2:$H$9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29</c:v>
                </c:pt>
                <c:pt idx="4">
                  <c:v>28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B-4AF0-848D-6C4EF106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31733"/>
        <c:axId val="1874183847"/>
      </c:scatterChart>
      <c:valAx>
        <c:axId val="15056317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183847"/>
        <c:crosses val="autoZero"/>
        <c:crossBetween val="midCat"/>
      </c:valAx>
      <c:valAx>
        <c:axId val="187418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6317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Grade and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'(Calculations Y10tr)'!$E$1</c:f>
              <c:strCache>
                <c:ptCount val="1"/>
                <c:pt idx="0">
                  <c:v>Freq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Y10tr)'!$D$2:$D$11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'(Calculations Y10tr)'!$E$2:$E$11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32</c:v>
                </c:pt>
                <c:pt idx="5">
                  <c:v>19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E-4B2E-964F-A47846C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07946"/>
        <c:axId val="1258608508"/>
      </c:scatterChart>
      <c:valAx>
        <c:axId val="1181307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608508"/>
        <c:crosses val="autoZero"/>
        <c:crossBetween val="midCat"/>
      </c:valAx>
      <c:valAx>
        <c:axId val="1258608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13079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vs Grade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CheH)'!$G$2:$G$7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'(Calculations CheH)'!$H$2:$H$7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18</c:v>
                </c:pt>
                <c:pt idx="3">
                  <c:v>29</c:v>
                </c:pt>
                <c:pt idx="4">
                  <c:v>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A-44BB-8A90-3EA6BAB1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2879"/>
        <c:axId val="2055275796"/>
      </c:scatterChart>
      <c:valAx>
        <c:axId val="486722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5275796"/>
        <c:crosses val="autoZero"/>
        <c:crossBetween val="midCat"/>
      </c:valAx>
      <c:valAx>
        <c:axId val="2055275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672287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Grade and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CheH)'!$D$2:$D$9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xVal>
          <c:yVal>
            <c:numRef>
              <c:f>'(Calculations CheH)'!$E$2:$E$9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25</c:v>
                </c:pt>
                <c:pt idx="4">
                  <c:v>28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B-44C7-984C-236D6C54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59277"/>
        <c:axId val="1388110957"/>
      </c:scatterChart>
      <c:valAx>
        <c:axId val="574659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110957"/>
        <c:crosses val="autoZero"/>
        <c:crossBetween val="midCat"/>
      </c:valAx>
      <c:valAx>
        <c:axId val="1388110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6592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frequencies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CombH)'!$G$2:$G$7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'(Calculations CombH)'!$H$2:$H$7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1-4FB7-B5E9-09C100D4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8041"/>
        <c:axId val="1808255135"/>
      </c:scatterChart>
      <c:valAx>
        <c:axId val="535978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8255135"/>
        <c:crosses val="autoZero"/>
        <c:crossBetween val="midCat"/>
      </c:valAx>
      <c:valAx>
        <c:axId val="1808255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5978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Assessment grade frequencies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CombH)'!$D$2:$D$9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xVal>
          <c:yVal>
            <c:numRef>
              <c:f>'(Calculations CombH)'!$E$2:$E$9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35B-AF7D-130C16D9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47843"/>
        <c:axId val="285594532"/>
      </c:scatterChart>
      <c:valAx>
        <c:axId val="1425647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5594532"/>
        <c:crosses val="autoZero"/>
        <c:crossBetween val="midCat"/>
      </c:valAx>
      <c:valAx>
        <c:axId val="28559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6478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vs Grade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PhyH)'!$G$2:$G$7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'(Calculations PhyH)'!$H$2:$H$7</c:f>
              <c:numCache>
                <c:formatCode>General</c:formatCode>
                <c:ptCount val="6"/>
                <c:pt idx="0">
                  <c:v>6</c:v>
                </c:pt>
                <c:pt idx="1">
                  <c:v>16</c:v>
                </c:pt>
                <c:pt idx="2">
                  <c:v>29</c:v>
                </c:pt>
                <c:pt idx="3">
                  <c:v>29</c:v>
                </c:pt>
                <c:pt idx="4">
                  <c:v>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4-48F4-8B86-5F231529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0571"/>
        <c:axId val="1814771739"/>
      </c:scatterChart>
      <c:valAx>
        <c:axId val="577570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4771739"/>
        <c:crosses val="autoZero"/>
        <c:crossBetween val="midCat"/>
      </c:valAx>
      <c:valAx>
        <c:axId val="1814771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75705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Grade and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PhyH)'!$D$2:$D$9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xVal>
          <c:yVal>
            <c:numRef>
              <c:f>'(Calculations PhyH)'!$E$2:$E$9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20</c:v>
                </c:pt>
                <c:pt idx="6">
                  <c:v>12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1-4289-A902-EEB86569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63703"/>
        <c:axId val="1974409579"/>
      </c:scatterChart>
      <c:valAx>
        <c:axId val="1972163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4409579"/>
        <c:crosses val="autoZero"/>
        <c:crossBetween val="midCat"/>
      </c:valAx>
      <c:valAx>
        <c:axId val="1974409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1637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triple FFT20 distributions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'Y10 Workings out BPRVBE'!$I$209:$I$210</c:f>
              <c:strCache>
                <c:ptCount val="2"/>
                <c:pt idx="0">
                  <c:v>count Bio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'Y10 Workings out BPRVBE'!$H$211:$H$217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'Y10 Workings out BPRVBE'!$I$211:$I$217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28</c:v>
                </c:pt>
                <c:pt idx="4">
                  <c:v>21</c:v>
                </c:pt>
                <c:pt idx="5">
                  <c:v>13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D-4026-A630-76805F0FBB96}"/>
            </c:ext>
          </c:extLst>
        </c:ser>
        <c:ser>
          <c:idx val="1"/>
          <c:order val="1"/>
          <c:tx>
            <c:strRef>
              <c:f>'Y10 Workings out BPRVBE'!$J$209:$J$210</c:f>
              <c:strCache>
                <c:ptCount val="2"/>
                <c:pt idx="0">
                  <c:v>count Che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'Y10 Workings out BPRVBE'!$H$211:$H$217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'Y10 Workings out BPRVBE'!$J$211:$J$217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28</c:v>
                </c:pt>
                <c:pt idx="4">
                  <c:v>21</c:v>
                </c:pt>
                <c:pt idx="5">
                  <c:v>13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D-4026-A630-76805F0FBB96}"/>
            </c:ext>
          </c:extLst>
        </c:ser>
        <c:ser>
          <c:idx val="2"/>
          <c:order val="2"/>
          <c:tx>
            <c:strRef>
              <c:f>'Y10 Workings out BPRVBE'!$K$209:$K$210</c:f>
              <c:strCache>
                <c:ptCount val="2"/>
                <c:pt idx="0">
                  <c:v>count Phy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'Y10 Workings out BPRVBE'!$H$211:$H$217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'Y10 Workings out BPRVBE'!$K$211:$K$217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28</c:v>
                </c:pt>
                <c:pt idx="4">
                  <c:v>18</c:v>
                </c:pt>
                <c:pt idx="5">
                  <c:v>12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7D-4026-A630-76805F0F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01987"/>
        <c:axId val="43745524"/>
      </c:scatterChart>
      <c:valAx>
        <c:axId val="1632401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745524"/>
        <c:crosses val="autoZero"/>
        <c:crossBetween val="midCat"/>
      </c:valAx>
      <c:valAx>
        <c:axId val="43745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24019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combined test grade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'Y10 Workings out BPRVBE'!$B$2:$B$10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'Y10 Workings out BPRVBE'!$C$2:$C$10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4-4D5F-A2A6-1F781478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76712"/>
        <c:axId val="1610579437"/>
      </c:scatterChart>
      <c:valAx>
        <c:axId val="2131376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0579437"/>
        <c:crosses val="autoZero"/>
        <c:crossBetween val="midCat"/>
      </c:valAx>
      <c:valAx>
        <c:axId val="1610579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3767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triple test grade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'Y10 Workings out BPRVBE'!$I$1</c:f>
              <c:strCache>
                <c:ptCount val="1"/>
                <c:pt idx="0">
                  <c:v>count bio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'Y10 Workings out BPRVBE'!$H$2:$H$10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'Y10 Workings out BPRVBE'!$I$2:$I$10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5-45DC-92B1-782E89E37DE9}"/>
            </c:ext>
          </c:extLst>
        </c:ser>
        <c:ser>
          <c:idx val="1"/>
          <c:order val="1"/>
          <c:tx>
            <c:strRef>
              <c:f>'Y10 Workings out BPRVBE'!$J$1</c:f>
              <c:strCache>
                <c:ptCount val="1"/>
                <c:pt idx="0">
                  <c:v>count che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'Y10 Workings out BPRVBE'!$H$2:$H$10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'Y10 Workings out BPRVBE'!$J$2:$J$10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5-45DC-92B1-782E89E37DE9}"/>
            </c:ext>
          </c:extLst>
        </c:ser>
        <c:ser>
          <c:idx val="2"/>
          <c:order val="2"/>
          <c:tx>
            <c:strRef>
              <c:f>'Y10 Workings out BPRVBE'!$K$1</c:f>
              <c:strCache>
                <c:ptCount val="1"/>
                <c:pt idx="0">
                  <c:v>count phy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'Y10 Workings out BPRVBE'!$H$2:$H$10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'Y10 Workings out BPRVBE'!$K$2:$K$10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5-45DC-92B1-782E89E3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12592"/>
        <c:axId val="1641279457"/>
      </c:scatterChart>
      <c:valAx>
        <c:axId val="242612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1279457"/>
        <c:crosses val="autoZero"/>
        <c:crossBetween val="midCat"/>
      </c:valAx>
      <c:valAx>
        <c:axId val="164127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6125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Y10 Basics test - grade distribution (to help set grade boundaries)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'Y10 distributions'!$B$20:$J$20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'Y10 distributions'!$B$21:$J$21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24</c:v>
                </c:pt>
                <c:pt idx="4">
                  <c:v>52</c:v>
                </c:pt>
                <c:pt idx="5">
                  <c:v>55</c:v>
                </c:pt>
                <c:pt idx="6">
                  <c:v>46</c:v>
                </c:pt>
                <c:pt idx="7">
                  <c:v>17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E-4BA5-A41F-B7CC323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11048"/>
        <c:axId val="1239332803"/>
      </c:scatterChart>
      <c:valAx>
        <c:axId val="2101011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9332803"/>
        <c:crosses val="autoZero"/>
        <c:crossBetween val="midCat"/>
      </c:valAx>
      <c:valAx>
        <c:axId val="1239332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Grand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10110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vs Grade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CombF)'!$G$2:$G$5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xVal>
          <c:yVal>
            <c:numRef>
              <c:f>'(Calculations CombF)'!$H$2:$H$5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A-4B9A-9414-76C5CE49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81165"/>
        <c:axId val="495527891"/>
      </c:scatterChart>
      <c:valAx>
        <c:axId val="449681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5527891"/>
        <c:crosses val="autoZero"/>
        <c:crossBetween val="midCat"/>
      </c:valAx>
      <c:valAx>
        <c:axId val="495527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96811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Grade and Freq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'(Calculations CombF)'!$E$1</c:f>
              <c:strCache>
                <c:ptCount val="1"/>
                <c:pt idx="0">
                  <c:v>Freq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CombF)'!$D$2:$D$7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'(Calculations CombF)'!$E$2:$E$7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14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9-42E0-BC6E-296085D9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70705"/>
        <c:axId val="1566187789"/>
      </c:scatterChart>
      <c:valAx>
        <c:axId val="1137770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6187789"/>
        <c:crosses val="autoZero"/>
        <c:crossBetween val="midCat"/>
      </c:valAx>
      <c:valAx>
        <c:axId val="1566187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77707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FFT frequencies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Y10)'!$G$2:$G$9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xVal>
          <c:yVal>
            <c:numRef>
              <c:f>'(Calculations Y10)'!$H$2:$H$9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18</c:v>
                </c:pt>
                <c:pt idx="4">
                  <c:v>40</c:v>
                </c:pt>
                <c:pt idx="5">
                  <c:v>47</c:v>
                </c:pt>
                <c:pt idx="6">
                  <c:v>36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1-4166-9D3C-76974BA5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80067"/>
        <c:axId val="1268076858"/>
      </c:scatterChart>
      <c:valAx>
        <c:axId val="1207180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8076858"/>
        <c:crosses val="autoZero"/>
        <c:crossBetween val="midCat"/>
      </c:valAx>
      <c:valAx>
        <c:axId val="1268076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718006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Assessment grade frequencies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'(Calculations Y10)'!$E$1</c:f>
              <c:strCache>
                <c:ptCount val="1"/>
                <c:pt idx="0">
                  <c:v>Freq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'(Calculations Y10)'!$D$2:$D$11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'(Calculations Y10)'!$E$2:$E$11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23</c:v>
                </c:pt>
                <c:pt idx="5">
                  <c:v>40</c:v>
                </c:pt>
                <c:pt idx="6">
                  <c:v>28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1-4EC2-9167-AE6A4E17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96277"/>
        <c:axId val="1032366472"/>
      </c:scatterChart>
      <c:valAx>
        <c:axId val="2091996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366472"/>
        <c:crosses val="autoZero"/>
        <c:crossBetween val="midCat"/>
      </c:valAx>
      <c:valAx>
        <c:axId val="103236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19962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914400</xdr:colOff>
      <xdr:row>27</xdr:row>
      <xdr:rowOff>180975</xdr:rowOff>
    </xdr:from>
    <xdr:ext cx="5143500" cy="3181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200025</xdr:colOff>
      <xdr:row>27</xdr:row>
      <xdr:rowOff>180975</xdr:rowOff>
    </xdr:from>
    <xdr:ext cx="5143500" cy="31813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914400</xdr:colOff>
      <xdr:row>9</xdr:row>
      <xdr:rowOff>171450</xdr:rowOff>
    </xdr:from>
    <xdr:ext cx="5143500" cy="31813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200025</xdr:colOff>
      <xdr:row>9</xdr:row>
      <xdr:rowOff>171450</xdr:rowOff>
    </xdr:from>
    <xdr:ext cx="5143500" cy="31813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314325" cy="695325"/>
    <xdr:sp macro="" textlink="">
      <xdr:nvSpPr>
        <xdr:cNvPr id="3" name="Shape 3" descr="https://attachment.outlook.office.net/owa/ggibson@theacademy.me/service.svc/s/GetFileAttachment?id=AAMkADUxMGUzYTk2LTAxMGItNDY4My1iYTk0LTU2MjFlOGQwZDM0ZQBGAAAAAAAz5GOf36JzR4FIwTl90o9JBwB5cgJoFh67QZuNjj6chGDeAAAAAAEMAABU0qqJnrCwQ42SnLXiBUjYAAE9BtX9AAABEgAQAA7wWEC6eMxHhqiZSpLIGLA%3D&amp;X-OWA-CANARY=YWLVHDs2UkWD6cAJW0y_TuDegjAB3dUY9lX0I-4H3gq0q7-mAsHqJjOUDtKwwboN95l5BcDsGGc.&amp;token=eyJhbGciOiJSUzI1NiIsImtpZCI6IjA2MDBGOUY2NzQ2MjA3MzdFNzM0MDRFMjg3QzQ1QTgxOENCN0NFQjgiLCJ4NXQiOiJCZ0Q1OW5SaUJ6Zm5OQVRpaDhSYWdZeTN6cmciLCJ0eXAiOiJKV1QifQ.eyJ2ZXIiOiJFeGNoYW5nZS5DYWxsYmFjay5WMSIsImFwcGN0eHNlbmRlciI6Ik93YURvd25sb2FkQDhmZDhlOGJlLTYyNzItNGYzYS05MTM5LWE3MGZmN2Y1NmRiMCIsImFwcGN0eCI6IntcIm1zZXhjaHByb3RcIjpcIm93YVwiLFwicHJpbWFyeXNpZFwiOlwiUy0xLTUtMjEtMTk3ODUzMTU2LTM5MDczNTc3MDQtMTk5NDk5MzIwMS0xNDQ2ODc4OVwiLFwicHVpZFwiOlwiMTE1Mzk3NzAyNTM3ODYwNzg1MlwiLFwib2lkXCI6XCIxM2VlMzNiYi1mMDE2LTQyNTktYjdjZC1iYWJhNGE2YTQxNjFcIixcInNjb3BlXCI6XCJPd2FEb3dubG9hZFwifSIsIm5iZiI6MTUzMDE5NDkxNSwiZXhwIjoxNTMwMTk1NTE1LCJpc3MiOiIwMDAwMDAwMi0wMDAwLTBmZjEtY2UwMC0wMDAwMDAwMDAwMDBAOGZkOGU4YmUtNjI3Mi00ZjNhLTkxMzktYTcwZmY3ZjU2ZGIwIiwiYXVkIjoiMDAwMDAwMDItMDAwMC0wZmYxLWNlMDAtMDAwMDAwMDAwMDAwL2F0dGFjaG1lbnQub3V0bG9vay5vZmZpY2UubmV0QDhmZDhlOGJlLTYyNzItNGYzYS05MTM5LWE3MGZmN2Y1NmRiMCJ9.N41hF0pTQJspg9JOEEs-hufW2f9d8ln_fExaVQ8-mZVOcRkxOi2U8JeAXPLwZjj-JQc12LX_aVfzL1OBxifK5RunHhD-z0_1zctO2zEqVLZLWzkOgh-90gdEDq8oam9PA7AXYVzbUnndpoE-6FoS9WkxLQGrQ0M4ApXw-kdlF1F9dcZCHi5l6BXHSwdw5tl1tv4C_ynLvRfgvSrufu1-z-EbKIHEr9HuArtJABieq4HDynRAwemc9XHtylRLfMUr1k7GGH3MJuFkjQWg7NS8R0M1xPoH_rVq-eNJzMumOoohCn9y9jQMWhibL7goIHLzLpcVRgB4Km2By7mJzqfAJQ&amp;owa=outlook.office.com&amp;isImagePreview=True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>
          <a:off x="5193600" y="3437100"/>
          <a:ext cx="304800" cy="68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21</xdr:row>
      <xdr:rowOff>161925</xdr:rowOff>
    </xdr:from>
    <xdr:ext cx="8753475" cy="54102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0</xdr:row>
      <xdr:rowOff>57150</xdr:rowOff>
    </xdr:from>
    <xdr:ext cx="5095875" cy="314325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57150</xdr:rowOff>
    </xdr:from>
    <xdr:ext cx="5095875" cy="314325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Y11%20Science%202021-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11 Science 2021-2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CSE%20Science%202022-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ert WIles" refreshedDate="45057.480770949071" refreshedVersion="7" recordCount="275" xr:uid="{00000000-000A-0000-FFFF-FFFF00000000}">
  <cacheSource type="worksheet">
    <worksheetSource ref="A3:T278" sheet="Y10 Science 2022-2023" r:id="rId2"/>
  </cacheSource>
  <cacheFields count="20">
    <cacheField name="Last Name" numFmtId="0">
      <sharedItems/>
    </cacheField>
    <cacheField name="First Name" numFmtId="0">
      <sharedItems/>
    </cacheField>
    <cacheField name="Class" numFmtId="0">
      <sharedItems count="11">
        <s v="10a/Sc1"/>
        <s v="10a/Sc2"/>
        <s v="10a/Sc3"/>
        <s v="10a/Sc4"/>
        <s v="10a/Ts1"/>
        <s v="10d/Sc1"/>
        <s v="10d/Sc2"/>
        <s v="10d/Sc3"/>
        <s v="10d/Sc4"/>
        <s v="10d/Ts1"/>
        <s v="10d/Ts2"/>
      </sharedItems>
    </cacheField>
    <cacheField name="Admission Number" numFmtId="0">
      <sharedItems containsSemiMixedTypes="0" containsString="0" containsNumber="1" containsInteger="1" minValue="3530" maxValue="105510"/>
    </cacheField>
    <cacheField name="SEN Status" numFmtId="0">
      <sharedItems containsBlank="1"/>
    </cacheField>
    <cacheField name="Gender" numFmtId="0">
      <sharedItems containsBlank="1"/>
    </cacheField>
    <cacheField name="EAL" numFmtId="0">
      <sharedItems containsBlank="1"/>
    </cacheField>
    <cacheField name="FSM" numFmtId="0">
      <sharedItems containsBlank="1"/>
    </cacheField>
    <cacheField name="PP" numFmtId="0">
      <sharedItems containsBlank="1"/>
    </cacheField>
    <cacheField name="LAC" numFmtId="0">
      <sharedItems containsBlank="1"/>
    </cacheField>
    <cacheField name="FFT20 Combined" numFmtId="0">
      <sharedItems containsString="0" containsBlank="1" containsNumber="1" containsInteger="1" minValue="0" maxValue="88"/>
    </cacheField>
    <cacheField name="FFT20 Bi" numFmtId="0">
      <sharedItems containsString="0" containsBlank="1" containsNumber="1" containsInteger="1" minValue="0" maxValue="9"/>
    </cacheField>
    <cacheField name="FFT20 Ch" numFmtId="0">
      <sharedItems containsString="0" containsBlank="1" containsNumber="1" containsInteger="1" minValue="0" maxValue="9"/>
    </cacheField>
    <cacheField name="FFT20 Ph" numFmtId="0">
      <sharedItems containsString="0" containsBlank="1" containsNumber="1" containsInteger="1" minValue="0" maxValue="9"/>
    </cacheField>
    <cacheField name="Combined Tier " numFmtId="0">
      <sharedItems containsBlank="1" containsMixedTypes="1" containsNumber="1" containsInteger="1" minValue="0" maxValue="0"/>
    </cacheField>
    <cacheField name="Biology Tier " numFmtId="0">
      <sharedItems containsBlank="1"/>
    </cacheField>
    <cacheField name="Chem Tier" numFmtId="0">
      <sharedItems containsBlank="1"/>
    </cacheField>
    <cacheField name="Phys Tier" numFmtId="0">
      <sharedItems containsBlank="1"/>
    </cacheField>
    <cacheField name="Y10 Basics Test (/45) " numFmtId="0">
      <sharedItems containsBlank="1" containsMixedTypes="1" containsNumber="1" containsInteger="1" minValue="7" maxValue="44"/>
    </cacheField>
    <cacheField name="Basics Test Grade" numFmtId="0">
      <sharedItems containsBlank="1" containsMixedTypes="1" containsNumber="1" containsInteger="1" minValue="1" maxValue="9" count="12">
        <s v=""/>
        <n v="8"/>
        <n v="4"/>
        <n v="6"/>
        <m/>
        <n v="5"/>
        <n v="2"/>
        <n v="3"/>
        <n v="9"/>
        <n v="7"/>
        <n v="1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s v="Ahmed"/>
    <s v="Kasif"/>
    <x v="0"/>
    <n v="4767"/>
    <s v="SEN Support"/>
    <s v="Male"/>
    <s v="N"/>
    <s v="N"/>
    <s v="No"/>
    <s v="N"/>
    <n v="44"/>
    <m/>
    <m/>
    <m/>
    <s v="F"/>
    <m/>
    <m/>
    <m/>
    <m/>
    <x v="0"/>
  </r>
  <r>
    <s v="Barnard"/>
    <s v="Bhu"/>
    <x v="0"/>
    <n v="3587"/>
    <s v="N"/>
    <s v="Female"/>
    <s v="N"/>
    <s v="N"/>
    <s v="No"/>
    <s v="N"/>
    <n v="88"/>
    <m/>
    <m/>
    <m/>
    <s v="H"/>
    <m/>
    <m/>
    <m/>
    <n v="43"/>
    <x v="1"/>
  </r>
  <r>
    <s v="Baxter"/>
    <s v="Catriona"/>
    <x v="0"/>
    <n v="3636"/>
    <s v="N"/>
    <s v="Female"/>
    <s v="N"/>
    <s v="N"/>
    <s v="No"/>
    <s v="N"/>
    <n v="88"/>
    <m/>
    <m/>
    <m/>
    <s v="H"/>
    <m/>
    <m/>
    <m/>
    <n v="43"/>
    <x v="1"/>
  </r>
  <r>
    <s v="Beechers"/>
    <s v="Hazel"/>
    <x v="0"/>
    <n v="105474"/>
    <s v="SEN Support"/>
    <s v="Female"/>
    <s v="N"/>
    <s v="Y"/>
    <s v="Yes"/>
    <s v="N"/>
    <n v="33"/>
    <m/>
    <m/>
    <m/>
    <s v="F"/>
    <m/>
    <m/>
    <m/>
    <n v="22"/>
    <x v="2"/>
  </r>
  <r>
    <s v="Bennett"/>
    <s v="Leon"/>
    <x v="0"/>
    <n v="3703"/>
    <s v="N"/>
    <s v="Male"/>
    <s v="Y"/>
    <s v="N"/>
    <s v="No"/>
    <s v="N"/>
    <n v="55"/>
    <m/>
    <m/>
    <m/>
    <s v="F"/>
    <m/>
    <m/>
    <m/>
    <n v="37"/>
    <x v="3"/>
  </r>
  <r>
    <s v="Costa"/>
    <s v="Bernardo"/>
    <x v="0"/>
    <n v="105488"/>
    <m/>
    <m/>
    <m/>
    <m/>
    <m/>
    <m/>
    <n v="0"/>
    <m/>
    <m/>
    <m/>
    <s v="H"/>
    <m/>
    <m/>
    <m/>
    <m/>
    <x v="4"/>
  </r>
  <r>
    <s v="Do Rego"/>
    <s v="Rodiano"/>
    <x v="0"/>
    <n v="3784"/>
    <s v="N"/>
    <s v="Male"/>
    <s v="Y"/>
    <s v="N"/>
    <s v="No"/>
    <s v="N"/>
    <n v="66"/>
    <m/>
    <m/>
    <m/>
    <s v="H"/>
    <m/>
    <m/>
    <m/>
    <n v="29"/>
    <x v="5"/>
  </r>
  <r>
    <s v="Duckmanton Ledbury"/>
    <s v="Xanthe"/>
    <x v="0"/>
    <n v="3668"/>
    <s v="N"/>
    <s v="Female"/>
    <s v="N"/>
    <s v="Y"/>
    <s v="Yes"/>
    <s v="N"/>
    <n v="44"/>
    <m/>
    <m/>
    <m/>
    <s v="F"/>
    <m/>
    <m/>
    <m/>
    <n v="20"/>
    <x v="2"/>
  </r>
  <r>
    <s v="Guterres da Cruz"/>
    <s v="Nelito"/>
    <x v="0"/>
    <n v="3786"/>
    <s v="N"/>
    <s v="Male"/>
    <s v="Y"/>
    <s v="N"/>
    <s v="No"/>
    <s v="N"/>
    <n v="55"/>
    <m/>
    <m/>
    <m/>
    <s v="H"/>
    <m/>
    <m/>
    <m/>
    <n v="34"/>
    <x v="3"/>
  </r>
  <r>
    <s v="Hall-Williams"/>
    <s v="Jenaya"/>
    <x v="0"/>
    <n v="3533"/>
    <s v="N"/>
    <s v="Female"/>
    <s v="N"/>
    <s v="N"/>
    <s v="No"/>
    <s v="N"/>
    <n v="66"/>
    <m/>
    <m/>
    <m/>
    <s v="H"/>
    <m/>
    <m/>
    <m/>
    <n v="25"/>
    <x v="2"/>
  </r>
  <r>
    <s v="Hutt"/>
    <s v="Lexie"/>
    <x v="0"/>
    <n v="3599"/>
    <s v="N"/>
    <s v="Female"/>
    <s v="N"/>
    <s v="N"/>
    <s v="No"/>
    <s v="N"/>
    <n v="55"/>
    <m/>
    <m/>
    <m/>
    <s v="H"/>
    <m/>
    <m/>
    <m/>
    <n v="30"/>
    <x v="5"/>
  </r>
  <r>
    <s v="Khan"/>
    <s v="Sara"/>
    <x v="0"/>
    <n v="3735"/>
    <s v="N"/>
    <s v="Female"/>
    <s v="Y"/>
    <s v="N"/>
    <s v="No"/>
    <s v="N"/>
    <n v="33"/>
    <m/>
    <m/>
    <m/>
    <s v="F"/>
    <m/>
    <m/>
    <m/>
    <n v="10"/>
    <x v="6"/>
  </r>
  <r>
    <s v="Krzykowska"/>
    <s v="Abia"/>
    <x v="0"/>
    <n v="3685"/>
    <s v="N"/>
    <s v="Female"/>
    <s v="Y"/>
    <s v="N"/>
    <s v="No"/>
    <s v="N"/>
    <n v="55"/>
    <m/>
    <m/>
    <m/>
    <s v="H"/>
    <m/>
    <m/>
    <m/>
    <n v="27"/>
    <x v="5"/>
  </r>
  <r>
    <s v="Latifi"/>
    <s v="Sahar"/>
    <x v="0"/>
    <n v="3643"/>
    <s v="N"/>
    <s v="Female"/>
    <s v="Y"/>
    <s v="N"/>
    <s v="No"/>
    <s v="N"/>
    <n v="33"/>
    <m/>
    <m/>
    <m/>
    <s v="F"/>
    <m/>
    <m/>
    <m/>
    <n v="24"/>
    <x v="2"/>
  </r>
  <r>
    <s v="Masih"/>
    <s v="Nathan"/>
    <x v="0"/>
    <n v="3759"/>
    <s v="N"/>
    <s v="Male"/>
    <s v="N"/>
    <s v="N"/>
    <s v="No"/>
    <s v="N"/>
    <n v="55"/>
    <m/>
    <m/>
    <m/>
    <s v="F"/>
    <m/>
    <m/>
    <m/>
    <n v="30"/>
    <x v="5"/>
  </r>
  <r>
    <s v="Maxwell"/>
    <s v="Bukunmi"/>
    <x v="0"/>
    <n v="3796"/>
    <s v="N"/>
    <s v="Male"/>
    <s v="N"/>
    <s v="N"/>
    <s v="No"/>
    <s v="N"/>
    <n v="33"/>
    <m/>
    <m/>
    <m/>
    <s v="F"/>
    <m/>
    <m/>
    <m/>
    <n v="14"/>
    <x v="7"/>
  </r>
  <r>
    <s v="Ndegwa"/>
    <s v="Kelsey"/>
    <x v="0"/>
    <n v="4315"/>
    <s v="N"/>
    <s v="Female"/>
    <s v="Y"/>
    <s v="N"/>
    <s v="No"/>
    <s v="N"/>
    <n v="44"/>
    <m/>
    <m/>
    <m/>
    <s v="F"/>
    <m/>
    <m/>
    <m/>
    <n v="30"/>
    <x v="5"/>
  </r>
  <r>
    <s v="Pires"/>
    <s v="Leevay"/>
    <x v="0"/>
    <n v="4766"/>
    <s v="N"/>
    <s v="Male"/>
    <s v="Y"/>
    <s v="N"/>
    <s v="No"/>
    <s v="N"/>
    <n v="33"/>
    <m/>
    <m/>
    <m/>
    <s v="F"/>
    <m/>
    <m/>
    <m/>
    <n v="26"/>
    <x v="5"/>
  </r>
  <r>
    <s v="Stewart"/>
    <s v="Finn"/>
    <x v="0"/>
    <n v="3736"/>
    <s v="N"/>
    <s v="Male"/>
    <s v="N"/>
    <s v="N"/>
    <s v="No"/>
    <s v="N"/>
    <n v="55"/>
    <m/>
    <m/>
    <m/>
    <s v="H"/>
    <m/>
    <m/>
    <m/>
    <n v="44"/>
    <x v="8"/>
  </r>
  <r>
    <s v="Thomas"/>
    <s v="Kasheem"/>
    <x v="0"/>
    <n v="105125"/>
    <s v="N"/>
    <s v="Female"/>
    <s v="N"/>
    <s v="N"/>
    <s v="No"/>
    <s v="N"/>
    <n v="33"/>
    <m/>
    <m/>
    <m/>
    <s v="F"/>
    <m/>
    <m/>
    <m/>
    <m/>
    <x v="0"/>
  </r>
  <r>
    <s v="Walker"/>
    <s v="Kirsty"/>
    <x v="0"/>
    <n v="3706"/>
    <s v="No Special Educational Need"/>
    <s v="Female"/>
    <s v="N"/>
    <s v="N"/>
    <s v="No"/>
    <s v="N"/>
    <n v="44"/>
    <m/>
    <m/>
    <m/>
    <s v="F"/>
    <m/>
    <m/>
    <m/>
    <n v="30"/>
    <x v="5"/>
  </r>
  <r>
    <s v="West"/>
    <s v="Kit"/>
    <x v="0"/>
    <n v="3646"/>
    <s v="N"/>
    <s v="Male"/>
    <s v="N"/>
    <s v="N"/>
    <s v="No"/>
    <s v="N"/>
    <n v="77"/>
    <m/>
    <m/>
    <m/>
    <s v="H"/>
    <m/>
    <m/>
    <m/>
    <n v="38"/>
    <x v="3"/>
  </r>
  <r>
    <s v="Westall"/>
    <s v="Freddie"/>
    <x v="0"/>
    <n v="3610"/>
    <s v="N"/>
    <s v="Male"/>
    <s v="N"/>
    <s v="N"/>
    <s v="No"/>
    <s v="N"/>
    <n v="88"/>
    <m/>
    <m/>
    <m/>
    <s v="F"/>
    <m/>
    <m/>
    <m/>
    <n v="31"/>
    <x v="5"/>
  </r>
  <r>
    <s v="Woodcock"/>
    <s v="Evie"/>
    <x v="0"/>
    <n v="3555"/>
    <s v="No Special Educational Need"/>
    <s v="Female"/>
    <s v="N"/>
    <s v="N"/>
    <s v="No"/>
    <s v="N"/>
    <n v="44"/>
    <m/>
    <m/>
    <m/>
    <s v="H"/>
    <m/>
    <m/>
    <m/>
    <n v="25"/>
    <x v="2"/>
  </r>
  <r>
    <s v="Ali"/>
    <s v="Tacbir"/>
    <x v="1"/>
    <n v="3639"/>
    <s v="N"/>
    <s v="Male"/>
    <s v="Y"/>
    <s v="N"/>
    <s v="No"/>
    <s v="N"/>
    <n v="44"/>
    <m/>
    <m/>
    <m/>
    <s v="F"/>
    <m/>
    <m/>
    <m/>
    <n v="12"/>
    <x v="6"/>
  </r>
  <r>
    <s v="Anitoiu"/>
    <s v="Luca-Andrei"/>
    <x v="1"/>
    <n v="3534"/>
    <s v="N"/>
    <s v="Male"/>
    <s v="Y"/>
    <s v="N"/>
    <s v="No"/>
    <s v="N"/>
    <n v="66"/>
    <m/>
    <m/>
    <m/>
    <s v="H"/>
    <m/>
    <m/>
    <m/>
    <n v="26"/>
    <x v="5"/>
  </r>
  <r>
    <s v="Berki"/>
    <s v="Amy"/>
    <x v="1"/>
    <n v="3778"/>
    <s v="N"/>
    <s v="Female"/>
    <s v="Y"/>
    <s v="N"/>
    <s v="No"/>
    <s v="N"/>
    <n v="33"/>
    <m/>
    <m/>
    <m/>
    <s v="F"/>
    <m/>
    <m/>
    <m/>
    <n v="25"/>
    <x v="2"/>
  </r>
  <r>
    <s v="Dandridge"/>
    <s v="Jake"/>
    <x v="1"/>
    <n v="3574"/>
    <s v="SEN Support"/>
    <s v="Male"/>
    <s v="N"/>
    <s v="N"/>
    <s v="No"/>
    <s v="N"/>
    <n v="44"/>
    <m/>
    <m/>
    <m/>
    <s v="H"/>
    <m/>
    <m/>
    <m/>
    <n v="25"/>
    <x v="2"/>
  </r>
  <r>
    <s v="Dequental"/>
    <s v="Jye"/>
    <x v="1"/>
    <n v="3770"/>
    <s v="N"/>
    <s v="Male"/>
    <s v="N"/>
    <s v="N"/>
    <s v="No"/>
    <s v="N"/>
    <n v="44"/>
    <m/>
    <m/>
    <m/>
    <s v="F"/>
    <m/>
    <m/>
    <m/>
    <n v="21"/>
    <x v="2"/>
  </r>
  <r>
    <s v="Francisco Siqueira"/>
    <s v="Lara Martins"/>
    <x v="1"/>
    <n v="3850"/>
    <s v="N"/>
    <s v="Female"/>
    <s v="Y"/>
    <s v="N"/>
    <s v="No"/>
    <s v="N"/>
    <n v="33"/>
    <m/>
    <m/>
    <m/>
    <s v="H"/>
    <m/>
    <m/>
    <m/>
    <n v="30"/>
    <x v="5"/>
  </r>
  <r>
    <s v="Glenn"/>
    <s v="Maisie"/>
    <x v="1"/>
    <n v="3763"/>
    <s v="No Special Educational Need"/>
    <s v="Female"/>
    <s v="N"/>
    <s v="N"/>
    <s v="Yes"/>
    <s v="N"/>
    <n v="33"/>
    <m/>
    <m/>
    <m/>
    <s v="F"/>
    <m/>
    <m/>
    <m/>
    <m/>
    <x v="0"/>
  </r>
  <r>
    <s v="Green"/>
    <s v="Lacey"/>
    <x v="1"/>
    <n v="3573"/>
    <s v="N"/>
    <s v="Female"/>
    <s v="N"/>
    <s v="N"/>
    <s v="No"/>
    <s v="N"/>
    <n v="44"/>
    <m/>
    <m/>
    <m/>
    <s v="H"/>
    <m/>
    <m/>
    <m/>
    <n v="34"/>
    <x v="3"/>
  </r>
  <r>
    <s v="Jackson"/>
    <s v="Beatrice"/>
    <x v="1"/>
    <n v="3644"/>
    <s v="SEN Support"/>
    <s v="Female"/>
    <s v="N"/>
    <s v="N"/>
    <s v="No"/>
    <s v="N"/>
    <n v="66"/>
    <m/>
    <m/>
    <m/>
    <s v="H"/>
    <m/>
    <m/>
    <m/>
    <n v="34"/>
    <x v="3"/>
  </r>
  <r>
    <s v="Johns"/>
    <s v="Montel"/>
    <x v="1"/>
    <n v="3922"/>
    <s v="N"/>
    <s v="Male"/>
    <s v="N"/>
    <s v="N"/>
    <s v="No"/>
    <s v="N"/>
    <n v="33"/>
    <m/>
    <m/>
    <m/>
    <s v="F"/>
    <m/>
    <m/>
    <m/>
    <n v="12"/>
    <x v="6"/>
  </r>
  <r>
    <s v="Kamau"/>
    <s v="Stephen"/>
    <x v="1"/>
    <n v="3723"/>
    <s v="N"/>
    <s v="Male"/>
    <s v="N"/>
    <s v="N"/>
    <s v="No"/>
    <s v="N"/>
    <n v="44"/>
    <m/>
    <m/>
    <m/>
    <s v="F"/>
    <m/>
    <m/>
    <m/>
    <n v="29"/>
    <x v="5"/>
  </r>
  <r>
    <s v="King"/>
    <s v="Freya"/>
    <x v="1"/>
    <n v="3579"/>
    <s v="N"/>
    <s v="Female"/>
    <s v="N"/>
    <s v="N"/>
    <s v="No"/>
    <s v="N"/>
    <n v="55"/>
    <m/>
    <m/>
    <m/>
    <s v="H"/>
    <m/>
    <m/>
    <m/>
    <n v="30"/>
    <x v="5"/>
  </r>
  <r>
    <s v="Kotowska"/>
    <s v="Julia"/>
    <x v="1"/>
    <n v="3686"/>
    <s v="No Special Educational Need"/>
    <s v="Female"/>
    <s v="Y"/>
    <s v="N"/>
    <s v="No"/>
    <s v="N"/>
    <n v="88"/>
    <m/>
    <m/>
    <m/>
    <s v="H"/>
    <m/>
    <m/>
    <m/>
    <n v="38"/>
    <x v="3"/>
  </r>
  <r>
    <s v="Lee"/>
    <s v="Yin"/>
    <x v="1"/>
    <n v="5103"/>
    <s v="N"/>
    <s v="Male"/>
    <s v="Y"/>
    <s v="N"/>
    <s v="No"/>
    <s v="N"/>
    <n v="55"/>
    <m/>
    <m/>
    <m/>
    <s v="F"/>
    <m/>
    <m/>
    <m/>
    <n v="24"/>
    <x v="2"/>
  </r>
  <r>
    <s v="Lewis"/>
    <s v="Ashanti"/>
    <x v="1"/>
    <n v="3570"/>
    <s v="No Special Educational Need"/>
    <s v="Female"/>
    <s v="N"/>
    <s v="N"/>
    <s v="No"/>
    <s v="N"/>
    <n v="44"/>
    <m/>
    <m/>
    <m/>
    <s v="F"/>
    <m/>
    <m/>
    <m/>
    <n v="27"/>
    <x v="5"/>
  </r>
  <r>
    <s v="Likun"/>
    <s v="Filip"/>
    <x v="1"/>
    <n v="3655"/>
    <s v="No Special Educational Need"/>
    <s v="Male"/>
    <s v="Y"/>
    <s v="N"/>
    <s v="No"/>
    <s v="N"/>
    <n v="55"/>
    <m/>
    <m/>
    <m/>
    <s v="H"/>
    <m/>
    <m/>
    <m/>
    <n v="39"/>
    <x v="9"/>
  </r>
  <r>
    <s v="Livingston-Campbell"/>
    <s v="Jake"/>
    <x v="1"/>
    <n v="3593"/>
    <s v="N"/>
    <s v="Male"/>
    <s v="N"/>
    <s v="N"/>
    <s v="No"/>
    <s v="N"/>
    <n v="44"/>
    <m/>
    <m/>
    <m/>
    <s v="H"/>
    <m/>
    <m/>
    <m/>
    <n v="35"/>
    <x v="3"/>
  </r>
  <r>
    <s v="Ogunsakin"/>
    <s v="David"/>
    <x v="1"/>
    <n v="3554"/>
    <s v="No Special Educational Need"/>
    <s v="Male"/>
    <s v="N"/>
    <s v="Y"/>
    <s v="Yes"/>
    <s v="N"/>
    <n v="44"/>
    <m/>
    <m/>
    <m/>
    <s v="F"/>
    <m/>
    <m/>
    <m/>
    <n v="18"/>
    <x v="7"/>
  </r>
  <r>
    <s v="Saeed"/>
    <s v="Hishaam"/>
    <x v="1"/>
    <n v="3648"/>
    <s v="N"/>
    <s v="Male"/>
    <s v="Y"/>
    <s v="N"/>
    <s v="No"/>
    <s v="N"/>
    <n v="55"/>
    <m/>
    <m/>
    <m/>
    <s v="H"/>
    <m/>
    <m/>
    <m/>
    <n v="33"/>
    <x v="5"/>
  </r>
  <r>
    <s v="Saeed"/>
    <s v="Ibraheem"/>
    <x v="1"/>
    <n v="3766"/>
    <s v="N"/>
    <s v="Male"/>
    <s v="Y"/>
    <s v="Y"/>
    <s v="Yes"/>
    <s v="N"/>
    <n v="55"/>
    <m/>
    <m/>
    <m/>
    <s v="H"/>
    <m/>
    <m/>
    <m/>
    <m/>
    <x v="0"/>
  </r>
  <r>
    <s v="Saqib"/>
    <s v="Eliza"/>
    <x v="1"/>
    <n v="3589"/>
    <s v="No Special Educational Need"/>
    <s v="Female"/>
    <s v="Y"/>
    <s v="N"/>
    <s v="No"/>
    <s v="N"/>
    <n v="44"/>
    <m/>
    <m/>
    <m/>
    <s v="F"/>
    <m/>
    <m/>
    <m/>
    <n v="25"/>
    <x v="2"/>
  </r>
  <r>
    <s v="Scott"/>
    <s v="Isla"/>
    <x v="1"/>
    <n v="3571"/>
    <s v="N"/>
    <s v="Female"/>
    <s v="N"/>
    <s v="N"/>
    <s v="No"/>
    <s v="N"/>
    <n v="55"/>
    <m/>
    <m/>
    <m/>
    <s v="H"/>
    <m/>
    <m/>
    <m/>
    <n v="37"/>
    <x v="3"/>
  </r>
  <r>
    <s v="Trehearne"/>
    <s v="Maria"/>
    <x v="1"/>
    <n v="3737"/>
    <s v="N"/>
    <s v="Female"/>
    <s v="N"/>
    <s v="N"/>
    <s v="No"/>
    <s v="N"/>
    <n v="77"/>
    <m/>
    <m/>
    <m/>
    <s v="H"/>
    <m/>
    <m/>
    <m/>
    <n v="39"/>
    <x v="9"/>
  </r>
  <r>
    <s v="Trevelyan"/>
    <s v="Mason"/>
    <x v="1"/>
    <n v="3806"/>
    <s v="SEN Support"/>
    <s v="Male"/>
    <s v="N"/>
    <s v="Y"/>
    <s v="Yes"/>
    <s v="N"/>
    <n v="33"/>
    <m/>
    <m/>
    <m/>
    <s v="F"/>
    <m/>
    <m/>
    <m/>
    <m/>
    <x v="0"/>
  </r>
  <r>
    <s v="Vickers"/>
    <s v="Kyle"/>
    <x v="1"/>
    <n v="3755"/>
    <s v="N"/>
    <s v="Male"/>
    <s v="N"/>
    <s v="Y"/>
    <s v="Yes"/>
    <s v="N"/>
    <n v="33"/>
    <m/>
    <m/>
    <m/>
    <s v="F"/>
    <m/>
    <m/>
    <m/>
    <m/>
    <x v="0"/>
  </r>
  <r>
    <s v="Ahmed"/>
    <s v="Daniel"/>
    <x v="2"/>
    <n v="3625"/>
    <s v="SEN Support"/>
    <s v="Male"/>
    <s v="N"/>
    <s v="N"/>
    <s v="No"/>
    <s v="N"/>
    <n v="55"/>
    <m/>
    <m/>
    <m/>
    <s v="H"/>
    <m/>
    <m/>
    <m/>
    <n v="31"/>
    <x v="5"/>
  </r>
  <r>
    <s v="Ahmed"/>
    <s v="Manhail"/>
    <x v="2"/>
    <n v="3696"/>
    <s v="N"/>
    <s v="Female"/>
    <s v="Y"/>
    <s v="Y"/>
    <s v="Yes"/>
    <s v="N"/>
    <n v="44"/>
    <m/>
    <m/>
    <m/>
    <s v="F"/>
    <m/>
    <m/>
    <m/>
    <n v="38"/>
    <x v="3"/>
  </r>
  <r>
    <s v="Anhar"/>
    <s v="Kenzo"/>
    <x v="2"/>
    <n v="3567"/>
    <s v="No Special Educational Need"/>
    <s v="Male"/>
    <s v="Y"/>
    <s v="N"/>
    <s v="No"/>
    <s v="N"/>
    <n v="44"/>
    <m/>
    <m/>
    <m/>
    <s v="F"/>
    <m/>
    <m/>
    <m/>
    <n v="38"/>
    <x v="3"/>
  </r>
  <r>
    <s v="Bond McGregor"/>
    <s v="Madison"/>
    <x v="2"/>
    <n v="3753"/>
    <s v="N"/>
    <s v="Female"/>
    <s v="N"/>
    <s v="N"/>
    <s v="No"/>
    <s v="N"/>
    <n v="33"/>
    <m/>
    <m/>
    <m/>
    <s v="F"/>
    <m/>
    <m/>
    <m/>
    <n v="29"/>
    <x v="5"/>
  </r>
  <r>
    <s v="Bryant"/>
    <s v="Noah"/>
    <x v="2"/>
    <n v="3600"/>
    <s v="SEN Support"/>
    <s v="Male"/>
    <s v="N"/>
    <s v="N"/>
    <s v="No"/>
    <s v="N"/>
    <n v="44"/>
    <m/>
    <m/>
    <m/>
    <s v="F"/>
    <m/>
    <m/>
    <m/>
    <n v="27"/>
    <x v="5"/>
  </r>
  <r>
    <s v="Chaudry"/>
    <s v="Ibraheem"/>
    <x v="2"/>
    <n v="3810"/>
    <s v="N"/>
    <s v="Male"/>
    <s v="N"/>
    <s v="Y"/>
    <s v="Yes"/>
    <s v="N"/>
    <n v="77"/>
    <m/>
    <m/>
    <m/>
    <s v="H"/>
    <m/>
    <m/>
    <m/>
    <n v="41"/>
    <x v="9"/>
  </r>
  <r>
    <s v="Davis-Sutton"/>
    <s v="Joel"/>
    <x v="2"/>
    <n v="3731"/>
    <s v="No Special Educational Need"/>
    <s v="s"/>
    <s v="N"/>
    <s v="N"/>
    <s v="No"/>
    <s v="N"/>
    <n v="44"/>
    <m/>
    <m/>
    <m/>
    <s v="H"/>
    <m/>
    <m/>
    <m/>
    <n v="32"/>
    <x v="5"/>
  </r>
  <r>
    <s v="Gassy"/>
    <s v="Raees"/>
    <x v="2"/>
    <n v="3812"/>
    <s v="N"/>
    <s v="Male"/>
    <s v="N"/>
    <s v="N"/>
    <s v="No"/>
    <s v="N"/>
    <n v="44"/>
    <m/>
    <m/>
    <m/>
    <s v="F"/>
    <m/>
    <m/>
    <m/>
    <n v="36"/>
    <x v="3"/>
  </r>
  <r>
    <s v="Hayes"/>
    <s v="Alfie"/>
    <x v="2"/>
    <n v="3603"/>
    <s v="SEN Support"/>
    <s v="Male"/>
    <s v="N"/>
    <s v="N"/>
    <s v="No"/>
    <s v="N"/>
    <n v="33"/>
    <m/>
    <m/>
    <m/>
    <s v="F"/>
    <m/>
    <m/>
    <m/>
    <n v="21"/>
    <x v="2"/>
  </r>
  <r>
    <s v="Ibrahim"/>
    <s v="Raghad"/>
    <x v="2"/>
    <n v="4635"/>
    <s v="N"/>
    <s v="Female"/>
    <s v="N"/>
    <s v="N"/>
    <s v="No"/>
    <s v="N"/>
    <n v="55"/>
    <m/>
    <m/>
    <m/>
    <s v="H"/>
    <m/>
    <m/>
    <m/>
    <n v="36"/>
    <x v="3"/>
  </r>
  <r>
    <s v="Khamis"/>
    <s v="Nujaima"/>
    <x v="2"/>
    <n v="5101"/>
    <s v="N"/>
    <s v="Female"/>
    <s v="Y"/>
    <s v="Y"/>
    <s v="Yes"/>
    <s v="N"/>
    <n v="0"/>
    <m/>
    <m/>
    <m/>
    <s v="F"/>
    <m/>
    <m/>
    <m/>
    <n v="28"/>
    <x v="5"/>
  </r>
  <r>
    <s v="Kozlecki"/>
    <s v="Casper"/>
    <x v="2"/>
    <n v="3641"/>
    <s v="No Special Educational Need"/>
    <s v="Male"/>
    <s v="Y"/>
    <s v="N"/>
    <s v="No"/>
    <s v="N"/>
    <n v="44"/>
    <m/>
    <m/>
    <m/>
    <s v="F"/>
    <m/>
    <m/>
    <m/>
    <n v="35"/>
    <x v="3"/>
  </r>
  <r>
    <s v="Lygo-Gomersall"/>
    <s v="Mason"/>
    <x v="2"/>
    <n v="3761"/>
    <s v="N"/>
    <s v="Male"/>
    <s v="N"/>
    <s v="N"/>
    <s v="No"/>
    <s v="N"/>
    <n v="44"/>
    <m/>
    <m/>
    <m/>
    <s v="F"/>
    <m/>
    <m/>
    <m/>
    <n v="31"/>
    <x v="5"/>
  </r>
  <r>
    <s v="Mason"/>
    <s v="Janeil"/>
    <x v="2"/>
    <n v="105510"/>
    <m/>
    <m/>
    <m/>
    <m/>
    <m/>
    <m/>
    <n v="0"/>
    <m/>
    <m/>
    <m/>
    <s v="F"/>
    <m/>
    <m/>
    <m/>
    <m/>
    <x v="4"/>
  </r>
  <r>
    <s v="Mohammed"/>
    <s v="Aighar"/>
    <x v="2"/>
    <n v="3799"/>
    <s v="N"/>
    <s v="Female"/>
    <s v="Y"/>
    <s v="N"/>
    <s v="No"/>
    <s v="N"/>
    <n v="44"/>
    <m/>
    <m/>
    <m/>
    <s v="H"/>
    <m/>
    <m/>
    <m/>
    <n v="39"/>
    <x v="9"/>
  </r>
  <r>
    <s v="Naveed"/>
    <s v="Khadija"/>
    <x v="2"/>
    <n v="4737"/>
    <s v="N"/>
    <s v="Female"/>
    <s v="N"/>
    <s v="N"/>
    <s v="No"/>
    <s v="N"/>
    <n v="44"/>
    <m/>
    <m/>
    <m/>
    <s v="F"/>
    <m/>
    <m/>
    <m/>
    <n v="34"/>
    <x v="3"/>
  </r>
  <r>
    <s v="Packer"/>
    <s v="Thea"/>
    <x v="2"/>
    <n v="3709"/>
    <s v="No Special Educational Need"/>
    <s v="Female"/>
    <s v="N"/>
    <s v="N"/>
    <s v="No"/>
    <s v="N"/>
    <n v="55"/>
    <m/>
    <m/>
    <m/>
    <s v="H"/>
    <m/>
    <m/>
    <m/>
    <n v="39"/>
    <x v="9"/>
  </r>
  <r>
    <s v="Salim"/>
    <s v="Lara"/>
    <x v="2"/>
    <n v="3592"/>
    <s v="N"/>
    <s v="Female"/>
    <s v="Y"/>
    <s v="N"/>
    <s v="No"/>
    <s v="N"/>
    <n v="55"/>
    <m/>
    <m/>
    <m/>
    <s v="H"/>
    <m/>
    <m/>
    <m/>
    <n v="38"/>
    <x v="3"/>
  </r>
  <r>
    <s v="Satti"/>
    <s v="Taha"/>
    <x v="2"/>
    <n v="3714"/>
    <s v="N"/>
    <s v="Male"/>
    <s v="N"/>
    <s v="N"/>
    <s v="No"/>
    <s v="N"/>
    <n v="44"/>
    <m/>
    <m/>
    <m/>
    <s v="F"/>
    <m/>
    <m/>
    <m/>
    <n v="36"/>
    <x v="3"/>
  </r>
  <r>
    <s v="Sheldon"/>
    <s v="Harry"/>
    <x v="2"/>
    <n v="3642"/>
    <s v="SEN Support"/>
    <s v="Male"/>
    <s v="N"/>
    <s v="N"/>
    <s v="No"/>
    <s v="N"/>
    <n v="44"/>
    <m/>
    <m/>
    <m/>
    <s v="F"/>
    <m/>
    <m/>
    <m/>
    <m/>
    <x v="0"/>
  </r>
  <r>
    <s v="Sojan"/>
    <s v="Siana"/>
    <x v="2"/>
    <n v="3545"/>
    <s v="No Special Educational Need"/>
    <s v="Female"/>
    <s v="Y"/>
    <s v="N"/>
    <s v="No"/>
    <s v="N"/>
    <n v="77"/>
    <m/>
    <m/>
    <m/>
    <s v="H"/>
    <m/>
    <m/>
    <m/>
    <n v="40"/>
    <x v="9"/>
  </r>
  <r>
    <s v="Wiggins"/>
    <s v="Peter"/>
    <x v="2"/>
    <n v="3591"/>
    <s v="No Special Educational Need"/>
    <s v="Male"/>
    <s v="N"/>
    <s v="N"/>
    <s v="No"/>
    <s v="N"/>
    <n v="44"/>
    <m/>
    <m/>
    <m/>
    <s v="H"/>
    <m/>
    <m/>
    <m/>
    <n v="35"/>
    <x v="3"/>
  </r>
  <r>
    <s v="Yang"/>
    <s v="Jia You"/>
    <x v="2"/>
    <n v="3542"/>
    <s v="N"/>
    <s v="Male"/>
    <s v="Y"/>
    <s v="N"/>
    <s v="No"/>
    <s v="N"/>
    <n v="55"/>
    <m/>
    <m/>
    <m/>
    <s v="H"/>
    <m/>
    <m/>
    <m/>
    <n v="41"/>
    <x v="9"/>
  </r>
  <r>
    <s v="Zielinski"/>
    <s v="Dominik"/>
    <x v="2"/>
    <n v="3550"/>
    <s v="N"/>
    <s v="Male"/>
    <s v="Y"/>
    <s v="N"/>
    <s v="No"/>
    <s v="N"/>
    <n v="33"/>
    <m/>
    <m/>
    <m/>
    <s v="F"/>
    <m/>
    <m/>
    <m/>
    <n v="29"/>
    <x v="5"/>
  </r>
  <r>
    <s v="Adjaottor"/>
    <s v="Otumeley"/>
    <x v="3"/>
    <n v="3619"/>
    <s v="No Special Educational Need"/>
    <s v="Female"/>
    <s v="N"/>
    <s v="N"/>
    <s v="No"/>
    <s v="N"/>
    <n v="55"/>
    <m/>
    <m/>
    <m/>
    <s v="F"/>
    <m/>
    <m/>
    <m/>
    <n v="23"/>
    <x v="2"/>
  </r>
  <r>
    <s v="Aizhigitov"/>
    <s v="Amir"/>
    <x v="3"/>
    <n v="3718"/>
    <s v="N"/>
    <s v="Male"/>
    <s v="Y"/>
    <s v="N"/>
    <s v="No"/>
    <s v="N"/>
    <n v="33"/>
    <m/>
    <m/>
    <m/>
    <s v="F"/>
    <m/>
    <m/>
    <m/>
    <n v="33"/>
    <x v="5"/>
  </r>
  <r>
    <s v="Barnardo"/>
    <s v="Daisy"/>
    <x v="3"/>
    <n v="3683"/>
    <s v="N"/>
    <s v="Female"/>
    <s v="N"/>
    <s v="N"/>
    <s v="No"/>
    <s v="N"/>
    <n v="77"/>
    <m/>
    <m/>
    <m/>
    <s v="H"/>
    <m/>
    <m/>
    <m/>
    <n v="43"/>
    <x v="1"/>
  </r>
  <r>
    <s v="Cameron"/>
    <s v="Logan"/>
    <x v="3"/>
    <n v="3722"/>
    <s v="No Special Educational Need"/>
    <s v="Male"/>
    <s v="N"/>
    <s v="N"/>
    <s v="No"/>
    <s v="N"/>
    <n v="44"/>
    <m/>
    <m/>
    <m/>
    <s v="H"/>
    <m/>
    <m/>
    <m/>
    <n v="34"/>
    <x v="3"/>
  </r>
  <r>
    <s v="Chow"/>
    <s v="Justin"/>
    <x v="3"/>
    <n v="4736"/>
    <s v="N"/>
    <s v="Male"/>
    <s v="Y"/>
    <s v="N"/>
    <s v="No"/>
    <s v="N"/>
    <n v="44"/>
    <m/>
    <m/>
    <m/>
    <s v="F"/>
    <m/>
    <m/>
    <m/>
    <n v="21"/>
    <x v="2"/>
  </r>
  <r>
    <s v="Davis"/>
    <s v="Anna"/>
    <x v="3"/>
    <n v="3727"/>
    <s v="N"/>
    <s v="Female"/>
    <s v="N"/>
    <s v="N"/>
    <s v="No"/>
    <s v="N"/>
    <n v="77"/>
    <m/>
    <m/>
    <m/>
    <s v="H"/>
    <m/>
    <m/>
    <m/>
    <n v="38"/>
    <x v="3"/>
  </r>
  <r>
    <s v="Drury"/>
    <s v="Matthew"/>
    <x v="3"/>
    <n v="3659"/>
    <s v="N"/>
    <s v="Male"/>
    <s v="N"/>
    <s v="N"/>
    <s v="No"/>
    <s v="N"/>
    <n v="44"/>
    <m/>
    <m/>
    <m/>
    <s v="F"/>
    <m/>
    <m/>
    <m/>
    <n v="32"/>
    <x v="5"/>
  </r>
  <r>
    <s v="Elefan"/>
    <s v="Zeianne"/>
    <x v="3"/>
    <n v="3634"/>
    <s v="N"/>
    <s v="Female"/>
    <s v="N"/>
    <s v="N"/>
    <s v="No"/>
    <s v="N"/>
    <n v="77"/>
    <m/>
    <m/>
    <m/>
    <s v="H"/>
    <m/>
    <m/>
    <m/>
    <n v="39"/>
    <x v="9"/>
  </r>
  <r>
    <s v="Gordon"/>
    <s v="Abis"/>
    <x v="3"/>
    <n v="3581"/>
    <s v="N"/>
    <s v="Male"/>
    <s v="Y"/>
    <s v="Y"/>
    <s v="Yes"/>
    <s v="N"/>
    <n v="33"/>
    <m/>
    <m/>
    <m/>
    <s v="H"/>
    <m/>
    <m/>
    <m/>
    <n v="39"/>
    <x v="9"/>
  </r>
  <r>
    <s v="Howard"/>
    <s v="Broden"/>
    <x v="3"/>
    <n v="3658"/>
    <s v="SEN Support"/>
    <s v="Male"/>
    <s v="N"/>
    <s v="N"/>
    <s v="No"/>
    <s v="N"/>
    <n v="55"/>
    <m/>
    <m/>
    <m/>
    <s v="F"/>
    <m/>
    <m/>
    <m/>
    <m/>
    <x v="0"/>
  </r>
  <r>
    <s v="Khan"/>
    <s v="Hassan"/>
    <x v="3"/>
    <n v="3551"/>
    <s v="N"/>
    <s v="Male"/>
    <s v="Y"/>
    <s v="N"/>
    <s v="No"/>
    <s v="N"/>
    <n v="44"/>
    <m/>
    <m/>
    <m/>
    <s v="F"/>
    <m/>
    <m/>
    <m/>
    <n v="30"/>
    <x v="5"/>
  </r>
  <r>
    <s v="Minns-Kershaw"/>
    <s v="Alyssa"/>
    <x v="3"/>
    <n v="3547"/>
    <s v="SEN Support"/>
    <s v="Female"/>
    <s v="N"/>
    <s v="N"/>
    <s v="No"/>
    <s v="N"/>
    <n v="55"/>
    <m/>
    <m/>
    <m/>
    <s v="H"/>
    <m/>
    <m/>
    <m/>
    <m/>
    <x v="0"/>
  </r>
  <r>
    <s v="Muhammad"/>
    <s v="Yahya"/>
    <x v="3"/>
    <n v="3802"/>
    <s v="No Special Educational Need"/>
    <s v="Male"/>
    <s v="N"/>
    <s v="Y"/>
    <s v="Yes"/>
    <s v="N"/>
    <n v="33"/>
    <m/>
    <m/>
    <m/>
    <s v="F"/>
    <m/>
    <m/>
    <m/>
    <n v="23"/>
    <x v="2"/>
  </r>
  <r>
    <s v="Nazari"/>
    <s v="Nargis"/>
    <x v="3"/>
    <n v="3630"/>
    <s v="No Special Educational Need"/>
    <s v="Female"/>
    <s v="Y"/>
    <s v="N"/>
    <s v="No"/>
    <s v="N"/>
    <n v="33"/>
    <m/>
    <m/>
    <m/>
    <s v="H"/>
    <m/>
    <m/>
    <m/>
    <n v="30"/>
    <x v="5"/>
  </r>
  <r>
    <s v="Osei Amadiah"/>
    <s v="Priscilla"/>
    <x v="3"/>
    <n v="3726"/>
    <s v="SEN Support"/>
    <s v="Female"/>
    <s v="N"/>
    <s v="N"/>
    <s v="Yes"/>
    <s v="N"/>
    <n v="22"/>
    <m/>
    <m/>
    <m/>
    <s v="F"/>
    <m/>
    <m/>
    <m/>
    <n v="10"/>
    <x v="6"/>
  </r>
  <r>
    <s v="Pilecka"/>
    <s v="Kamila"/>
    <x v="3"/>
    <n v="3687"/>
    <s v="No Special Educational Need"/>
    <s v="Female"/>
    <s v="N"/>
    <s v="N"/>
    <s v="No"/>
    <s v="N"/>
    <n v="88"/>
    <m/>
    <m/>
    <m/>
    <s v="F"/>
    <m/>
    <m/>
    <m/>
    <m/>
    <x v="0"/>
  </r>
  <r>
    <s v="Robinson Vilain"/>
    <s v="Natty"/>
    <x v="3"/>
    <n v="3678"/>
    <s v="SEN Support"/>
    <s v="Male"/>
    <s v="N"/>
    <s v="N"/>
    <s v="No"/>
    <s v="N"/>
    <n v="44"/>
    <m/>
    <m/>
    <m/>
    <s v="H"/>
    <m/>
    <m/>
    <m/>
    <n v="41"/>
    <x v="9"/>
  </r>
  <r>
    <s v="Sackey"/>
    <s v="David"/>
    <x v="3"/>
    <n v="3815"/>
    <s v="N"/>
    <s v="Male"/>
    <s v="N"/>
    <s v="N"/>
    <s v="No"/>
    <s v="N"/>
    <n v="33"/>
    <m/>
    <m/>
    <m/>
    <s v="F"/>
    <m/>
    <m/>
    <m/>
    <n v="32"/>
    <x v="5"/>
  </r>
  <r>
    <s v="Sarmento de Oliveira"/>
    <s v="Kiara"/>
    <x v="3"/>
    <n v="3864"/>
    <s v="N"/>
    <s v="Female"/>
    <s v="Y"/>
    <s v="N"/>
    <s v="No"/>
    <s v="N"/>
    <n v="55"/>
    <m/>
    <m/>
    <m/>
    <s v="H"/>
    <m/>
    <m/>
    <m/>
    <n v="37"/>
    <x v="3"/>
  </r>
  <r>
    <s v="Vermeiren"/>
    <s v="Annabelle"/>
    <x v="3"/>
    <n v="3767"/>
    <s v="N"/>
    <s v="Female"/>
    <s v="N"/>
    <s v="N"/>
    <s v="No"/>
    <s v="N"/>
    <n v="66"/>
    <m/>
    <m/>
    <m/>
    <s v="F"/>
    <m/>
    <m/>
    <m/>
    <n v="34"/>
    <x v="3"/>
  </r>
  <r>
    <s v="Wilcox"/>
    <s v="Lucy"/>
    <x v="3"/>
    <n v="3561"/>
    <s v="N"/>
    <s v="Female"/>
    <s v="N"/>
    <s v="N"/>
    <s v="No"/>
    <s v="N"/>
    <n v="33"/>
    <m/>
    <m/>
    <m/>
    <s v="F"/>
    <m/>
    <m/>
    <m/>
    <n v="25"/>
    <x v="2"/>
  </r>
  <r>
    <s v="Younus"/>
    <s v="Anum"/>
    <x v="3"/>
    <n v="3720"/>
    <s v="N"/>
    <s v="Female"/>
    <s v="Y"/>
    <s v="N"/>
    <s v="No"/>
    <s v="N"/>
    <n v="44"/>
    <m/>
    <m/>
    <m/>
    <s v="F"/>
    <m/>
    <m/>
    <m/>
    <n v="33"/>
    <x v="5"/>
  </r>
  <r>
    <s v="Zavhorodnii"/>
    <s v="Maxim"/>
    <x v="3"/>
    <n v="105489"/>
    <s v="N"/>
    <s v="Male"/>
    <s v="N"/>
    <s v="Y"/>
    <s v="Yes"/>
    <s v="N"/>
    <n v="55"/>
    <m/>
    <m/>
    <m/>
    <s v="F"/>
    <m/>
    <m/>
    <m/>
    <n v="18"/>
    <x v="7"/>
  </r>
  <r>
    <s v="Ahmed"/>
    <s v="Malayekha"/>
    <x v="4"/>
    <n v="3776"/>
    <s v="N"/>
    <s v="Female"/>
    <s v="N"/>
    <s v="N"/>
    <m/>
    <s v="N"/>
    <m/>
    <n v="6"/>
    <n v="6"/>
    <n v="6"/>
    <m/>
    <s v="H"/>
    <s v="H"/>
    <s v="H"/>
    <n v="30"/>
    <x v="5"/>
  </r>
  <r>
    <s v="Ali"/>
    <s v="Adam"/>
    <x v="4"/>
    <n v="3608"/>
    <s v="N"/>
    <s v="Male"/>
    <s v="N"/>
    <s v="N"/>
    <m/>
    <s v="N"/>
    <m/>
    <n v="8"/>
    <n v="9"/>
    <n v="9"/>
    <m/>
    <s v="H"/>
    <s v="H"/>
    <s v="H"/>
    <n v="44"/>
    <x v="8"/>
  </r>
  <r>
    <s v="Ali"/>
    <s v="Tahir"/>
    <x v="4"/>
    <n v="3640"/>
    <s v="N"/>
    <s v="Male"/>
    <s v="Y"/>
    <s v="N"/>
    <m/>
    <s v="N"/>
    <m/>
    <n v="6"/>
    <n v="6"/>
    <n v="6"/>
    <m/>
    <s v="H"/>
    <s v="H"/>
    <s v="H"/>
    <n v="39"/>
    <x v="9"/>
  </r>
  <r>
    <s v="Alouda"/>
    <s v="Ahmad"/>
    <x v="4"/>
    <n v="3739"/>
    <s v="N"/>
    <s v="Male"/>
    <s v="Y"/>
    <s v="Y"/>
    <m/>
    <s v="N"/>
    <m/>
    <n v="5"/>
    <n v="5"/>
    <n v="5"/>
    <m/>
    <s v="H"/>
    <s v="H"/>
    <s v="H"/>
    <n v="36"/>
    <x v="3"/>
  </r>
  <r>
    <s v="Carnicer-Grasa"/>
    <s v="Pablo"/>
    <x v="4"/>
    <n v="3749"/>
    <s v="N"/>
    <s v="Male"/>
    <s v="Y"/>
    <s v="N"/>
    <m/>
    <s v="N"/>
    <m/>
    <n v="8"/>
    <n v="8"/>
    <n v="8"/>
    <m/>
    <s v="H"/>
    <s v="H"/>
    <s v="H"/>
    <n v="39"/>
    <x v="9"/>
  </r>
  <r>
    <s v="Corbett"/>
    <s v="Tayah"/>
    <x v="4"/>
    <n v="3728"/>
    <s v="N"/>
    <s v="Female"/>
    <s v="N"/>
    <s v="N"/>
    <m/>
    <s v="N"/>
    <m/>
    <n v="7"/>
    <n v="7"/>
    <n v="6"/>
    <m/>
    <s v="H"/>
    <s v="H"/>
    <s v="H"/>
    <n v="37"/>
    <x v="3"/>
  </r>
  <r>
    <s v="Duric"/>
    <s v="Filip"/>
    <x v="4"/>
    <n v="3532"/>
    <s v="N"/>
    <s v="Male"/>
    <s v="N"/>
    <s v="N"/>
    <m/>
    <s v="N"/>
    <m/>
    <n v="6"/>
    <n v="7"/>
    <n v="7"/>
    <m/>
    <s v="H"/>
    <s v="H"/>
    <s v="H"/>
    <n v="39"/>
    <x v="9"/>
  </r>
  <r>
    <s v="Gimson"/>
    <s v="Tess"/>
    <x v="4"/>
    <n v="3677"/>
    <s v="N"/>
    <s v="Female"/>
    <s v="N"/>
    <s v="N"/>
    <m/>
    <s v="N"/>
    <m/>
    <n v="5"/>
    <n v="5"/>
    <n v="5"/>
    <m/>
    <s v="H"/>
    <s v="H"/>
    <s v="H"/>
    <n v="40"/>
    <x v="9"/>
  </r>
  <r>
    <s v="Glendinning"/>
    <s v="Rupert"/>
    <x v="4"/>
    <n v="3732"/>
    <s v="N"/>
    <s v="Male"/>
    <s v="N"/>
    <s v="N"/>
    <m/>
    <s v="N"/>
    <m/>
    <n v="8"/>
    <n v="9"/>
    <n v="9"/>
    <m/>
    <s v="H"/>
    <s v="H"/>
    <s v="H"/>
    <n v="43"/>
    <x v="1"/>
  </r>
  <r>
    <s v="Hancock"/>
    <s v="Max"/>
    <x v="4"/>
    <n v="3717"/>
    <s v="N"/>
    <s v="Male"/>
    <s v="N"/>
    <s v="N"/>
    <m/>
    <s v="N"/>
    <m/>
    <n v="6"/>
    <n v="7"/>
    <n v="7"/>
    <m/>
    <s v="H"/>
    <s v="H"/>
    <s v="H"/>
    <n v="40"/>
    <x v="9"/>
  </r>
  <r>
    <s v="Idubor"/>
    <s v="Gabriel"/>
    <x v="4"/>
    <n v="3729"/>
    <s v="N"/>
    <s v="Male"/>
    <s v="Y"/>
    <s v="N"/>
    <m/>
    <s v="N"/>
    <m/>
    <n v="6"/>
    <n v="5"/>
    <n v="6"/>
    <m/>
    <s v="H"/>
    <s v="H"/>
    <s v="H"/>
    <n v="40"/>
    <x v="9"/>
  </r>
  <r>
    <s v="Jackson"/>
    <s v="Ben"/>
    <x v="4"/>
    <n v="3564"/>
    <s v="N"/>
    <s v="Male"/>
    <s v="N"/>
    <s v="N"/>
    <m/>
    <s v="N"/>
    <m/>
    <n v="7"/>
    <n v="7"/>
    <n v="8"/>
    <m/>
    <s v="H"/>
    <s v="H"/>
    <s v="H"/>
    <n v="42"/>
    <x v="1"/>
  </r>
  <r>
    <s v="James"/>
    <s v="George"/>
    <x v="4"/>
    <n v="3622"/>
    <s v="N"/>
    <s v="Male"/>
    <s v="N"/>
    <s v="N"/>
    <m/>
    <s v="N"/>
    <m/>
    <n v="6"/>
    <n v="7"/>
    <n v="7"/>
    <m/>
    <s v="H"/>
    <s v="H"/>
    <s v="H"/>
    <n v="44"/>
    <x v="8"/>
  </r>
  <r>
    <s v="Johnston"/>
    <s v="Srishti"/>
    <x v="4"/>
    <n v="3743"/>
    <s v="SEN Support"/>
    <s v="Female"/>
    <s v="N"/>
    <s v="N"/>
    <m/>
    <s v="N"/>
    <m/>
    <n v="6"/>
    <n v="6"/>
    <n v="5"/>
    <m/>
    <s v="H"/>
    <s v="H"/>
    <s v="H"/>
    <n v="38"/>
    <x v="3"/>
  </r>
  <r>
    <s v="Kashif"/>
    <s v="Maahil"/>
    <x v="4"/>
    <n v="4193"/>
    <s v="N"/>
    <s v="Female"/>
    <s v="N"/>
    <s v="N"/>
    <m/>
    <s v="N"/>
    <m/>
    <n v="6"/>
    <n v="5"/>
    <n v="5"/>
    <m/>
    <s v="H"/>
    <s v="H"/>
    <s v="H"/>
    <n v="41"/>
    <x v="9"/>
  </r>
  <r>
    <s v="Kiani"/>
    <s v="Muhammad"/>
    <x v="4"/>
    <n v="3697"/>
    <s v="N"/>
    <s v="Male"/>
    <s v="Y"/>
    <s v="N"/>
    <m/>
    <s v="N"/>
    <m/>
    <n v="4"/>
    <n v="4"/>
    <n v="4"/>
    <m/>
    <s v="F"/>
    <s v="F"/>
    <s v="H"/>
    <n v="38"/>
    <x v="3"/>
  </r>
  <r>
    <s v="Leveson"/>
    <s v="Mia"/>
    <x v="4"/>
    <n v="3577"/>
    <s v="N"/>
    <s v="Female"/>
    <s v="N"/>
    <s v="N"/>
    <m/>
    <s v="N"/>
    <m/>
    <n v="7"/>
    <n v="7"/>
    <n v="7"/>
    <m/>
    <s v="H"/>
    <s v="H"/>
    <s v="H"/>
    <m/>
    <x v="0"/>
  </r>
  <r>
    <s v="Liu"/>
    <s v="Cherie"/>
    <x v="4"/>
    <n v="3765"/>
    <s v="N"/>
    <s v="Female"/>
    <s v="Y"/>
    <s v="N"/>
    <m/>
    <s v="N"/>
    <m/>
    <n v="8"/>
    <n v="8"/>
    <n v="8"/>
    <m/>
    <s v="H"/>
    <s v="H"/>
    <s v="H"/>
    <n v="41"/>
    <x v="9"/>
  </r>
  <r>
    <s v="Milne"/>
    <s v="Andrew"/>
    <x v="4"/>
    <n v="3580"/>
    <s v="SEN Support"/>
    <s v="Male"/>
    <s v="N"/>
    <s v="N"/>
    <m/>
    <s v="N"/>
    <m/>
    <n v="7"/>
    <n v="7"/>
    <n v="7"/>
    <m/>
    <s v="H"/>
    <s v="H"/>
    <s v="H"/>
    <n v="43"/>
    <x v="1"/>
  </r>
  <r>
    <s v="Mohamed"/>
    <s v="Mohamed"/>
    <x v="4"/>
    <n v="3701"/>
    <s v="Education Health and Care Plan"/>
    <s v="Male"/>
    <s v="Y"/>
    <s v="N"/>
    <m/>
    <s v="N"/>
    <m/>
    <n v="7"/>
    <n v="7"/>
    <n v="7"/>
    <m/>
    <s v="H"/>
    <s v="H"/>
    <s v="H"/>
    <n v="35"/>
    <x v="3"/>
  </r>
  <r>
    <s v="Nebres"/>
    <s v="David"/>
    <x v="4"/>
    <n v="3615"/>
    <s v="N"/>
    <s v="Male"/>
    <s v="N"/>
    <s v="N"/>
    <m/>
    <s v="N"/>
    <m/>
    <n v="8"/>
    <n v="8"/>
    <n v="9"/>
    <m/>
    <s v="H"/>
    <s v="H"/>
    <s v="H"/>
    <n v="42"/>
    <x v="1"/>
  </r>
  <r>
    <s v="Ninofranco Alingasa"/>
    <s v="Eric"/>
    <x v="4"/>
    <n v="3764"/>
    <s v="N"/>
    <s v="Male"/>
    <s v="Y"/>
    <s v="N"/>
    <m/>
    <s v="N"/>
    <m/>
    <n v="6"/>
    <n v="6"/>
    <n v="6"/>
    <m/>
    <s v="H"/>
    <s v="H"/>
    <s v="H"/>
    <n v="39"/>
    <x v="9"/>
  </r>
  <r>
    <s v="Obaro"/>
    <s v="Vivian"/>
    <x v="4"/>
    <n v="3660"/>
    <s v="N"/>
    <s v="Female"/>
    <s v="Y"/>
    <s v="N"/>
    <m/>
    <s v="N"/>
    <m/>
    <n v="6"/>
    <n v="6"/>
    <n v="6"/>
    <m/>
    <s v="H"/>
    <s v="H"/>
    <s v="H"/>
    <n v="40"/>
    <x v="9"/>
  </r>
  <r>
    <s v="Palmqvist"/>
    <s v="Deniz"/>
    <x v="4"/>
    <n v="3637"/>
    <s v="Education Health and Care Plan"/>
    <s v="Male"/>
    <s v="Y"/>
    <s v="N"/>
    <m/>
    <s v="N"/>
    <m/>
    <n v="4"/>
    <n v="4"/>
    <n v="4"/>
    <m/>
    <s v="F"/>
    <s v="F"/>
    <s v="H"/>
    <n v="38"/>
    <x v="3"/>
  </r>
  <r>
    <s v="Satish"/>
    <s v="Aneesh"/>
    <x v="4"/>
    <n v="3556"/>
    <s v="N"/>
    <s v="Male"/>
    <s v="N"/>
    <s v="N"/>
    <m/>
    <s v="N"/>
    <m/>
    <n v="6"/>
    <n v="6"/>
    <n v="6"/>
    <m/>
    <s v="H"/>
    <s v="H"/>
    <s v="H"/>
    <n v="39"/>
    <x v="9"/>
  </r>
  <r>
    <s v="Shrestha"/>
    <s v="Binamra"/>
    <x v="4"/>
    <n v="3586"/>
    <s v="N"/>
    <s v="Male"/>
    <s v="N"/>
    <s v="N"/>
    <m/>
    <s v="N"/>
    <m/>
    <n v="8"/>
    <n v="8"/>
    <n v="8"/>
    <m/>
    <s v="H"/>
    <s v="H"/>
    <s v="H"/>
    <n v="44"/>
    <x v="8"/>
  </r>
  <r>
    <s v="Sims"/>
    <s v="Maddie"/>
    <x v="4"/>
    <n v="3653"/>
    <s v="N"/>
    <s v="Female"/>
    <s v="N"/>
    <s v="N"/>
    <m/>
    <s v="N"/>
    <m/>
    <n v="6"/>
    <n v="6"/>
    <n v="6"/>
    <m/>
    <s v="H"/>
    <s v="H"/>
    <s v="H"/>
    <n v="39"/>
    <x v="9"/>
  </r>
  <r>
    <s v="Sutton"/>
    <s v="Susannah"/>
    <x v="4"/>
    <n v="3681"/>
    <s v="N"/>
    <s v="Female"/>
    <s v="N"/>
    <s v="N"/>
    <m/>
    <s v="N"/>
    <m/>
    <n v="7"/>
    <n v="7"/>
    <n v="7"/>
    <m/>
    <s v="H"/>
    <s v="H"/>
    <s v="H"/>
    <n v="42"/>
    <x v="1"/>
  </r>
  <r>
    <s v="Twycross"/>
    <s v="Tallulah"/>
    <x v="4"/>
    <n v="4272"/>
    <s v="N"/>
    <s v="Female"/>
    <s v="N"/>
    <s v="N"/>
    <m/>
    <s v="N"/>
    <m/>
    <n v="5"/>
    <n v="5"/>
    <n v="5"/>
    <m/>
    <s v="H"/>
    <s v="H"/>
    <s v="H"/>
    <n v="39"/>
    <x v="9"/>
  </r>
  <r>
    <s v="Yusuf"/>
    <s v="Najma"/>
    <x v="4"/>
    <n v="3632"/>
    <s v="N"/>
    <s v="Female"/>
    <s v="Y"/>
    <s v="N"/>
    <m/>
    <s v="N"/>
    <m/>
    <n v="7"/>
    <n v="6"/>
    <n v="6"/>
    <m/>
    <s v="H"/>
    <s v="H"/>
    <s v="H"/>
    <n v="39"/>
    <x v="9"/>
  </r>
  <r>
    <s v="Alexander"/>
    <s v="Jacob"/>
    <x v="5"/>
    <n v="3826"/>
    <s v="Education Health and Care Plan"/>
    <s v="Male"/>
    <s v="N"/>
    <s v="N"/>
    <s v="No"/>
    <s v="N"/>
    <n v="33"/>
    <m/>
    <m/>
    <m/>
    <s v="F"/>
    <m/>
    <m/>
    <m/>
    <m/>
    <x v="0"/>
  </r>
  <r>
    <s v="Bakar"/>
    <s v="Fade"/>
    <x v="5"/>
    <n v="3730"/>
    <s v="N"/>
    <s v="Male"/>
    <s v="Y"/>
    <s v="N"/>
    <s v="Yes"/>
    <s v="N"/>
    <n v="44"/>
    <m/>
    <m/>
    <m/>
    <s v="F"/>
    <m/>
    <m/>
    <m/>
    <m/>
    <x v="0"/>
  </r>
  <r>
    <s v="Bibi"/>
    <s v="Fazeelah"/>
    <x v="5"/>
    <n v="3809"/>
    <s v="N"/>
    <s v="Female"/>
    <s v="N"/>
    <s v="N"/>
    <s v="No"/>
    <s v="N"/>
    <n v="22"/>
    <m/>
    <m/>
    <m/>
    <s v="F"/>
    <m/>
    <m/>
    <m/>
    <m/>
    <x v="0"/>
  </r>
  <r>
    <s v="Davis"/>
    <s v="Jayden"/>
    <x v="5"/>
    <n v="3693"/>
    <s v="No Special Educational Need"/>
    <s v="Male"/>
    <s v="N"/>
    <s v="Y"/>
    <s v="Yes"/>
    <s v="Y"/>
    <n v="55"/>
    <m/>
    <m/>
    <m/>
    <s v="F"/>
    <m/>
    <m/>
    <m/>
    <m/>
    <x v="0"/>
  </r>
  <r>
    <s v="Davis"/>
    <s v="Shay"/>
    <x v="5"/>
    <n v="3781"/>
    <s v="N"/>
    <s v="Male"/>
    <s v="N"/>
    <s v="N"/>
    <s v="Yes"/>
    <s v="N"/>
    <n v="33"/>
    <m/>
    <m/>
    <m/>
    <s v="F"/>
    <m/>
    <m/>
    <m/>
    <m/>
    <x v="0"/>
  </r>
  <r>
    <s v="Giles"/>
    <s v="Evie"/>
    <x v="5"/>
    <n v="3699"/>
    <s v="SEN Support"/>
    <s v="Female"/>
    <s v="N"/>
    <s v="N"/>
    <s v="No"/>
    <s v="N"/>
    <n v="33"/>
    <m/>
    <m/>
    <m/>
    <s v="F"/>
    <m/>
    <m/>
    <m/>
    <m/>
    <x v="0"/>
  </r>
  <r>
    <s v="Hall"/>
    <s v="Luke"/>
    <x v="5"/>
    <n v="3769"/>
    <s v="SEN Support"/>
    <s v="Male"/>
    <s v="N"/>
    <s v="Y"/>
    <s v="Yes"/>
    <s v="N"/>
    <n v="33"/>
    <m/>
    <m/>
    <m/>
    <s v="F"/>
    <m/>
    <m/>
    <m/>
    <m/>
    <x v="0"/>
  </r>
  <r>
    <s v="Lukwiya"/>
    <s v="Benjamin"/>
    <x v="5"/>
    <n v="3795"/>
    <s v="SEN Support"/>
    <s v="Male"/>
    <s v="N"/>
    <s v="Y"/>
    <s v="Yes"/>
    <s v="N"/>
    <n v="44"/>
    <m/>
    <m/>
    <m/>
    <s v="F"/>
    <m/>
    <m/>
    <m/>
    <m/>
    <x v="0"/>
  </r>
  <r>
    <s v="Lukwiya"/>
    <s v="Joseph"/>
    <x v="5"/>
    <n v="3794"/>
    <s v="SEN Support"/>
    <s v="Male"/>
    <s v="N"/>
    <s v="Y"/>
    <s v="Yes"/>
    <s v="N"/>
    <n v="44"/>
    <m/>
    <m/>
    <m/>
    <s v="F"/>
    <m/>
    <m/>
    <m/>
    <m/>
    <x v="0"/>
  </r>
  <r>
    <s v="Mackie"/>
    <s v="Corey"/>
    <x v="5"/>
    <n v="3705"/>
    <s v="N"/>
    <s v="Male"/>
    <s v="N"/>
    <s v="Y"/>
    <s v="Yes"/>
    <s v="N"/>
    <n v="66"/>
    <m/>
    <m/>
    <m/>
    <s v="F"/>
    <m/>
    <m/>
    <m/>
    <m/>
    <x v="0"/>
  </r>
  <r>
    <s v="Main"/>
    <s v="Ava"/>
    <x v="5"/>
    <n v="3695"/>
    <s v="N"/>
    <s v="Female"/>
    <s v="N"/>
    <s v="Y"/>
    <s v="Yes"/>
    <s v="N"/>
    <n v="44"/>
    <m/>
    <m/>
    <m/>
    <s v="F"/>
    <m/>
    <m/>
    <m/>
    <m/>
    <x v="0"/>
  </r>
  <r>
    <s v="Misina"/>
    <s v="John"/>
    <x v="5"/>
    <n v="3893"/>
    <s v="N"/>
    <s v="Male"/>
    <s v="Y"/>
    <s v="N"/>
    <s v="No"/>
    <s v="N"/>
    <n v="33"/>
    <m/>
    <m/>
    <m/>
    <s v="F"/>
    <m/>
    <m/>
    <m/>
    <m/>
    <x v="0"/>
  </r>
  <r>
    <s v="Nazarenko"/>
    <s v="Maria"/>
    <x v="5"/>
    <n v="105121"/>
    <s v="N"/>
    <s v="Female"/>
    <s v="Y"/>
    <s v="Y"/>
    <s v="Yes"/>
    <s v="N"/>
    <n v="33"/>
    <m/>
    <m/>
    <m/>
    <s v="F"/>
    <m/>
    <m/>
    <m/>
    <m/>
    <x v="0"/>
  </r>
  <r>
    <s v="Nelson"/>
    <s v="Jess"/>
    <x v="5"/>
    <n v="3647"/>
    <s v="SEN Support"/>
    <s v="Male"/>
    <s v="N"/>
    <s v="N"/>
    <s v="No"/>
    <s v="N"/>
    <n v="33"/>
    <m/>
    <m/>
    <m/>
    <s v="F"/>
    <m/>
    <m/>
    <m/>
    <m/>
    <x v="0"/>
  </r>
  <r>
    <s v="Protherough"/>
    <s v="Edith"/>
    <x v="5"/>
    <n v="3754"/>
    <s v="SEN Support"/>
    <s v="Female"/>
    <s v="N"/>
    <s v="N"/>
    <s v="No"/>
    <s v="N"/>
    <n v="33"/>
    <m/>
    <m/>
    <m/>
    <s v="F"/>
    <m/>
    <m/>
    <m/>
    <m/>
    <x v="0"/>
  </r>
  <r>
    <s v="Welch"/>
    <s v="Malika"/>
    <x v="5"/>
    <n v="3807"/>
    <s v="SEN Support"/>
    <s v="Female"/>
    <s v="N"/>
    <s v="Y"/>
    <s v="Yes"/>
    <s v="N"/>
    <n v="33"/>
    <m/>
    <m/>
    <m/>
    <s v="F"/>
    <m/>
    <m/>
    <m/>
    <m/>
    <x v="0"/>
  </r>
  <r>
    <s v="Ali"/>
    <s v="Sanjidah"/>
    <x v="6"/>
    <n v="3689"/>
    <s v="N"/>
    <s v="Female"/>
    <s v="Y"/>
    <s v="N"/>
    <s v="No"/>
    <s v="N"/>
    <n v="77"/>
    <m/>
    <m/>
    <m/>
    <s v="H"/>
    <m/>
    <m/>
    <m/>
    <n v="34"/>
    <x v="3"/>
  </r>
  <r>
    <s v="Bellido"/>
    <s v="Marianna"/>
    <x v="6"/>
    <n v="3710"/>
    <s v="N"/>
    <s v="Female"/>
    <s v="N"/>
    <s v="N"/>
    <s v="No"/>
    <s v="N"/>
    <n v="88"/>
    <m/>
    <m/>
    <m/>
    <s v="H"/>
    <m/>
    <m/>
    <m/>
    <n v="41"/>
    <x v="9"/>
  </r>
  <r>
    <s v="Bhaskaran"/>
    <s v="Josh"/>
    <x v="6"/>
    <n v="3597"/>
    <s v="N"/>
    <s v="Male"/>
    <s v="Y"/>
    <s v="N"/>
    <s v="No"/>
    <s v="N"/>
    <n v="55"/>
    <m/>
    <m/>
    <m/>
    <s v="H"/>
    <m/>
    <m/>
    <m/>
    <n v="34"/>
    <x v="3"/>
  </r>
  <r>
    <s v="Brooks"/>
    <s v="Livvy"/>
    <x v="6"/>
    <n v="3620"/>
    <s v="SEN Support"/>
    <s v="Female"/>
    <s v="N"/>
    <s v="N"/>
    <s v="No"/>
    <s v="N"/>
    <n v="44"/>
    <m/>
    <m/>
    <m/>
    <s v="F"/>
    <m/>
    <m/>
    <m/>
    <n v="40"/>
    <x v="9"/>
  </r>
  <r>
    <s v="Butler"/>
    <s v="Max"/>
    <x v="6"/>
    <n v="3654"/>
    <s v="SEN Support"/>
    <s v="Male"/>
    <s v="N"/>
    <s v="N"/>
    <s v="No"/>
    <s v="N"/>
    <n v="55"/>
    <m/>
    <m/>
    <m/>
    <s v="F"/>
    <m/>
    <m/>
    <m/>
    <n v="20"/>
    <x v="2"/>
  </r>
  <r>
    <s v="Hall"/>
    <s v="Taylor"/>
    <x v="6"/>
    <n v="3698"/>
    <s v="N"/>
    <s v="Female"/>
    <s v="N"/>
    <s v="Y"/>
    <s v="Yes"/>
    <s v="N"/>
    <n v="33"/>
    <m/>
    <m/>
    <m/>
    <s v="F"/>
    <m/>
    <m/>
    <m/>
    <n v="11"/>
    <x v="6"/>
  </r>
  <r>
    <s v="Hayes"/>
    <s v="Liam"/>
    <x v="6"/>
    <n v="4759"/>
    <s v="No Special Educational Need"/>
    <s v="Male"/>
    <s v="N"/>
    <s v="N"/>
    <s v="Yes"/>
    <s v="N"/>
    <n v="44"/>
    <m/>
    <m/>
    <m/>
    <s v="F"/>
    <m/>
    <m/>
    <m/>
    <n v="15"/>
    <x v="7"/>
  </r>
  <r>
    <s v="Jannat"/>
    <s v="Sadia"/>
    <x v="6"/>
    <n v="3791"/>
    <s v="N"/>
    <s v="Female"/>
    <s v="Y"/>
    <s v="Y"/>
    <s v="Yes"/>
    <s v="N"/>
    <n v="44"/>
    <m/>
    <m/>
    <m/>
    <s v="H"/>
    <m/>
    <m/>
    <m/>
    <n v="37"/>
    <x v="3"/>
  </r>
  <r>
    <s v="Johnson"/>
    <s v="El"/>
    <x v="6"/>
    <n v="4686"/>
    <s v="N"/>
    <s v="Female"/>
    <s v="N"/>
    <s v="N"/>
    <s v="No"/>
    <s v="N"/>
    <n v="66"/>
    <m/>
    <m/>
    <m/>
    <s v="H"/>
    <m/>
    <m/>
    <m/>
    <n v="36"/>
    <x v="3"/>
  </r>
  <r>
    <s v="Lockhart"/>
    <s v="Steven"/>
    <x v="6"/>
    <n v="3575"/>
    <s v="N"/>
    <s v="Male"/>
    <s v="N"/>
    <s v="N"/>
    <s v="No"/>
    <s v="N"/>
    <n v="44"/>
    <m/>
    <m/>
    <m/>
    <s v="F"/>
    <m/>
    <m/>
    <m/>
    <n v="18"/>
    <x v="7"/>
  </r>
  <r>
    <s v="Masih"/>
    <s v="Zachariah"/>
    <x v="6"/>
    <n v="3716"/>
    <s v="No Special Educational Need"/>
    <s v="Male"/>
    <s v="N"/>
    <s v="N"/>
    <s v="No"/>
    <s v="N"/>
    <n v="55"/>
    <m/>
    <m/>
    <m/>
    <s v="H"/>
    <m/>
    <m/>
    <m/>
    <n v="40"/>
    <x v="9"/>
  </r>
  <r>
    <s v="Massey"/>
    <s v="Keira"/>
    <x v="6"/>
    <n v="3742"/>
    <s v="N"/>
    <s v="Female"/>
    <s v="N"/>
    <s v="N"/>
    <s v="No"/>
    <s v="N"/>
    <n v="44"/>
    <m/>
    <m/>
    <m/>
    <s v="F"/>
    <m/>
    <m/>
    <m/>
    <n v="29"/>
    <x v="5"/>
  </r>
  <r>
    <s v="Mohamed"/>
    <s v="Sagal"/>
    <x v="6"/>
    <n v="3631"/>
    <s v="No Special Educational Need"/>
    <s v="Female"/>
    <s v="Y"/>
    <s v="Y"/>
    <s v="Yes"/>
    <s v="N"/>
    <n v="44"/>
    <m/>
    <m/>
    <m/>
    <s v="F"/>
    <m/>
    <m/>
    <m/>
    <n v="30"/>
    <x v="5"/>
  </r>
  <r>
    <s v="Newbury"/>
    <s v="Jess"/>
    <x v="6"/>
    <n v="3595"/>
    <s v="N"/>
    <s v="Female"/>
    <s v="N"/>
    <s v="N"/>
    <s v="No"/>
    <s v="N"/>
    <n v="66"/>
    <m/>
    <m/>
    <m/>
    <s v="H"/>
    <m/>
    <m/>
    <m/>
    <n v="41"/>
    <x v="9"/>
  </r>
  <r>
    <s v="Nikic"/>
    <s v="Jack"/>
    <x v="6"/>
    <n v="3715"/>
    <s v="Education Health and Care Plan"/>
    <s v="Male"/>
    <s v="N"/>
    <s v="N"/>
    <s v="No"/>
    <s v="N"/>
    <n v="55"/>
    <m/>
    <m/>
    <m/>
    <s v="F"/>
    <m/>
    <m/>
    <m/>
    <n v="29"/>
    <x v="5"/>
  </r>
  <r>
    <s v="Page"/>
    <s v="Summer"/>
    <x v="6"/>
    <n v="105445"/>
    <s v="N"/>
    <s v="Female"/>
    <s v="N"/>
    <s v="N"/>
    <s v="No"/>
    <s v="N"/>
    <n v="55"/>
    <m/>
    <m/>
    <m/>
    <s v="F"/>
    <m/>
    <m/>
    <m/>
    <n v="9"/>
    <x v="10"/>
  </r>
  <r>
    <s v="Rodriguez Figueroa"/>
    <s v="Javier"/>
    <x v="6"/>
    <n v="105481"/>
    <s v="N"/>
    <s v="Male"/>
    <s v="N"/>
    <s v="N"/>
    <s v="No"/>
    <s v="N"/>
    <n v="55"/>
    <m/>
    <m/>
    <m/>
    <s v="H"/>
    <m/>
    <m/>
    <m/>
    <n v="31"/>
    <x v="5"/>
  </r>
  <r>
    <s v="Rogers"/>
    <s v="Maxwell"/>
    <x v="6"/>
    <n v="3530"/>
    <s v="Education Health and Care Plan"/>
    <s v="Male"/>
    <s v="N"/>
    <s v="N"/>
    <s v="No"/>
    <s v="N"/>
    <n v="66"/>
    <m/>
    <m/>
    <m/>
    <s v="F"/>
    <m/>
    <m/>
    <m/>
    <s v="N/A"/>
    <x v="11"/>
  </r>
  <r>
    <s v="Sady"/>
    <s v="Ndey"/>
    <x v="6"/>
    <n v="3805"/>
    <s v="N"/>
    <s v="Female"/>
    <s v="Y"/>
    <s v="N"/>
    <s v="No"/>
    <s v="N"/>
    <n v="44"/>
    <m/>
    <m/>
    <m/>
    <s v="F"/>
    <m/>
    <m/>
    <m/>
    <n v="8"/>
    <x v="10"/>
  </r>
  <r>
    <s v="Saji"/>
    <s v="Athul"/>
    <x v="6"/>
    <n v="4810"/>
    <s v="N"/>
    <s v="Male"/>
    <s v="N"/>
    <s v="N"/>
    <s v="No"/>
    <s v="N"/>
    <n v="55"/>
    <m/>
    <m/>
    <m/>
    <s v="F"/>
    <m/>
    <m/>
    <m/>
    <n v="35"/>
    <x v="3"/>
  </r>
  <r>
    <s v="Saran"/>
    <s v="Magda"/>
    <x v="6"/>
    <n v="3541"/>
    <s v="N"/>
    <s v="Female"/>
    <s v="Y"/>
    <s v="N"/>
    <s v="No"/>
    <s v="N"/>
    <n v="55"/>
    <m/>
    <m/>
    <m/>
    <s v="F"/>
    <m/>
    <m/>
    <m/>
    <n v="12"/>
    <x v="6"/>
  </r>
  <r>
    <s v="Sarfraz"/>
    <s v="Zoya"/>
    <x v="6"/>
    <n v="3691"/>
    <s v="N"/>
    <s v="Female"/>
    <s v="Y"/>
    <s v="N"/>
    <s v="No"/>
    <s v="N"/>
    <n v="44"/>
    <m/>
    <m/>
    <m/>
    <s v="H"/>
    <m/>
    <m/>
    <m/>
    <n v="40"/>
    <x v="9"/>
  </r>
  <r>
    <s v="Smith"/>
    <s v="Kayla"/>
    <x v="6"/>
    <n v="3758"/>
    <s v="N"/>
    <s v="Female"/>
    <s v="N"/>
    <s v="N"/>
    <s v="No"/>
    <s v="N"/>
    <n v="33"/>
    <m/>
    <m/>
    <m/>
    <s v="F"/>
    <m/>
    <m/>
    <m/>
    <s v="SWS"/>
    <x v="11"/>
  </r>
  <r>
    <s v="Subhan"/>
    <s v="Khalisa"/>
    <x v="6"/>
    <n v="3774"/>
    <s v="N"/>
    <s v="Female"/>
    <s v="Y"/>
    <s v="N"/>
    <s v="Yes"/>
    <s v="N"/>
    <n v="44"/>
    <m/>
    <m/>
    <m/>
    <s v="H"/>
    <m/>
    <m/>
    <m/>
    <n v="35"/>
    <x v="3"/>
  </r>
  <r>
    <s v="Sulaiman"/>
    <s v="Kareem"/>
    <x v="6"/>
    <n v="4660"/>
    <s v="N"/>
    <s v="Male"/>
    <s v="Y"/>
    <s v="Y"/>
    <s v="Yes"/>
    <s v="N"/>
    <n v="44"/>
    <m/>
    <m/>
    <m/>
    <s v="F"/>
    <m/>
    <m/>
    <m/>
    <n v="15"/>
    <x v="7"/>
  </r>
  <r>
    <s v="Vickers"/>
    <s v="Luke"/>
    <x v="6"/>
    <n v="3616"/>
    <s v="SEN Support"/>
    <s v="Male"/>
    <s v="N"/>
    <s v="N"/>
    <s v="No"/>
    <s v="N"/>
    <n v="44"/>
    <m/>
    <m/>
    <m/>
    <s v="F"/>
    <m/>
    <m/>
    <m/>
    <n v="36"/>
    <x v="3"/>
  </r>
  <r>
    <s v="Al-Salim"/>
    <s v="Mohaned"/>
    <x v="7"/>
    <n v="4738"/>
    <s v="N"/>
    <s v="Male"/>
    <s v="Y"/>
    <s v="Y"/>
    <s v="Yes"/>
    <s v="N"/>
    <n v="33"/>
    <m/>
    <m/>
    <m/>
    <s v="F"/>
    <m/>
    <m/>
    <m/>
    <n v="21"/>
    <x v="2"/>
  </r>
  <r>
    <s v="Aljasi"/>
    <s v="Endri"/>
    <x v="7"/>
    <n v="4735"/>
    <s v="N"/>
    <s v="Male"/>
    <s v="Y"/>
    <s v="N"/>
    <s v="No"/>
    <s v="N"/>
    <n v="66"/>
    <m/>
    <m/>
    <m/>
    <s v="F"/>
    <m/>
    <m/>
    <m/>
    <n v="30"/>
    <x v="5"/>
  </r>
  <r>
    <s v="Baker"/>
    <s v="Yuvraj"/>
    <x v="7"/>
    <n v="4674"/>
    <s v="N"/>
    <s v="Male"/>
    <s v="N"/>
    <s v="N"/>
    <s v="No"/>
    <s v="N"/>
    <n v="77"/>
    <m/>
    <m/>
    <m/>
    <s v="H"/>
    <m/>
    <m/>
    <m/>
    <n v="33"/>
    <x v="5"/>
  </r>
  <r>
    <s v="Barber"/>
    <s v="Jayden"/>
    <x v="7"/>
    <n v="4632"/>
    <s v="SEN Support"/>
    <s v="Male"/>
    <s v="N"/>
    <s v="Y"/>
    <s v="Yes"/>
    <s v="N"/>
    <n v="33"/>
    <m/>
    <m/>
    <m/>
    <s v="F"/>
    <m/>
    <m/>
    <m/>
    <n v="21"/>
    <x v="2"/>
  </r>
  <r>
    <s v="Carter"/>
    <s v="Sophie"/>
    <x v="7"/>
    <n v="3566"/>
    <s v="No Special Educational Need"/>
    <s v="Female"/>
    <s v="N"/>
    <s v="Y"/>
    <s v="Yes"/>
    <s v="N"/>
    <n v="55"/>
    <m/>
    <m/>
    <m/>
    <s v="F"/>
    <m/>
    <m/>
    <m/>
    <n v="28"/>
    <x v="5"/>
  </r>
  <r>
    <s v="Da Costa"/>
    <s v="Geovana"/>
    <x v="7"/>
    <n v="105490"/>
    <s v="N"/>
    <s v="Female"/>
    <s v="N"/>
    <s v="N"/>
    <s v="No"/>
    <s v="N"/>
    <n v="0"/>
    <m/>
    <m/>
    <m/>
    <s v="H"/>
    <m/>
    <m/>
    <m/>
    <n v="20"/>
    <x v="2"/>
  </r>
  <r>
    <s v="Da Silva"/>
    <s v="Snezana"/>
    <x v="7"/>
    <n v="3607"/>
    <s v="N"/>
    <s v="Female"/>
    <s v="N"/>
    <s v="N"/>
    <s v="No"/>
    <s v="N"/>
    <n v="55"/>
    <m/>
    <m/>
    <m/>
    <s v="H"/>
    <m/>
    <m/>
    <m/>
    <n v="38"/>
    <x v="3"/>
  </r>
  <r>
    <s v="Diah"/>
    <s v="Nashwa"/>
    <x v="7"/>
    <n v="3783"/>
    <s v="Education Health and Care Plan"/>
    <s v="Female"/>
    <s v="Y"/>
    <s v="Y"/>
    <s v="Yes"/>
    <s v="N"/>
    <n v="22"/>
    <m/>
    <m/>
    <m/>
    <m/>
    <m/>
    <m/>
    <m/>
    <m/>
    <x v="0"/>
  </r>
  <r>
    <s v="Hamed"/>
    <s v="Salma"/>
    <x v="7"/>
    <n v="3787"/>
    <s v="N"/>
    <s v="Female"/>
    <s v="Y"/>
    <s v="N"/>
    <s v="No"/>
    <s v="N"/>
    <n v="55"/>
    <m/>
    <m/>
    <m/>
    <s v="H"/>
    <m/>
    <m/>
    <m/>
    <n v="38"/>
    <x v="3"/>
  </r>
  <r>
    <s v="Hussain"/>
    <s v="Kasam"/>
    <x v="7"/>
    <n v="3790"/>
    <s v="N"/>
    <s v="Male"/>
    <s v="Y"/>
    <s v="Y"/>
    <s v="Yes"/>
    <s v="N"/>
    <n v="44"/>
    <m/>
    <m/>
    <m/>
    <s v="F"/>
    <m/>
    <m/>
    <m/>
    <n v="30"/>
    <x v="5"/>
  </r>
  <r>
    <s v="Ibrahim"/>
    <s v="Moner"/>
    <x v="7"/>
    <n v="3544"/>
    <s v="No Special Educational Need"/>
    <s v="Male"/>
    <s v="N"/>
    <s v="Y"/>
    <s v="Yes"/>
    <s v="N"/>
    <n v="55"/>
    <m/>
    <m/>
    <m/>
    <s v="F"/>
    <m/>
    <m/>
    <m/>
    <n v="39"/>
    <x v="9"/>
  </r>
  <r>
    <s v="Islam"/>
    <s v="Ehsan"/>
    <x v="7"/>
    <n v="3744"/>
    <s v="N"/>
    <s v="Male"/>
    <s v="N"/>
    <s v="N"/>
    <s v="No"/>
    <s v="N"/>
    <n v="44"/>
    <m/>
    <m/>
    <m/>
    <s v="H"/>
    <m/>
    <m/>
    <m/>
    <n v="33"/>
    <x v="5"/>
  </r>
  <r>
    <s v="Kairaitis"/>
    <s v="Emilijus"/>
    <x v="7"/>
    <n v="3560"/>
    <s v="N"/>
    <s v="Male"/>
    <s v="Y"/>
    <s v="N"/>
    <s v="Yes"/>
    <s v="N"/>
    <n v="44"/>
    <m/>
    <m/>
    <m/>
    <s v="F"/>
    <m/>
    <m/>
    <m/>
    <n v="21"/>
    <x v="2"/>
  </r>
  <r>
    <s v="Mahmud"/>
    <s v="Sulafah"/>
    <x v="7"/>
    <n v="3626"/>
    <s v="N"/>
    <s v="Female"/>
    <s v="Y"/>
    <s v="N"/>
    <s v="No"/>
    <s v="N"/>
    <n v="33"/>
    <m/>
    <m/>
    <m/>
    <s v="F"/>
    <m/>
    <m/>
    <m/>
    <n v="36"/>
    <x v="3"/>
  </r>
  <r>
    <s v="Nasib"/>
    <s v="Isi"/>
    <x v="7"/>
    <n v="3814"/>
    <s v="Education Health and Care Plan"/>
    <s v="Male"/>
    <s v="N"/>
    <s v="N"/>
    <s v="Yes"/>
    <s v="N"/>
    <n v="44"/>
    <m/>
    <m/>
    <m/>
    <s v="F"/>
    <m/>
    <m/>
    <m/>
    <n v="13"/>
    <x v="6"/>
  </r>
  <r>
    <s v="Nistor"/>
    <s v="Dragos"/>
    <x v="7"/>
    <n v="3804"/>
    <s v="SEN Support"/>
    <s v="Male"/>
    <s v="Y"/>
    <s v="N"/>
    <s v="No"/>
    <s v="N"/>
    <n v="44"/>
    <m/>
    <m/>
    <m/>
    <s v="F"/>
    <m/>
    <m/>
    <m/>
    <n v="37"/>
    <x v="3"/>
  </r>
  <r>
    <s v="Okechukwu"/>
    <s v="Joel"/>
    <x v="7"/>
    <n v="3838"/>
    <s v="SEN Support"/>
    <s v="Male"/>
    <s v="N"/>
    <s v="Y"/>
    <s v="Yes"/>
    <s v="N"/>
    <n v="44"/>
    <m/>
    <m/>
    <m/>
    <s v="F"/>
    <m/>
    <m/>
    <m/>
    <n v="29"/>
    <x v="5"/>
  </r>
  <r>
    <s v="Phipps"/>
    <s v="Ashdon"/>
    <x v="7"/>
    <n v="3751"/>
    <s v="N"/>
    <s v="Male"/>
    <s v="N"/>
    <s v="Y"/>
    <s v="Yes"/>
    <s v="N"/>
    <n v="44"/>
    <m/>
    <m/>
    <m/>
    <s v="F"/>
    <m/>
    <m/>
    <m/>
    <m/>
    <x v="0"/>
  </r>
  <r>
    <s v="Rasimas"/>
    <s v="Raidas"/>
    <x v="7"/>
    <n v="3537"/>
    <s v="SEN Support"/>
    <s v="Male"/>
    <s v="Y"/>
    <s v="N"/>
    <s v="No"/>
    <s v="N"/>
    <n v="44"/>
    <m/>
    <m/>
    <m/>
    <s v="H"/>
    <m/>
    <m/>
    <m/>
    <n v="28"/>
    <x v="5"/>
  </r>
  <r>
    <s v="Ruffmann"/>
    <s v="Giacomo"/>
    <x v="7"/>
    <n v="3673"/>
    <s v="N"/>
    <s v="Male"/>
    <s v="Y"/>
    <s v="N"/>
    <s v="No"/>
    <s v="N"/>
    <n v="66"/>
    <m/>
    <m/>
    <m/>
    <s v="H"/>
    <m/>
    <m/>
    <m/>
    <n v="44"/>
    <x v="8"/>
  </r>
  <r>
    <s v="Sackey"/>
    <s v="Jennaya"/>
    <x v="7"/>
    <n v="3557"/>
    <s v="N"/>
    <s v="Female"/>
    <s v="N"/>
    <s v="Y"/>
    <s v="Yes"/>
    <s v="N"/>
    <n v="33"/>
    <m/>
    <m/>
    <m/>
    <s v="F"/>
    <m/>
    <m/>
    <m/>
    <n v="29"/>
    <x v="5"/>
  </r>
  <r>
    <s v="Saleh"/>
    <s v="Hawa"/>
    <x v="7"/>
    <n v="3708"/>
    <s v="No Special Educational Need"/>
    <s v="Female"/>
    <s v="Y"/>
    <s v="Y"/>
    <s v="Yes"/>
    <s v="N"/>
    <n v="44"/>
    <m/>
    <m/>
    <m/>
    <s v="H"/>
    <m/>
    <m/>
    <m/>
    <n v="40"/>
    <x v="9"/>
  </r>
  <r>
    <s v="Sojan"/>
    <s v="Daniel"/>
    <x v="7"/>
    <n v="105499"/>
    <m/>
    <m/>
    <m/>
    <m/>
    <m/>
    <m/>
    <n v="55"/>
    <m/>
    <m/>
    <m/>
    <s v="F"/>
    <m/>
    <m/>
    <m/>
    <m/>
    <x v="4"/>
  </r>
  <r>
    <s v="Sved"/>
    <s v="Pablo"/>
    <x v="7"/>
    <n v="3535"/>
    <s v="N"/>
    <s v="Male"/>
    <s v="N"/>
    <s v="N"/>
    <s v="No"/>
    <s v="N"/>
    <n v="77"/>
    <m/>
    <m/>
    <m/>
    <s v="H"/>
    <m/>
    <m/>
    <m/>
    <n v="39"/>
    <x v="9"/>
  </r>
  <r>
    <s v="Vermeiren"/>
    <s v="Lauren"/>
    <x v="7"/>
    <n v="3549"/>
    <s v="N"/>
    <s v="Female"/>
    <s v="N"/>
    <s v="N"/>
    <s v="No"/>
    <s v="N"/>
    <n v="55"/>
    <m/>
    <m/>
    <m/>
    <s v="F"/>
    <m/>
    <m/>
    <m/>
    <n v="35"/>
    <x v="3"/>
  </r>
  <r>
    <s v="Wearden"/>
    <s v="Isabel"/>
    <x v="7"/>
    <n v="3621"/>
    <s v="N"/>
    <s v="Female"/>
    <s v="N"/>
    <s v="N"/>
    <s v="No"/>
    <s v="N"/>
    <n v="77"/>
    <m/>
    <m/>
    <m/>
    <s v="H"/>
    <m/>
    <m/>
    <m/>
    <n v="35"/>
    <x v="3"/>
  </r>
  <r>
    <s v="Ali"/>
    <s v="Maya"/>
    <x v="8"/>
    <n v="3777"/>
    <s v="N"/>
    <s v="Female"/>
    <s v="N"/>
    <s v="N"/>
    <s v="Yes"/>
    <s v="N"/>
    <n v="55"/>
    <m/>
    <m/>
    <m/>
    <s v="F"/>
    <m/>
    <m/>
    <m/>
    <m/>
    <x v="0"/>
  </r>
  <r>
    <s v="Anderson"/>
    <s v="Isla"/>
    <x v="8"/>
    <n v="3676"/>
    <s v="N"/>
    <s v="Female"/>
    <s v="N"/>
    <s v="N"/>
    <s v="No"/>
    <s v="N"/>
    <n v="77"/>
    <m/>
    <m/>
    <m/>
    <s v="H"/>
    <m/>
    <m/>
    <m/>
    <n v="41"/>
    <x v="9"/>
  </r>
  <r>
    <s v="Canning"/>
    <s v="Olivia"/>
    <x v="8"/>
    <n v="3558"/>
    <s v="N"/>
    <s v="Female"/>
    <s v="N"/>
    <s v="N"/>
    <s v="No"/>
    <s v="N"/>
    <n v="44"/>
    <m/>
    <m/>
    <m/>
    <s v="F"/>
    <m/>
    <m/>
    <m/>
    <n v="25"/>
    <x v="2"/>
  </r>
  <r>
    <s v="Di Paola"/>
    <s v="Emanuele"/>
    <x v="8"/>
    <n v="3585"/>
    <s v="No Special Educational Need"/>
    <s v="Male"/>
    <s v="Y"/>
    <s v="N"/>
    <s v="No"/>
    <s v="N"/>
    <n v="33"/>
    <m/>
    <m/>
    <m/>
    <s v="F"/>
    <m/>
    <m/>
    <m/>
    <n v="24"/>
    <x v="2"/>
  </r>
  <r>
    <s v="Duyus"/>
    <s v="Kubilay"/>
    <x v="8"/>
    <n v="3669"/>
    <s v="N"/>
    <s v="Male"/>
    <s v="Y"/>
    <s v="N"/>
    <s v="No"/>
    <s v="N"/>
    <n v="66"/>
    <m/>
    <m/>
    <m/>
    <s v="F"/>
    <m/>
    <m/>
    <m/>
    <m/>
    <x v="0"/>
  </r>
  <r>
    <s v="East"/>
    <s v="Georgia"/>
    <x v="8"/>
    <n v="3583"/>
    <s v="N"/>
    <s v="Female"/>
    <s v="N"/>
    <s v="N"/>
    <s v="No"/>
    <s v="N"/>
    <n v="55"/>
    <m/>
    <m/>
    <m/>
    <s v="F"/>
    <m/>
    <m/>
    <m/>
    <n v="28"/>
    <x v="5"/>
  </r>
  <r>
    <s v="Gomes Xavier"/>
    <s v="Reinaldo"/>
    <x v="8"/>
    <n v="3747"/>
    <s v="No Special Educational Need"/>
    <s v="Male"/>
    <s v="Y"/>
    <s v="N"/>
    <s v="No"/>
    <s v="N"/>
    <n v="44"/>
    <m/>
    <m/>
    <m/>
    <s v="F"/>
    <m/>
    <m/>
    <m/>
    <n v="27"/>
    <x v="5"/>
  </r>
  <r>
    <s v="Hashimi"/>
    <s v="Khalil"/>
    <x v="8"/>
    <n v="3578"/>
    <s v="No Special Educational Need"/>
    <s v="Male"/>
    <s v="Y"/>
    <s v="Y"/>
    <s v="Yes"/>
    <s v="N"/>
    <n v="77"/>
    <m/>
    <m/>
    <m/>
    <s v="H"/>
    <m/>
    <m/>
    <m/>
    <n v="35"/>
    <x v="3"/>
  </r>
  <r>
    <s v="Hoque"/>
    <s v="Alamin"/>
    <x v="8"/>
    <n v="3680"/>
    <s v="N"/>
    <s v="Male"/>
    <s v="Y"/>
    <s v="N"/>
    <s v="No"/>
    <s v="N"/>
    <n v="44"/>
    <m/>
    <m/>
    <m/>
    <s v="F"/>
    <m/>
    <m/>
    <m/>
    <n v="29"/>
    <x v="5"/>
  </r>
  <r>
    <s v="Isaiah"/>
    <s v="Collins"/>
    <x v="8"/>
    <n v="3734"/>
    <s v="N"/>
    <s v="Male"/>
    <s v="N"/>
    <s v="N"/>
    <s v="No"/>
    <s v="N"/>
    <n v="33"/>
    <m/>
    <m/>
    <m/>
    <s v="F"/>
    <m/>
    <m/>
    <m/>
    <n v="16"/>
    <x v="7"/>
  </r>
  <r>
    <s v="Islam"/>
    <s v="Tayyiba"/>
    <x v="8"/>
    <n v="3618"/>
    <s v="N"/>
    <s v="Female"/>
    <s v="Y"/>
    <s v="N"/>
    <s v="No"/>
    <s v="N"/>
    <n v="44"/>
    <m/>
    <m/>
    <m/>
    <s v="F"/>
    <m/>
    <m/>
    <m/>
    <n v="29"/>
    <x v="5"/>
  </r>
  <r>
    <s v="Miller"/>
    <s v="Leo"/>
    <x v="8"/>
    <n v="3750"/>
    <s v="N"/>
    <s v="Male"/>
    <s v="N"/>
    <s v="N"/>
    <s v="No"/>
    <s v="N"/>
    <n v="44"/>
    <m/>
    <m/>
    <m/>
    <s v="F"/>
    <m/>
    <m/>
    <m/>
    <n v="14"/>
    <x v="7"/>
  </r>
  <r>
    <s v="Najmadeen"/>
    <s v="Dino"/>
    <x v="8"/>
    <n v="3704"/>
    <s v="N"/>
    <s v="Male"/>
    <s v="N"/>
    <s v="N"/>
    <s v="No"/>
    <s v="N"/>
    <n v="44"/>
    <m/>
    <m/>
    <m/>
    <s v="F"/>
    <m/>
    <m/>
    <m/>
    <n v="20"/>
    <x v="2"/>
  </r>
  <r>
    <s v="Nasab"/>
    <s v="Mohammad"/>
    <x v="8"/>
    <n v="3702"/>
    <s v="SEN Support"/>
    <s v="Male"/>
    <s v="Y"/>
    <s v="Y"/>
    <s v="Yes"/>
    <s v="N"/>
    <n v="33"/>
    <m/>
    <m/>
    <m/>
    <s v="F"/>
    <m/>
    <m/>
    <m/>
    <m/>
    <x v="0"/>
  </r>
  <r>
    <s v="Parsler"/>
    <s v="Scarlett"/>
    <x v="8"/>
    <n v="3590"/>
    <s v="N"/>
    <s v="Female"/>
    <s v="N"/>
    <s v="N"/>
    <s v="No"/>
    <s v="N"/>
    <n v="55"/>
    <m/>
    <m/>
    <m/>
    <s v="F"/>
    <m/>
    <m/>
    <m/>
    <n v="34"/>
    <x v="3"/>
  </r>
  <r>
    <s v="Phillips"/>
    <s v="Megan"/>
    <x v="8"/>
    <n v="3536"/>
    <s v="N"/>
    <s v="Female"/>
    <s v="N"/>
    <s v="N"/>
    <s v="No"/>
    <s v="N"/>
    <n v="66"/>
    <m/>
    <m/>
    <m/>
    <s v="H"/>
    <m/>
    <m/>
    <m/>
    <n v="39"/>
    <x v="9"/>
  </r>
  <r>
    <s v="Rabara"/>
    <s v="Andrea"/>
    <x v="8"/>
    <n v="3565"/>
    <s v="N"/>
    <s v="Female"/>
    <s v="N"/>
    <s v="N"/>
    <s v="No"/>
    <s v="N"/>
    <n v="77"/>
    <m/>
    <m/>
    <m/>
    <s v="H"/>
    <m/>
    <m/>
    <m/>
    <n v="40"/>
    <x v="9"/>
  </r>
  <r>
    <s v="Radburn"/>
    <s v="Isaac"/>
    <x v="8"/>
    <n v="3837"/>
    <s v="SEN Support"/>
    <s v="Male"/>
    <s v="N"/>
    <s v="Y"/>
    <s v="Yes"/>
    <s v="N"/>
    <n v="33"/>
    <m/>
    <m/>
    <m/>
    <s v="F"/>
    <m/>
    <m/>
    <m/>
    <n v="17"/>
    <x v="7"/>
  </r>
  <r>
    <s v="Raja"/>
    <s v="Manan"/>
    <x v="8"/>
    <n v="3771"/>
    <s v="N"/>
    <s v="Male"/>
    <s v="Y"/>
    <s v="Y"/>
    <s v="Yes"/>
    <s v="N"/>
    <n v="44"/>
    <m/>
    <m/>
    <m/>
    <s v="F"/>
    <m/>
    <m/>
    <m/>
    <n v="27"/>
    <x v="5"/>
  </r>
  <r>
    <s v="Roberts"/>
    <s v="Jack"/>
    <x v="8"/>
    <n v="3741"/>
    <s v="No Special Educational Need"/>
    <s v="Male"/>
    <s v="N"/>
    <s v="Y"/>
    <s v="Yes"/>
    <s v="N"/>
    <n v="33"/>
    <m/>
    <m/>
    <m/>
    <s v="F"/>
    <m/>
    <m/>
    <m/>
    <n v="8"/>
    <x v="10"/>
  </r>
  <r>
    <s v="Ruci"/>
    <s v="Ketrin"/>
    <x v="8"/>
    <n v="4758"/>
    <s v="N"/>
    <s v="Female"/>
    <s v="Y"/>
    <s v="N"/>
    <s v="No"/>
    <s v="N"/>
    <n v="33"/>
    <m/>
    <m/>
    <m/>
    <s v="F"/>
    <m/>
    <m/>
    <m/>
    <n v="7"/>
    <x v="10"/>
  </r>
  <r>
    <s v="Sykes"/>
    <s v="Magda"/>
    <x v="8"/>
    <n v="3707"/>
    <s v="SEN Support"/>
    <s v="Female"/>
    <s v="N"/>
    <s v="N"/>
    <s v="No"/>
    <s v="N"/>
    <n v="55"/>
    <m/>
    <m/>
    <m/>
    <s v="F"/>
    <m/>
    <m/>
    <m/>
    <n v="33"/>
    <x v="5"/>
  </r>
  <r>
    <s v="Tadesse"/>
    <s v="Ella"/>
    <x v="8"/>
    <n v="3657"/>
    <s v="N"/>
    <s v="Female"/>
    <s v="N"/>
    <s v="N"/>
    <s v="No"/>
    <s v="N"/>
    <n v="55"/>
    <m/>
    <m/>
    <m/>
    <s v="F"/>
    <m/>
    <m/>
    <m/>
    <n v="33"/>
    <x v="5"/>
  </r>
  <r>
    <s v="Walker"/>
    <s v="Rylee"/>
    <x v="8"/>
    <n v="3745"/>
    <s v="Education Health and Care Plan"/>
    <s v="Male"/>
    <s v="N"/>
    <s v="N"/>
    <s v="No"/>
    <s v="N"/>
    <n v="33"/>
    <m/>
    <m/>
    <m/>
    <s v="F"/>
    <m/>
    <m/>
    <m/>
    <n v="15"/>
    <x v="7"/>
  </r>
  <r>
    <s v="Ahmed"/>
    <s v="Vania"/>
    <x v="9"/>
    <n v="3598"/>
    <s v="N"/>
    <s v="Female"/>
    <s v="Y"/>
    <s v="N"/>
    <m/>
    <s v="N"/>
    <m/>
    <n v="7"/>
    <n v="7"/>
    <n v="6"/>
    <n v="0"/>
    <s v="H"/>
    <s v="H"/>
    <s v="H"/>
    <n v="37"/>
    <x v="3"/>
  </r>
  <r>
    <s v="Ali"/>
    <s v="Alnd"/>
    <x v="9"/>
    <n v="3609"/>
    <s v="N"/>
    <s v="Male"/>
    <s v="Y"/>
    <s v="N"/>
    <m/>
    <s v="N"/>
    <m/>
    <n v="6"/>
    <n v="6"/>
    <n v="7"/>
    <n v="0"/>
    <s v="H"/>
    <s v="H"/>
    <s v="H"/>
    <n v="38"/>
    <x v="3"/>
  </r>
  <r>
    <s v="Bano"/>
    <s v="Nargus"/>
    <x v="9"/>
    <n v="3617"/>
    <s v="N"/>
    <s v="Female"/>
    <s v="Y"/>
    <s v="Y"/>
    <m/>
    <s v="N"/>
    <m/>
    <n v="6"/>
    <n v="7"/>
    <n v="6"/>
    <n v="0"/>
    <s v="H"/>
    <s v="H"/>
    <s v="H"/>
    <n v="42"/>
    <x v="1"/>
  </r>
  <r>
    <s v="Bikaba"/>
    <s v="Nick"/>
    <x v="9"/>
    <n v="3713"/>
    <s v="SEN Support"/>
    <s v="Male"/>
    <s v="N"/>
    <s v="N"/>
    <m/>
    <s v="N"/>
    <m/>
    <n v="5"/>
    <n v="5"/>
    <n v="5"/>
    <n v="0"/>
    <s v="H"/>
    <s v="H"/>
    <s v="H"/>
    <n v="37"/>
    <x v="3"/>
  </r>
  <r>
    <s v="Binoy"/>
    <s v="Julia"/>
    <x v="9"/>
    <n v="3624"/>
    <s v="N"/>
    <s v="Female"/>
    <s v="Y"/>
    <s v="N"/>
    <m/>
    <s v="N"/>
    <m/>
    <n v="5"/>
    <n v="5"/>
    <n v="5"/>
    <n v="0"/>
    <s v="H"/>
    <s v="H"/>
    <s v="H"/>
    <n v="37"/>
    <x v="3"/>
  </r>
  <r>
    <s v="Blundel"/>
    <s v="Robbie"/>
    <x v="9"/>
    <n v="3614"/>
    <s v="N"/>
    <s v="Male"/>
    <s v="N"/>
    <s v="N"/>
    <m/>
    <s v="N"/>
    <m/>
    <n v="8"/>
    <n v="8"/>
    <n v="8"/>
    <n v="0"/>
    <s v="H"/>
    <s v="H"/>
    <s v="H"/>
    <n v="44"/>
    <x v="8"/>
  </r>
  <r>
    <s v="Edwards"/>
    <s v="Dylan"/>
    <x v="9"/>
    <n v="3652"/>
    <s v="N"/>
    <s v="Male"/>
    <s v="N"/>
    <s v="N"/>
    <m/>
    <s v="N"/>
    <m/>
    <n v="7"/>
    <n v="7"/>
    <n v="7"/>
    <n v="0"/>
    <s v="H"/>
    <s v="H"/>
    <s v="H"/>
    <n v="42"/>
    <x v="1"/>
  </r>
  <r>
    <s v="Ferreira Bellucci Bittencourt"/>
    <s v="Vitoria"/>
    <x v="9"/>
    <n v="3811"/>
    <s v="N"/>
    <s v="Female"/>
    <s v="Y"/>
    <s v="N"/>
    <m/>
    <s v="N"/>
    <m/>
    <n v="0"/>
    <n v="0"/>
    <n v="0"/>
    <n v="0"/>
    <s v="H"/>
    <s v="H"/>
    <s v="H"/>
    <n v="33"/>
    <x v="5"/>
  </r>
  <r>
    <s v="Frewin"/>
    <s v="Amelie"/>
    <x v="9"/>
    <n v="105473"/>
    <s v="N"/>
    <s v="Female"/>
    <s v="N"/>
    <s v="N"/>
    <m/>
    <s v="N"/>
    <m/>
    <n v="9"/>
    <n v="9"/>
    <n v="9"/>
    <n v="0"/>
    <s v="H"/>
    <s v="H"/>
    <s v="H"/>
    <n v="39"/>
    <x v="9"/>
  </r>
  <r>
    <s v="Gitau"/>
    <s v="Ruth"/>
    <x v="9"/>
    <n v="3638"/>
    <s v="N"/>
    <s v="Female"/>
    <s v="N"/>
    <s v="N"/>
    <m/>
    <s v="N"/>
    <m/>
    <n v="7"/>
    <n v="6"/>
    <n v="6"/>
    <n v="0"/>
    <s v="H"/>
    <s v="H"/>
    <s v="H"/>
    <n v="44"/>
    <x v="8"/>
  </r>
  <r>
    <s v="Kannadhasan"/>
    <s v="Sanjay"/>
    <x v="9"/>
    <n v="3613"/>
    <s v="N"/>
    <s v="Male"/>
    <s v="Y"/>
    <s v="N"/>
    <m/>
    <s v="N"/>
    <m/>
    <n v="7"/>
    <n v="6"/>
    <n v="7"/>
    <n v="0"/>
    <s v="H"/>
    <s v="H"/>
    <s v="H"/>
    <n v="40"/>
    <x v="9"/>
  </r>
  <r>
    <s v="Kovacs"/>
    <s v="Dora"/>
    <x v="9"/>
    <n v="3602"/>
    <s v="N"/>
    <s v="Female"/>
    <s v="Y"/>
    <s v="N"/>
    <m/>
    <s v="N"/>
    <m/>
    <n v="7"/>
    <n v="7"/>
    <n v="7"/>
    <n v="0"/>
    <s v="H"/>
    <s v="H"/>
    <s v="H"/>
    <n v="43"/>
    <x v="9"/>
  </r>
  <r>
    <s v="Lamb"/>
    <s v="Millie"/>
    <x v="9"/>
    <n v="3650"/>
    <s v="N"/>
    <s v="Female"/>
    <s v="N"/>
    <s v="N"/>
    <m/>
    <s v="N"/>
    <m/>
    <n v="9"/>
    <n v="9"/>
    <n v="9"/>
    <n v="0"/>
    <s v="H"/>
    <s v="H"/>
    <s v="H"/>
    <n v="44"/>
    <x v="8"/>
  </r>
  <r>
    <s v="Matthews-White"/>
    <s v="Lennon"/>
    <x v="9"/>
    <n v="3656"/>
    <s v="N"/>
    <s v="Male"/>
    <s v="N"/>
    <s v="N"/>
    <m/>
    <s v="N"/>
    <m/>
    <n v="6"/>
    <n v="6"/>
    <n v="6"/>
    <n v="0"/>
    <s v="H"/>
    <s v="H"/>
    <s v="H"/>
    <n v="42"/>
    <x v="1"/>
  </r>
  <r>
    <s v="Moore"/>
    <s v="Ella"/>
    <x v="9"/>
    <n v="3800"/>
    <s v="N"/>
    <s v="Female"/>
    <s v="N"/>
    <s v="N"/>
    <m/>
    <s v="N"/>
    <m/>
    <n v="6"/>
    <n v="6"/>
    <n v="6"/>
    <n v="0"/>
    <s v="H"/>
    <s v="H"/>
    <s v="H"/>
    <n v="40"/>
    <x v="9"/>
  </r>
  <r>
    <s v="Morton"/>
    <s v="Marni"/>
    <x v="9"/>
    <n v="3562"/>
    <s v="SEN Support"/>
    <s v="Male"/>
    <s v="N"/>
    <s v="Y"/>
    <m/>
    <s v="N"/>
    <m/>
    <n v="4"/>
    <n v="4"/>
    <n v="4"/>
    <n v="0"/>
    <s v="F"/>
    <s v="F"/>
    <s v="F"/>
    <m/>
    <x v="0"/>
  </r>
  <r>
    <s v="Nassa"/>
    <s v="Salwa"/>
    <x v="9"/>
    <n v="3803"/>
    <s v="N"/>
    <s v="Female"/>
    <s v="Y"/>
    <s v="N"/>
    <m/>
    <s v="N"/>
    <m/>
    <n v="5"/>
    <n v="4"/>
    <n v="4"/>
    <n v="0"/>
    <s v="H"/>
    <s v="H"/>
    <s v="H"/>
    <n v="39"/>
    <x v="9"/>
  </r>
  <r>
    <s v="Nex"/>
    <s v="Becky"/>
    <x v="9"/>
    <n v="3635"/>
    <s v="N"/>
    <s v="Female"/>
    <s v="N"/>
    <s v="N"/>
    <m/>
    <s v="N"/>
    <m/>
    <n v="7"/>
    <n v="7"/>
    <n v="7"/>
    <n v="0"/>
    <s v="H"/>
    <s v="H"/>
    <s v="H"/>
    <n v="44"/>
    <x v="8"/>
  </r>
  <r>
    <s v="Olliullah"/>
    <s v="Olli"/>
    <x v="9"/>
    <n v="3768"/>
    <s v="N"/>
    <s v="Male"/>
    <s v="Y"/>
    <s v="Y"/>
    <m/>
    <s v="N"/>
    <m/>
    <n v="5"/>
    <n v="5"/>
    <n v="5"/>
    <n v="0"/>
    <s v="H"/>
    <s v="H"/>
    <s v="H"/>
    <n v="39"/>
    <x v="9"/>
  </r>
  <r>
    <s v="Palazon"/>
    <s v="Mac"/>
    <x v="9"/>
    <n v="3559"/>
    <s v="N"/>
    <s v="Male"/>
    <s v="Y"/>
    <s v="N"/>
    <m/>
    <s v="N"/>
    <m/>
    <n v="8"/>
    <n v="8"/>
    <n v="8"/>
    <n v="0"/>
    <s v="H"/>
    <s v="H"/>
    <s v="H"/>
    <n v="41"/>
    <x v="9"/>
  </r>
  <r>
    <s v="Rai"/>
    <s v="Prajwal"/>
    <x v="9"/>
    <n v="3582"/>
    <s v="N"/>
    <s v="Male"/>
    <s v="N"/>
    <s v="N"/>
    <m/>
    <s v="N"/>
    <m/>
    <n v="7"/>
    <n v="7"/>
    <n v="7"/>
    <n v="0"/>
    <s v="H"/>
    <s v="H"/>
    <s v="H"/>
    <n v="37"/>
    <x v="3"/>
  </r>
  <r>
    <s v="Robinson Vilain"/>
    <s v="Imogen"/>
    <x v="9"/>
    <n v="3679"/>
    <s v="SEN Support"/>
    <s v="Female"/>
    <s v="N"/>
    <s v="N"/>
    <m/>
    <s v="N"/>
    <m/>
    <n v="6"/>
    <n v="6"/>
    <n v="6"/>
    <n v="0"/>
    <s v="H"/>
    <s v="H"/>
    <s v="H"/>
    <n v="44"/>
    <x v="8"/>
  </r>
  <r>
    <s v="Saeed"/>
    <s v="Mansoor"/>
    <x v="9"/>
    <n v="3700"/>
    <s v="N"/>
    <s v="Male"/>
    <s v="Y"/>
    <s v="Y"/>
    <m/>
    <s v="N"/>
    <m/>
    <n v="5"/>
    <n v="5"/>
    <n v="5"/>
    <n v="0"/>
    <s v="H"/>
    <s v="H"/>
    <s v="H"/>
    <n v="25"/>
    <x v="2"/>
  </r>
  <r>
    <s v="Shaheen"/>
    <s v="Ramsha"/>
    <x v="9"/>
    <n v="3834"/>
    <s v="N"/>
    <s v="Female"/>
    <s v="N"/>
    <s v="N"/>
    <m/>
    <s v="N"/>
    <m/>
    <n v="6"/>
    <n v="6"/>
    <n v="6"/>
    <n v="0"/>
    <s v="H"/>
    <s v="H"/>
    <s v="H"/>
    <n v="38"/>
    <x v="3"/>
  </r>
  <r>
    <s v="Soy"/>
    <s v="Grace"/>
    <x v="9"/>
    <n v="4763"/>
    <s v="N"/>
    <s v="Female"/>
    <s v="N"/>
    <s v="N"/>
    <m/>
    <s v="N"/>
    <m/>
    <n v="7"/>
    <n v="6"/>
    <n v="6"/>
    <n v="0"/>
    <s v="H"/>
    <s v="H"/>
    <s v="H"/>
    <n v="40"/>
    <x v="9"/>
  </r>
  <r>
    <s v="Stepanova-Ferreira"/>
    <s v="Alexandra"/>
    <x v="9"/>
    <n v="3772"/>
    <s v="N"/>
    <s v="Female"/>
    <s v="Y"/>
    <s v="N"/>
    <m/>
    <s v="N"/>
    <m/>
    <n v="6"/>
    <n v="6"/>
    <n v="6"/>
    <n v="0"/>
    <s v="H"/>
    <s v="H"/>
    <s v="H"/>
    <n v="40"/>
    <x v="9"/>
  </r>
  <r>
    <s v="Thomas"/>
    <s v="Theresa"/>
    <x v="9"/>
    <n v="3553"/>
    <s v="N"/>
    <s v="Female"/>
    <s v="Y"/>
    <s v="N"/>
    <m/>
    <s v="N"/>
    <m/>
    <n v="5"/>
    <n v="5"/>
    <n v="5"/>
    <n v="0"/>
    <s v="H"/>
    <s v="H"/>
    <s v="H"/>
    <n v="28"/>
    <x v="5"/>
  </r>
  <r>
    <s v="Wadsworth"/>
    <s v="Timothy"/>
    <x v="9"/>
    <n v="3816"/>
    <s v="N"/>
    <s v="Male"/>
    <s v="Y"/>
    <s v="N"/>
    <m/>
    <s v="N"/>
    <m/>
    <n v="6"/>
    <n v="6"/>
    <n v="6"/>
    <n v="0"/>
    <s v="H"/>
    <s v="H"/>
    <s v="H"/>
    <m/>
    <x v="0"/>
  </r>
  <r>
    <s v="Wilkinson"/>
    <s v="Sam"/>
    <x v="9"/>
    <n v="3667"/>
    <s v="N"/>
    <s v="Male"/>
    <s v="N"/>
    <s v="Y"/>
    <m/>
    <s v="N"/>
    <m/>
    <n v="5"/>
    <n v="5"/>
    <n v="5"/>
    <n v="0"/>
    <s v="H"/>
    <s v="H"/>
    <s v="H"/>
    <n v="41"/>
    <x v="9"/>
  </r>
  <r>
    <s v="Woolhouse"/>
    <s v="Zackie"/>
    <x v="9"/>
    <n v="3563"/>
    <s v="N"/>
    <s v="Male"/>
    <s v="N"/>
    <s v="N"/>
    <m/>
    <s v="N"/>
    <m/>
    <n v="8"/>
    <n v="8"/>
    <n v="8"/>
    <n v="0"/>
    <s v="H"/>
    <s v="H"/>
    <s v="H"/>
    <n v="43"/>
    <x v="1"/>
  </r>
  <r>
    <s v="Abdin"/>
    <s v="Yumna"/>
    <x v="10"/>
    <n v="3684"/>
    <s v="N"/>
    <s v="Female"/>
    <s v="Y"/>
    <s v="N"/>
    <m/>
    <s v="N"/>
    <m/>
    <n v="5"/>
    <n v="4"/>
    <n v="4"/>
    <n v="0"/>
    <s v="H"/>
    <s v="H"/>
    <s v="H"/>
    <n v="28"/>
    <x v="5"/>
  </r>
  <r>
    <s v="Ahmed"/>
    <s v="Islam"/>
    <x v="10"/>
    <n v="3548"/>
    <s v="SEN Support"/>
    <s v="Male"/>
    <s v="Y"/>
    <s v="N"/>
    <m/>
    <s v="N"/>
    <m/>
    <n v="7"/>
    <n v="6"/>
    <n v="7"/>
    <n v="0"/>
    <s v="H"/>
    <s v="H"/>
    <s v="H"/>
    <n v="40"/>
    <x v="9"/>
  </r>
  <r>
    <s v="Armstrong"/>
    <s v="Jack"/>
    <x v="10"/>
    <n v="4230"/>
    <s v="N"/>
    <s v="Male"/>
    <s v="N"/>
    <s v="N"/>
    <m/>
    <s v="N"/>
    <m/>
    <n v="8"/>
    <n v="8"/>
    <n v="8"/>
    <n v="0"/>
    <s v="H"/>
    <s v="H"/>
    <s v="H"/>
    <n v="42"/>
    <x v="1"/>
  </r>
  <r>
    <s v="Cann"/>
    <s v="Harry"/>
    <x v="10"/>
    <n v="3543"/>
    <s v="N"/>
    <s v="Male"/>
    <s v="N"/>
    <s v="N"/>
    <m/>
    <s v="N"/>
    <m/>
    <n v="6"/>
    <n v="6"/>
    <n v="6"/>
    <n v="0"/>
    <s v="H"/>
    <s v="H"/>
    <s v="H"/>
    <m/>
    <x v="0"/>
  </r>
  <r>
    <s v="Chowdhury"/>
    <s v="Wadi"/>
    <x v="10"/>
    <n v="3588"/>
    <s v="N"/>
    <s v="Male"/>
    <s v="Y"/>
    <s v="N"/>
    <m/>
    <s v="N"/>
    <m/>
    <n v="7"/>
    <n v="7"/>
    <n v="8"/>
    <n v="0"/>
    <s v="H"/>
    <s v="H"/>
    <s v="H"/>
    <n v="43"/>
    <x v="1"/>
  </r>
  <r>
    <s v="Danely"/>
    <s v="Auden"/>
    <x v="10"/>
    <n v="3682"/>
    <s v="N"/>
    <s v="Male"/>
    <s v="N"/>
    <s v="N"/>
    <m/>
    <s v="N"/>
    <m/>
    <n v="7"/>
    <n v="7"/>
    <n v="7"/>
    <n v="0"/>
    <s v="H"/>
    <s v="H"/>
    <s v="H"/>
    <n v="42"/>
    <x v="1"/>
  </r>
  <r>
    <s v="Diesel"/>
    <s v="Adam"/>
    <x v="10"/>
    <n v="3594"/>
    <s v="N"/>
    <s v="Male"/>
    <s v="N"/>
    <s v="N"/>
    <m/>
    <s v="N"/>
    <m/>
    <n v="7"/>
    <n v="7"/>
    <n v="7"/>
    <n v="0"/>
    <s v="H"/>
    <s v="H"/>
    <s v="H"/>
    <n v="37"/>
    <x v="3"/>
  </r>
  <r>
    <s v="Drizi"/>
    <s v="Romeo"/>
    <x v="10"/>
    <n v="3773"/>
    <s v="N"/>
    <s v="Male"/>
    <s v="Y"/>
    <s v="N"/>
    <m/>
    <s v="N"/>
    <m/>
    <n v="6"/>
    <n v="5"/>
    <n v="6"/>
    <n v="0"/>
    <s v="H"/>
    <s v="H"/>
    <s v="H"/>
    <m/>
    <x v="0"/>
  </r>
  <r>
    <s v="Dunne"/>
    <s v="Ayla"/>
    <x v="10"/>
    <n v="3604"/>
    <s v="N"/>
    <s v="Female"/>
    <s v="N"/>
    <s v="N"/>
    <m/>
    <s v="N"/>
    <m/>
    <n v="8"/>
    <n v="8"/>
    <n v="8"/>
    <n v="0"/>
    <s v="H"/>
    <s v="H"/>
    <s v="H"/>
    <n v="37"/>
    <x v="3"/>
  </r>
  <r>
    <s v="Hawk"/>
    <s v="Lilly"/>
    <x v="10"/>
    <n v="4804"/>
    <s v="N"/>
    <s v="Female"/>
    <s v="N"/>
    <s v="Y"/>
    <m/>
    <s v="N"/>
    <m/>
    <n v="4"/>
    <n v="4"/>
    <n v="4"/>
    <n v="0"/>
    <s v="F"/>
    <s v="F"/>
    <s v="F"/>
    <n v="31"/>
    <x v="5"/>
  </r>
  <r>
    <s v="Hillier-Wellington"/>
    <s v="Imogen"/>
    <x v="10"/>
    <n v="3627"/>
    <s v="N"/>
    <s v="Female"/>
    <s v="N"/>
    <s v="N"/>
    <m/>
    <s v="N"/>
    <m/>
    <n v="8"/>
    <n v="8"/>
    <n v="8"/>
    <n v="0"/>
    <s v="H"/>
    <s v="H"/>
    <s v="H"/>
    <m/>
    <x v="0"/>
  </r>
  <r>
    <s v="Horn"/>
    <s v="Zanna"/>
    <x v="10"/>
    <n v="3623"/>
    <s v="N"/>
    <s v="Female"/>
    <s v="N"/>
    <s v="N"/>
    <m/>
    <s v="N"/>
    <m/>
    <n v="6"/>
    <n v="6"/>
    <n v="6"/>
    <n v="0"/>
    <s v="H"/>
    <s v="H"/>
    <s v="H"/>
    <n v="35"/>
    <x v="3"/>
  </r>
  <r>
    <s v="Hussain"/>
    <s v="Abida"/>
    <x v="10"/>
    <n v="3789"/>
    <s v="N"/>
    <s v="Female"/>
    <s v="Y"/>
    <s v="Y"/>
    <m/>
    <s v="N"/>
    <m/>
    <n v="6"/>
    <n v="6"/>
    <n v="6"/>
    <n v="0"/>
    <s v="H"/>
    <s v="H"/>
    <s v="H"/>
    <n v="37"/>
    <x v="3"/>
  </r>
  <r>
    <s v="Hussain"/>
    <s v="Sabeen"/>
    <x v="10"/>
    <n v="3813"/>
    <s v="N"/>
    <s v="Female"/>
    <s v="N"/>
    <s v="N"/>
    <m/>
    <s v="N"/>
    <m/>
    <n v="7"/>
    <n v="7"/>
    <n v="7"/>
    <n v="0"/>
    <s v="H"/>
    <s v="H"/>
    <s v="H"/>
    <n v="43"/>
    <x v="1"/>
  </r>
  <r>
    <s v="Israr"/>
    <s v="Haider"/>
    <x v="10"/>
    <n v="3601"/>
    <s v="N"/>
    <s v="Male"/>
    <s v="Y"/>
    <s v="N"/>
    <m/>
    <s v="N"/>
    <m/>
    <n v="6"/>
    <n v="6"/>
    <n v="6"/>
    <n v="0"/>
    <s v="F"/>
    <s v="F"/>
    <s v="F"/>
    <m/>
    <x v="0"/>
  </r>
  <r>
    <s v="Kwon"/>
    <s v="Alex"/>
    <x v="10"/>
    <n v="105451"/>
    <s v="N"/>
    <s v="Male"/>
    <s v="Y"/>
    <s v="N"/>
    <m/>
    <s v="N"/>
    <m/>
    <n v="7"/>
    <n v="7"/>
    <n v="8"/>
    <n v="0"/>
    <s v="H"/>
    <s v="H"/>
    <s v="H"/>
    <n v="35"/>
    <x v="3"/>
  </r>
  <r>
    <s v="Lantner"/>
    <s v="Pola"/>
    <x v="10"/>
    <n v="4729"/>
    <s v="N"/>
    <s v="Female"/>
    <s v="N"/>
    <s v="N"/>
    <m/>
    <s v="N"/>
    <m/>
    <n v="9"/>
    <n v="9"/>
    <n v="9"/>
    <n v="0"/>
    <s v="H"/>
    <s v="H"/>
    <s v="H"/>
    <m/>
    <x v="0"/>
  </r>
  <r>
    <s v="Letowska"/>
    <s v="Natalie"/>
    <x v="10"/>
    <n v="3672"/>
    <s v="N"/>
    <s v="Female"/>
    <s v="N"/>
    <s v="N"/>
    <m/>
    <s v="N"/>
    <m/>
    <n v="7"/>
    <n v="7"/>
    <n v="7"/>
    <n v="0"/>
    <s v="H"/>
    <s v="H"/>
    <s v="H"/>
    <m/>
    <x v="0"/>
  </r>
  <r>
    <s v="Miah"/>
    <s v="Deen"/>
    <x v="10"/>
    <n v="3798"/>
    <s v="N"/>
    <s v="Male"/>
    <s v="Y"/>
    <s v="N"/>
    <m/>
    <s v="N"/>
    <m/>
    <n v="5"/>
    <n v="5"/>
    <n v="5"/>
    <n v="0"/>
    <s v="H"/>
    <s v="H"/>
    <s v="H"/>
    <n v="34"/>
    <x v="3"/>
  </r>
  <r>
    <s v="Naijo"/>
    <s v="Benjamin"/>
    <x v="10"/>
    <n v="3596"/>
    <s v="N"/>
    <s v="Male"/>
    <s v="Y"/>
    <s v="N"/>
    <m/>
    <s v="N"/>
    <m/>
    <n v="6"/>
    <n v="6"/>
    <n v="6"/>
    <n v="0"/>
    <s v="H"/>
    <s v="H"/>
    <s v="H"/>
    <n v="34"/>
    <x v="3"/>
  </r>
  <r>
    <s v="Napolitani"/>
    <s v="Ettore"/>
    <x v="10"/>
    <n v="3752"/>
    <s v="N"/>
    <s v="Male"/>
    <s v="Y"/>
    <s v="N"/>
    <m/>
    <s v="N"/>
    <m/>
    <n v="6"/>
    <n v="6"/>
    <n v="6"/>
    <n v="0"/>
    <s v="H"/>
    <s v="H"/>
    <s v="H"/>
    <m/>
    <x v="0"/>
  </r>
  <r>
    <s v="Nela"/>
    <s v="Denis"/>
    <x v="10"/>
    <n v="3664"/>
    <s v="N"/>
    <s v="Male"/>
    <s v="Y"/>
    <s v="N"/>
    <m/>
    <s v="N"/>
    <m/>
    <n v="4"/>
    <n v="4"/>
    <n v="4"/>
    <n v="0"/>
    <s v="H"/>
    <s v="H"/>
    <s v="H"/>
    <m/>
    <x v="0"/>
  </r>
  <r>
    <s v="Osman"/>
    <s v="Lawin"/>
    <x v="10"/>
    <n v="3629"/>
    <s v="N"/>
    <s v="Male"/>
    <s v="Y"/>
    <s v="N"/>
    <m/>
    <s v="N"/>
    <m/>
    <n v="6"/>
    <n v="6"/>
    <n v="6"/>
    <n v="0"/>
    <s v="H"/>
    <s v="H"/>
    <s v="H"/>
    <m/>
    <x v="0"/>
  </r>
  <r>
    <s v="Rana"/>
    <s v="Zul-Faqqar"/>
    <x v="10"/>
    <n v="3920"/>
    <s v="N"/>
    <s v="Male"/>
    <s v="Y"/>
    <s v="N"/>
    <m/>
    <s v="N"/>
    <m/>
    <n v="6"/>
    <n v="6"/>
    <n v="6"/>
    <n v="0"/>
    <s v="F"/>
    <s v="H"/>
    <s v="H"/>
    <n v="16"/>
    <x v="7"/>
  </r>
  <r>
    <s v="Rana-Wheeler"/>
    <s v="Jazmin"/>
    <x v="10"/>
    <n v="3756"/>
    <s v="N"/>
    <s v="Female"/>
    <s v="N"/>
    <s v="N"/>
    <m/>
    <s v="N"/>
    <m/>
    <n v="7"/>
    <n v="6"/>
    <n v="6"/>
    <n v="0"/>
    <s v="H"/>
    <s v="H"/>
    <s v="H"/>
    <n v="32"/>
    <x v="5"/>
  </r>
  <r>
    <s v="Rea"/>
    <s v="Elsa"/>
    <x v="10"/>
    <n v="3538"/>
    <s v="N"/>
    <s v="Female"/>
    <s v="N"/>
    <s v="N"/>
    <m/>
    <s v="N"/>
    <m/>
    <n v="9"/>
    <n v="9"/>
    <n v="9"/>
    <n v="0"/>
    <s v="H"/>
    <s v="H"/>
    <s v="H"/>
    <n v="43"/>
    <x v="1"/>
  </r>
  <r>
    <s v="Saw"/>
    <s v="Dorian"/>
    <x v="10"/>
    <n v="4204"/>
    <s v="N"/>
    <s v="Female"/>
    <s v="N"/>
    <s v="N"/>
    <m/>
    <s v="N"/>
    <m/>
    <n v="9"/>
    <n v="9"/>
    <n v="9"/>
    <n v="0"/>
    <s v="H"/>
    <s v="H"/>
    <s v="H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Y10 distributions" cacheId="4" applyNumberFormats="0" applyBorderFormats="0" applyFontFormats="0" applyPatternFormats="0" applyAlignmentFormats="0" applyWidthHeightFormats="0" dataCaption="" updatedVersion="7" compact="0" compactData="0">
  <location ref="A1:N14" firstHeaderRow="1" firstDataRow="2" firstDataCol="1"/>
  <pivotFields count="20">
    <pivotField name="Last Name" compact="0" outline="0" multipleItemSelectionAllowed="1" showAll="0"/>
    <pivotField name="First Name" compact="0" outline="0" multipleItemSelectionAllowed="1" showAll="0"/>
    <pivotField name="Class" axis="axisRow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mission Number" compact="0" outline="0" multipleItemSelectionAllowed="1" showAll="0"/>
    <pivotField name="SEN Status" compact="0" outline="0" multipleItemSelectionAllowed="1" showAll="0"/>
    <pivotField name="Gender" compact="0" outline="0" multipleItemSelectionAllowed="1" showAll="0"/>
    <pivotField name="EAL" compact="0" outline="0" multipleItemSelectionAllowed="1" showAll="0"/>
    <pivotField name="FSM" compact="0" outline="0" multipleItemSelectionAllowed="1" showAll="0"/>
    <pivotField name="PP" compact="0" outline="0" multipleItemSelectionAllowed="1" showAll="0"/>
    <pivotField name="LAC" compact="0" outline="0" multipleItemSelectionAllowed="1" showAll="0"/>
    <pivotField name="FFT20 Combined" compact="0" outline="0" multipleItemSelectionAllowed="1" showAll="0"/>
    <pivotField name="FFT20 Bi" compact="0" outline="0" multipleItemSelectionAllowed="1" showAll="0"/>
    <pivotField name="FFT20 Ch" compact="0" outline="0" multipleItemSelectionAllowed="1" showAll="0"/>
    <pivotField name="FFT20 Ph" compact="0" outline="0" multipleItemSelectionAllowed="1" showAll="0"/>
    <pivotField name="Combined Tier " compact="0" outline="0" multipleItemSelectionAllowed="1" showAll="0"/>
    <pivotField name="Biology Tier " compact="0" outline="0" multipleItemSelectionAllowed="1" showAll="0"/>
    <pivotField name="Chem Tier" compact="0" outline="0" multipleItemSelectionAllowed="1" showAll="0"/>
    <pivotField name="Phys Tier" compact="0" outline="0" multipleItemSelectionAllowed="1" showAll="0"/>
    <pivotField name="Y10 Basics Test (/45) " compact="0" outline="0" multipleItemSelectionAllowed="1" showAll="0"/>
    <pivotField name="Basics Test Grade" axis="axisCol" dataField="1" compact="0" outline="0" multipleItemSelectionAllowed="1" showAll="0" sortType="ascending">
      <items count="13">
        <item x="10"/>
        <item x="6"/>
        <item x="7"/>
        <item x="2"/>
        <item x="5"/>
        <item x="3"/>
        <item x="9"/>
        <item x="1"/>
        <item x="8"/>
        <item x="0"/>
        <item x="11"/>
        <item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Basics Test Grade" fld="19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tore.aqa.org.uk/over/stat_pdf/AQA-GCSE-2-GDE-BDY-NOV-2020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R94"/>
  <sheetViews>
    <sheetView tabSelected="1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Q2" sqref="BQ2"/>
    </sheetView>
  </sheetViews>
  <sheetFormatPr defaultColWidth="11.25" defaultRowHeight="15" customHeight="1"/>
  <cols>
    <col min="1" max="1" width="20" customWidth="1"/>
    <col min="2" max="2" width="5.58203125" customWidth="1"/>
    <col min="3" max="3" width="9.33203125" customWidth="1"/>
    <col min="4" max="4" width="4.25" customWidth="1"/>
    <col min="5" max="5" width="3.25" customWidth="1"/>
    <col min="6" max="6" width="6.58203125" customWidth="1"/>
    <col min="7" max="10" width="4.6640625" customWidth="1"/>
    <col min="11" max="11" width="2.08203125" customWidth="1"/>
    <col min="12" max="13" width="4.6640625" customWidth="1"/>
    <col min="14" max="14" width="9.75" customWidth="1"/>
    <col min="15" max="15" width="6.75" customWidth="1"/>
    <col min="16" max="31" width="5.33203125" customWidth="1"/>
    <col min="32" max="32" width="6.58203125" customWidth="1"/>
    <col min="33" max="34" width="4.6640625" customWidth="1"/>
    <col min="35" max="35" width="2.6640625" customWidth="1"/>
    <col min="36" max="54" width="5.33203125" customWidth="1"/>
    <col min="55" max="56" width="8.08203125" customWidth="1"/>
    <col min="57" max="70" width="5.33203125" customWidth="1"/>
  </cols>
  <sheetData>
    <row r="1" spans="1:70" ht="16" thickBot="1">
      <c r="A1" s="1"/>
      <c r="B1" s="2"/>
      <c r="C1" s="1"/>
      <c r="D1" s="3"/>
      <c r="E1" s="1"/>
      <c r="F1" s="1"/>
      <c r="G1" s="1"/>
      <c r="H1" s="1"/>
      <c r="I1" s="1"/>
      <c r="J1" s="1"/>
      <c r="K1" s="4"/>
      <c r="L1" s="1"/>
      <c r="M1" s="1"/>
      <c r="N1" s="5"/>
      <c r="O1" s="6"/>
      <c r="P1" s="247" t="s">
        <v>0</v>
      </c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1"/>
      <c r="AG1" s="1"/>
      <c r="AH1" s="1"/>
      <c r="AI1" s="1"/>
      <c r="AJ1" s="247" t="s">
        <v>1</v>
      </c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6"/>
      <c r="BC1" s="249" t="s">
        <v>2</v>
      </c>
      <c r="BD1" s="248"/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248"/>
      <c r="BP1" s="248"/>
      <c r="BQ1" s="248"/>
      <c r="BR1" s="248"/>
    </row>
    <row r="2" spans="1:70" ht="103.5" customHeight="1" thickTop="1" thickBot="1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K2" s="12" t="s">
        <v>13</v>
      </c>
      <c r="L2" s="11" t="s">
        <v>14</v>
      </c>
      <c r="M2" s="8" t="s">
        <v>15</v>
      </c>
      <c r="N2" s="7" t="s">
        <v>16</v>
      </c>
      <c r="O2" s="18" t="s">
        <v>21</v>
      </c>
      <c r="P2" s="13" t="s">
        <v>22</v>
      </c>
      <c r="Q2" s="13" t="s">
        <v>23</v>
      </c>
      <c r="R2" s="13" t="s">
        <v>24</v>
      </c>
      <c r="S2" s="13" t="s">
        <v>17</v>
      </c>
      <c r="T2" s="13" t="s">
        <v>25</v>
      </c>
      <c r="U2" s="14" t="s">
        <v>26</v>
      </c>
      <c r="V2" s="14" t="s">
        <v>27</v>
      </c>
      <c r="W2" s="15" t="s">
        <v>18</v>
      </c>
      <c r="X2" s="15" t="s">
        <v>1504</v>
      </c>
      <c r="Y2" s="15" t="s">
        <v>28</v>
      </c>
      <c r="Z2" s="16" t="s">
        <v>19</v>
      </c>
      <c r="AA2" s="16" t="s">
        <v>1503</v>
      </c>
      <c r="AB2" s="16" t="s">
        <v>29</v>
      </c>
      <c r="AC2" s="17" t="s">
        <v>20</v>
      </c>
      <c r="AD2" s="17" t="s">
        <v>1505</v>
      </c>
      <c r="AE2" s="17" t="s">
        <v>30</v>
      </c>
      <c r="AF2" s="10" t="s">
        <v>31</v>
      </c>
      <c r="AG2" s="10" t="s">
        <v>32</v>
      </c>
      <c r="AH2" s="10" t="s">
        <v>33</v>
      </c>
      <c r="AI2" s="10" t="s">
        <v>11</v>
      </c>
      <c r="AJ2" s="13" t="s">
        <v>22</v>
      </c>
      <c r="AK2" s="13" t="s">
        <v>23</v>
      </c>
      <c r="AL2" s="13" t="s">
        <v>24</v>
      </c>
      <c r="AM2" s="13" t="s">
        <v>17</v>
      </c>
      <c r="AN2" s="19" t="s">
        <v>34</v>
      </c>
      <c r="AO2" s="20" t="s">
        <v>25</v>
      </c>
      <c r="AP2" s="14" t="s">
        <v>35</v>
      </c>
      <c r="AQ2" s="14" t="s">
        <v>27</v>
      </c>
      <c r="AR2" s="14" t="s">
        <v>36</v>
      </c>
      <c r="AS2" s="15" t="s">
        <v>18</v>
      </c>
      <c r="AT2" s="15" t="s">
        <v>1506</v>
      </c>
      <c r="AU2" s="15" t="s">
        <v>28</v>
      </c>
      <c r="AV2" s="16" t="s">
        <v>19</v>
      </c>
      <c r="AW2" s="16" t="s">
        <v>1507</v>
      </c>
      <c r="AX2" s="16" t="s">
        <v>29</v>
      </c>
      <c r="AY2" s="17" t="s">
        <v>20</v>
      </c>
      <c r="AZ2" s="17" t="s">
        <v>1508</v>
      </c>
      <c r="BA2" s="21" t="s">
        <v>30</v>
      </c>
      <c r="BB2" s="22" t="s">
        <v>37</v>
      </c>
      <c r="BC2" s="20" t="s">
        <v>38</v>
      </c>
      <c r="BD2" s="13" t="s">
        <v>39</v>
      </c>
      <c r="BE2" s="13" t="s">
        <v>23</v>
      </c>
      <c r="BF2" s="13" t="s">
        <v>24</v>
      </c>
      <c r="BG2" s="20" t="s">
        <v>17</v>
      </c>
      <c r="BH2" s="20" t="s">
        <v>25</v>
      </c>
      <c r="BI2" s="19" t="s">
        <v>34</v>
      </c>
      <c r="BJ2" s="15" t="s">
        <v>40</v>
      </c>
      <c r="BK2" s="15" t="s">
        <v>18</v>
      </c>
      <c r="BL2" s="15" t="s">
        <v>1509</v>
      </c>
      <c r="BM2" s="16" t="s">
        <v>41</v>
      </c>
      <c r="BN2" s="16" t="s">
        <v>19</v>
      </c>
      <c r="BO2" s="16" t="s">
        <v>1510</v>
      </c>
      <c r="BP2" s="17" t="s">
        <v>42</v>
      </c>
      <c r="BQ2" s="17" t="s">
        <v>20</v>
      </c>
      <c r="BR2" s="287" t="s">
        <v>1511</v>
      </c>
    </row>
    <row r="3" spans="1:70" ht="18" thickTop="1">
      <c r="A3" s="47" t="s">
        <v>74</v>
      </c>
      <c r="B3" s="24" t="s">
        <v>75</v>
      </c>
      <c r="C3" s="25" t="s">
        <v>76</v>
      </c>
      <c r="D3" s="29"/>
      <c r="E3" s="29"/>
      <c r="F3" s="52"/>
      <c r="G3" s="26" t="s">
        <v>77</v>
      </c>
      <c r="H3" s="26" t="s">
        <v>77</v>
      </c>
      <c r="I3" s="26" t="s">
        <v>77</v>
      </c>
      <c r="J3" s="27">
        <v>0.35</v>
      </c>
      <c r="K3" s="28">
        <v>4</v>
      </c>
      <c r="L3" s="27">
        <v>0.35</v>
      </c>
      <c r="M3" s="29" t="s">
        <v>78</v>
      </c>
      <c r="N3" s="30"/>
      <c r="O3" s="25">
        <v>10</v>
      </c>
      <c r="P3" s="44"/>
      <c r="Q3" s="44"/>
      <c r="R3" s="44"/>
      <c r="S3" s="34"/>
      <c r="T3" s="53"/>
      <c r="U3" s="53"/>
      <c r="V3" s="53"/>
      <c r="W3" s="32"/>
      <c r="X3" s="54"/>
      <c r="Y3" s="25"/>
      <c r="Z3" s="25">
        <v>28</v>
      </c>
      <c r="AA3" s="55">
        <f>IF(Z3="","",IF(H3="th",VLOOKUP(Z3,Y10JuneTripChemH,2),VLOOKUP(Z3,Y10JuneTripChemF,2)))</f>
        <v>2</v>
      </c>
      <c r="AB3" s="25"/>
      <c r="AC3" s="40" t="s">
        <v>79</v>
      </c>
      <c r="AD3" s="41"/>
      <c r="AE3" s="25"/>
      <c r="AF3" s="52"/>
      <c r="AG3" s="26" t="s">
        <v>77</v>
      </c>
      <c r="AH3" s="26" t="s">
        <v>77</v>
      </c>
      <c r="AI3" s="26" t="s">
        <v>77</v>
      </c>
      <c r="AJ3" s="53"/>
      <c r="AK3" s="53"/>
      <c r="AL3" s="53"/>
      <c r="AM3" s="32">
        <f t="shared" ref="AM3:AM63" si="0">SUM(AJ3:AL3)</f>
        <v>0</v>
      </c>
      <c r="AO3" s="38" t="str">
        <f t="shared" ref="AO3:AO32" si="1">IF(AM3="","",IF(AF3="F",VLOOKUP(AM3,Y11Nov22CombF,2),VLOOKUP(AM3,Y11Nov22CombH,2)))</f>
        <v>U</v>
      </c>
      <c r="AP3" s="53"/>
      <c r="AQ3" s="53"/>
      <c r="AR3" s="53"/>
      <c r="AS3" s="25">
        <v>63</v>
      </c>
      <c r="AT3" s="54">
        <f t="shared" ref="AT3:AT34" si="2">IF(AS3="","",IF(AG3="tf",VLOOKUP(AS3,Y11Nov22BioF,2),VLOOKUP(AS3,Y11Nov22BioH,2)))</f>
        <v>5</v>
      </c>
      <c r="AV3" s="25">
        <v>53</v>
      </c>
      <c r="AW3" s="54">
        <f t="shared" ref="AW3:AW34" si="3">IF(AV3="","",IF(AH3="tf",VLOOKUP(AV3,Y11Nov22ChemF,2),VLOOKUP(AV3,Y11Nov22ChemH,2)))</f>
        <v>4</v>
      </c>
      <c r="AZ3" s="54" t="str">
        <f t="shared" ref="AZ3:AZ34" si="4">IF(AY3="","",IF(AI3="tf",VLOOKUP(AY3,Y11Nov22PhysF,2),VLOOKUP(AY3,Y11Nov22PhysH,2)))</f>
        <v/>
      </c>
      <c r="BA3" s="25"/>
      <c r="BB3" s="25">
        <v>50</v>
      </c>
      <c r="BC3" s="44"/>
      <c r="BD3" s="44"/>
      <c r="BE3" s="44"/>
      <c r="BF3" s="44"/>
      <c r="BG3" s="44"/>
      <c r="BH3" s="44"/>
      <c r="BI3" s="44"/>
      <c r="BJ3" s="26" t="s">
        <v>80</v>
      </c>
      <c r="BK3" s="25">
        <v>15</v>
      </c>
      <c r="BL3" s="38" t="str">
        <f t="shared" ref="BL3:BL34" si="5">IF(BK3="","",IF(BJ3="tf",VLOOKUP(BK3,Y11Paper2Mar23TripBF,2),VLOOKUP(BK3,Y11Paper2Mar23TripBH,2)))</f>
        <v>U</v>
      </c>
      <c r="BM3" s="26" t="s">
        <v>77</v>
      </c>
      <c r="BN3" s="25">
        <v>26</v>
      </c>
      <c r="BO3" s="54">
        <f t="shared" ref="BO3:BO34" si="6">IF(BN3="","",IF(BM3="tf",VLOOKUP(BN3,Y11Paper2Mar23TripCF,2),VLOOKUP(BN3,Y11Paper2Mar23TripCH,2)))</f>
        <v>2</v>
      </c>
      <c r="BP3" s="26" t="s">
        <v>77</v>
      </c>
      <c r="BQ3" s="25">
        <v>32</v>
      </c>
      <c r="BR3" s="54">
        <f t="shared" ref="BR3:BR34" si="7">IF(BQ3="","",IF(BP3="tf",VLOOKUP(BQ3,Y11Paper2Mar23TripPF,2),VLOOKUP(BQ3,Y11Paper2Mar23TripPH,2)))</f>
        <v>2</v>
      </c>
    </row>
    <row r="4" spans="1:70" ht="30.5">
      <c r="A4" s="23" t="s">
        <v>81</v>
      </c>
      <c r="B4" s="24" t="s">
        <v>75</v>
      </c>
      <c r="C4" s="25" t="s">
        <v>76</v>
      </c>
      <c r="D4" s="29"/>
      <c r="E4" s="29"/>
      <c r="F4" s="52"/>
      <c r="G4" s="26" t="s">
        <v>82</v>
      </c>
      <c r="H4" s="26" t="s">
        <v>82</v>
      </c>
      <c r="I4" s="26" t="s">
        <v>82</v>
      </c>
      <c r="J4" s="27">
        <v>0.26</v>
      </c>
      <c r="K4" s="28" t="s">
        <v>63</v>
      </c>
      <c r="L4" s="27">
        <v>0.42</v>
      </c>
      <c r="M4" s="29" t="s">
        <v>78</v>
      </c>
      <c r="N4" s="30" t="s">
        <v>50</v>
      </c>
      <c r="O4" s="25">
        <v>24</v>
      </c>
      <c r="P4" s="53"/>
      <c r="Q4" s="53"/>
      <c r="R4" s="53"/>
      <c r="S4" s="34"/>
      <c r="T4" s="53"/>
      <c r="U4" s="53"/>
      <c r="V4" s="53"/>
      <c r="W4" s="25">
        <v>41</v>
      </c>
      <c r="X4" s="54">
        <f>IF(W4="","",IF(G4="th",VLOOKUP(W4,Y10JuneTripBioH,2),VLOOKUP(W4,Y10JuneTripBioF,2)))</f>
        <v>5</v>
      </c>
      <c r="Y4" s="25"/>
      <c r="Z4" s="25">
        <v>37</v>
      </c>
      <c r="AA4" s="55">
        <f>IF(Z4="","",IF(H4="th",VLOOKUP(Z4,Y10JuneTripChemH,2),VLOOKUP(Z4,Y10JuneTripChemF,2)))</f>
        <v>5</v>
      </c>
      <c r="AB4" s="25"/>
      <c r="AC4" s="25">
        <v>46</v>
      </c>
      <c r="AD4" s="55">
        <f>IF(AC4="","",IF(I4="th",VLOOKUP(AC4,Y10JuneTripPhysH,2),VLOOKUP(AC4,Y10JuneTripPhysF,2)))</f>
        <v>6</v>
      </c>
      <c r="AE4" s="25"/>
      <c r="AF4" s="52"/>
      <c r="AG4" s="26" t="s">
        <v>82</v>
      </c>
      <c r="AH4" s="26" t="s">
        <v>82</v>
      </c>
      <c r="AI4" s="26" t="s">
        <v>82</v>
      </c>
      <c r="AJ4" s="53"/>
      <c r="AK4" s="53"/>
      <c r="AL4" s="53"/>
      <c r="AM4" s="32">
        <f t="shared" si="0"/>
        <v>0</v>
      </c>
      <c r="AO4" s="38" t="str">
        <f t="shared" si="1"/>
        <v>U</v>
      </c>
      <c r="AP4" s="53"/>
      <c r="AQ4" s="53"/>
      <c r="AR4" s="53"/>
      <c r="AS4" s="25">
        <v>45</v>
      </c>
      <c r="AT4" s="54">
        <f t="shared" si="2"/>
        <v>6</v>
      </c>
      <c r="AV4" s="25">
        <v>42</v>
      </c>
      <c r="AW4" s="54">
        <f t="shared" si="3"/>
        <v>6</v>
      </c>
      <c r="AY4" s="25">
        <v>66</v>
      </c>
      <c r="AZ4" s="54">
        <f t="shared" si="4"/>
        <v>7</v>
      </c>
      <c r="BA4" s="25"/>
      <c r="BB4" s="25"/>
      <c r="BC4" s="44"/>
      <c r="BD4" s="44"/>
      <c r="BE4" s="44"/>
      <c r="BF4" s="44"/>
      <c r="BG4" s="44"/>
      <c r="BH4" s="44"/>
      <c r="BI4" s="44"/>
      <c r="BJ4" s="26" t="s">
        <v>82</v>
      </c>
      <c r="BK4" s="25">
        <v>43</v>
      </c>
      <c r="BL4" s="38">
        <f t="shared" si="5"/>
        <v>5</v>
      </c>
      <c r="BM4" s="26" t="s">
        <v>82</v>
      </c>
      <c r="BN4" s="25">
        <v>51</v>
      </c>
      <c r="BO4" s="54">
        <f t="shared" si="6"/>
        <v>6</v>
      </c>
      <c r="BP4" s="26" t="s">
        <v>82</v>
      </c>
      <c r="BQ4" s="25">
        <v>41</v>
      </c>
      <c r="BR4" s="54">
        <f t="shared" si="7"/>
        <v>5</v>
      </c>
    </row>
    <row r="5" spans="1:70" ht="30.5">
      <c r="A5" s="23" t="s">
        <v>83</v>
      </c>
      <c r="B5" s="24" t="s">
        <v>75</v>
      </c>
      <c r="C5" s="25" t="s">
        <v>76</v>
      </c>
      <c r="D5" s="29"/>
      <c r="E5" s="29"/>
      <c r="F5" s="52"/>
      <c r="G5" s="26" t="s">
        <v>82</v>
      </c>
      <c r="H5" s="26" t="s">
        <v>82</v>
      </c>
      <c r="I5" s="26" t="s">
        <v>82</v>
      </c>
      <c r="J5" s="27">
        <v>0.32</v>
      </c>
      <c r="K5" s="28" t="s">
        <v>84</v>
      </c>
      <c r="L5" s="27">
        <v>0.44</v>
      </c>
      <c r="M5" s="29" t="s">
        <v>78</v>
      </c>
      <c r="N5" s="30"/>
      <c r="O5" s="25">
        <v>31</v>
      </c>
      <c r="P5" s="53"/>
      <c r="Q5" s="53"/>
      <c r="R5" s="53"/>
      <c r="S5" s="34"/>
      <c r="T5" s="53"/>
      <c r="U5" s="53"/>
      <c r="V5" s="53"/>
      <c r="W5" s="25">
        <v>63</v>
      </c>
      <c r="X5" s="54">
        <f>IF(W5="","",IF(G5="th",VLOOKUP(W5,Y10JuneTripBioH,2),VLOOKUP(W5,Y10JuneTripBioF,2)))</f>
        <v>8</v>
      </c>
      <c r="Y5" s="25"/>
      <c r="Z5" s="25">
        <v>59</v>
      </c>
      <c r="AA5" s="55">
        <f>IF(Z5="","",IF(H5="th",VLOOKUP(Z5,Y10JuneTripChemH,2),VLOOKUP(Z5,Y10JuneTripChemF,2)))</f>
        <v>8</v>
      </c>
      <c r="AB5" s="25"/>
      <c r="AC5" s="25">
        <v>66</v>
      </c>
      <c r="AD5" s="55">
        <f>IF(AC5="","",IF(I5="th",VLOOKUP(AC5,Y10JuneTripPhysH,2),VLOOKUP(AC5,Y10JuneTripPhysF,2)))</f>
        <v>8</v>
      </c>
      <c r="AE5" s="25"/>
      <c r="AF5" s="52"/>
      <c r="AG5" s="26" t="s">
        <v>82</v>
      </c>
      <c r="AH5" s="26" t="s">
        <v>82</v>
      </c>
      <c r="AI5" s="26" t="s">
        <v>82</v>
      </c>
      <c r="AJ5" s="53"/>
      <c r="AK5" s="53"/>
      <c r="AL5" s="53"/>
      <c r="AM5" s="32">
        <f t="shared" si="0"/>
        <v>0</v>
      </c>
      <c r="AO5" s="38" t="str">
        <f t="shared" si="1"/>
        <v>U</v>
      </c>
      <c r="AP5" s="53"/>
      <c r="AQ5" s="53"/>
      <c r="AR5" s="53"/>
      <c r="AS5" s="25">
        <v>74</v>
      </c>
      <c r="AT5" s="54">
        <f t="shared" si="2"/>
        <v>9</v>
      </c>
      <c r="AV5" s="25">
        <v>77</v>
      </c>
      <c r="AW5" s="54">
        <f t="shared" si="3"/>
        <v>9</v>
      </c>
      <c r="AY5" s="25">
        <v>80</v>
      </c>
      <c r="AZ5" s="54">
        <f t="shared" si="4"/>
        <v>9</v>
      </c>
      <c r="BA5" s="25"/>
      <c r="BB5" s="25"/>
      <c r="BC5" s="44"/>
      <c r="BD5" s="44"/>
      <c r="BE5" s="44"/>
      <c r="BF5" s="44"/>
      <c r="BG5" s="44"/>
      <c r="BH5" s="44"/>
      <c r="BI5" s="44"/>
      <c r="BJ5" s="26" t="s">
        <v>82</v>
      </c>
      <c r="BK5" s="25">
        <v>80</v>
      </c>
      <c r="BL5" s="38">
        <f t="shared" si="5"/>
        <v>9</v>
      </c>
      <c r="BM5" s="26" t="s">
        <v>82</v>
      </c>
      <c r="BN5" s="25">
        <v>78</v>
      </c>
      <c r="BO5" s="54">
        <f t="shared" si="6"/>
        <v>9</v>
      </c>
      <c r="BP5" s="26" t="s">
        <v>82</v>
      </c>
      <c r="BQ5" s="25">
        <v>63</v>
      </c>
      <c r="BR5" s="54">
        <f t="shared" si="7"/>
        <v>8</v>
      </c>
    </row>
    <row r="6" spans="1:70" ht="30.5">
      <c r="A6" s="23" t="s">
        <v>85</v>
      </c>
      <c r="B6" s="24" t="s">
        <v>75</v>
      </c>
      <c r="C6" s="25" t="s">
        <v>76</v>
      </c>
      <c r="D6" s="29"/>
      <c r="E6" s="29"/>
      <c r="F6" s="52"/>
      <c r="G6" s="26" t="s">
        <v>77</v>
      </c>
      <c r="H6" s="26" t="s">
        <v>77</v>
      </c>
      <c r="I6" s="26" t="s">
        <v>77</v>
      </c>
      <c r="J6" s="27">
        <v>0.26</v>
      </c>
      <c r="K6" s="28" t="s">
        <v>63</v>
      </c>
      <c r="L6" s="27">
        <v>0.42</v>
      </c>
      <c r="M6" s="29" t="s">
        <v>78</v>
      </c>
      <c r="N6" s="30"/>
      <c r="O6" s="25">
        <v>5</v>
      </c>
      <c r="P6" s="53"/>
      <c r="Q6" s="53"/>
      <c r="R6" s="53"/>
      <c r="S6" s="34"/>
      <c r="T6" s="53"/>
      <c r="U6" s="53"/>
      <c r="V6" s="53"/>
      <c r="W6" s="25">
        <v>39</v>
      </c>
      <c r="X6" s="54">
        <f>IF(W6="","",IF(G6="th",VLOOKUP(W6,Y10JuneTripBioH,2),VLOOKUP(W6,Y10JuneTripBioF,2)))</f>
        <v>3</v>
      </c>
      <c r="Y6" s="25"/>
      <c r="Z6" s="25">
        <v>33</v>
      </c>
      <c r="AA6" s="55">
        <f>IF(Z6="","",IF(H6="th",VLOOKUP(Z6,Y10JuneTripChemH,2),VLOOKUP(Z6,Y10JuneTripChemF,2)))</f>
        <v>2</v>
      </c>
      <c r="AB6" s="25"/>
      <c r="AC6" s="25">
        <v>48</v>
      </c>
      <c r="AD6" s="55">
        <f>IF(AC6="","",IF(I6="th",VLOOKUP(AC6,Y10JuneTripPhysH,2),VLOOKUP(AC6,Y10JuneTripPhysF,2)))</f>
        <v>3</v>
      </c>
      <c r="AE6" s="25"/>
      <c r="AF6" s="52"/>
      <c r="AG6" s="26" t="s">
        <v>77</v>
      </c>
      <c r="AH6" s="26" t="s">
        <v>77</v>
      </c>
      <c r="AI6" s="26" t="s">
        <v>77</v>
      </c>
      <c r="AJ6" s="53"/>
      <c r="AK6" s="53"/>
      <c r="AL6" s="53"/>
      <c r="AM6" s="32">
        <f t="shared" si="0"/>
        <v>0</v>
      </c>
      <c r="AO6" s="38" t="str">
        <f t="shared" si="1"/>
        <v>U</v>
      </c>
      <c r="AP6" s="53"/>
      <c r="AQ6" s="53"/>
      <c r="AR6" s="53"/>
      <c r="AS6" s="25">
        <v>50</v>
      </c>
      <c r="AT6" s="54">
        <f t="shared" si="2"/>
        <v>3</v>
      </c>
      <c r="AV6" s="25">
        <v>39</v>
      </c>
      <c r="AW6" s="54">
        <f t="shared" si="3"/>
        <v>3</v>
      </c>
      <c r="AY6" s="25">
        <v>54</v>
      </c>
      <c r="AZ6" s="54">
        <f t="shared" si="4"/>
        <v>3</v>
      </c>
      <c r="BA6" s="25"/>
      <c r="BB6" s="25">
        <v>57</v>
      </c>
      <c r="BC6" s="44"/>
      <c r="BD6" s="44"/>
      <c r="BE6" s="44"/>
      <c r="BF6" s="44"/>
      <c r="BG6" s="44"/>
      <c r="BH6" s="44"/>
      <c r="BI6" s="44"/>
      <c r="BJ6" s="26" t="s">
        <v>77</v>
      </c>
      <c r="BK6" s="25">
        <v>52</v>
      </c>
      <c r="BL6" s="38">
        <f t="shared" si="5"/>
        <v>3</v>
      </c>
      <c r="BM6" s="26" t="s">
        <v>77</v>
      </c>
      <c r="BN6" s="25">
        <v>42</v>
      </c>
      <c r="BO6" s="54">
        <f t="shared" si="6"/>
        <v>3</v>
      </c>
      <c r="BP6" s="26" t="s">
        <v>77</v>
      </c>
      <c r="BQ6" s="25">
        <v>38</v>
      </c>
      <c r="BR6" s="54">
        <f t="shared" si="7"/>
        <v>2</v>
      </c>
    </row>
    <row r="7" spans="1:70" ht="17.5">
      <c r="A7" s="23" t="s">
        <v>86</v>
      </c>
      <c r="B7" s="24" t="s">
        <v>75</v>
      </c>
      <c r="C7" s="25" t="s">
        <v>76</v>
      </c>
      <c r="D7" s="29"/>
      <c r="E7" s="29"/>
      <c r="F7" s="52"/>
      <c r="G7" s="26" t="s">
        <v>82</v>
      </c>
      <c r="H7" s="26" t="s">
        <v>82</v>
      </c>
      <c r="I7" s="26" t="s">
        <v>82</v>
      </c>
      <c r="J7" s="27">
        <v>0.32</v>
      </c>
      <c r="K7" s="28">
        <v>5</v>
      </c>
      <c r="L7" s="27">
        <v>0.35</v>
      </c>
      <c r="M7" s="29" t="s">
        <v>78</v>
      </c>
      <c r="N7" s="30"/>
      <c r="O7" s="25">
        <v>21</v>
      </c>
      <c r="P7" s="53"/>
      <c r="Q7" s="53"/>
      <c r="R7" s="53"/>
      <c r="S7" s="34"/>
      <c r="T7" s="53"/>
      <c r="U7" s="53"/>
      <c r="V7" s="53"/>
      <c r="W7" s="25">
        <v>42</v>
      </c>
      <c r="X7" s="54">
        <f>IF(W7="","",IF(G7="th",VLOOKUP(W7,Y10JuneTripBioH,2),VLOOKUP(W7,Y10JuneTripBioF,2)))</f>
        <v>5</v>
      </c>
      <c r="Y7" s="25"/>
      <c r="Z7" s="25">
        <v>44</v>
      </c>
      <c r="AA7" s="55">
        <f>IF(Z7="","",IF(H7="th",VLOOKUP(Z7,Y10JuneTripChemH,2),VLOOKUP(Z7,Y10JuneTripChemF,2)))</f>
        <v>6</v>
      </c>
      <c r="AB7" s="25"/>
      <c r="AC7" s="25">
        <v>44</v>
      </c>
      <c r="AD7" s="55">
        <f>IF(AC7="","",IF(I7="th",VLOOKUP(AC7,Y10JuneTripPhysH,2),VLOOKUP(AC7,Y10JuneTripPhysF,2)))</f>
        <v>5</v>
      </c>
      <c r="AE7" s="25"/>
      <c r="AF7" s="52"/>
      <c r="AG7" s="26" t="s">
        <v>82</v>
      </c>
      <c r="AH7" s="26" t="s">
        <v>82</v>
      </c>
      <c r="AI7" s="26" t="s">
        <v>82</v>
      </c>
      <c r="AJ7" s="53"/>
      <c r="AK7" s="53"/>
      <c r="AL7" s="53"/>
      <c r="AM7" s="32">
        <f t="shared" si="0"/>
        <v>0</v>
      </c>
      <c r="AO7" s="38" t="str">
        <f t="shared" si="1"/>
        <v>U</v>
      </c>
      <c r="AP7" s="53"/>
      <c r="AQ7" s="53"/>
      <c r="AR7" s="53"/>
      <c r="AS7" s="25">
        <v>69</v>
      </c>
      <c r="AT7" s="54">
        <f t="shared" si="2"/>
        <v>9</v>
      </c>
      <c r="AV7" s="25">
        <v>61</v>
      </c>
      <c r="AW7" s="54">
        <f t="shared" si="3"/>
        <v>7</v>
      </c>
      <c r="AY7" s="25">
        <v>78</v>
      </c>
      <c r="AZ7" s="54">
        <f t="shared" si="4"/>
        <v>9</v>
      </c>
      <c r="BA7" s="25"/>
      <c r="BB7" s="25"/>
      <c r="BC7" s="44"/>
      <c r="BD7" s="44"/>
      <c r="BE7" s="44"/>
      <c r="BF7" s="44"/>
      <c r="BG7" s="44"/>
      <c r="BH7" s="44"/>
      <c r="BI7" s="44"/>
      <c r="BJ7" s="26" t="s">
        <v>82</v>
      </c>
      <c r="BK7" s="25">
        <v>52</v>
      </c>
      <c r="BL7" s="38">
        <f t="shared" si="5"/>
        <v>6</v>
      </c>
      <c r="BM7" s="26" t="s">
        <v>82</v>
      </c>
      <c r="BN7" s="25">
        <v>66</v>
      </c>
      <c r="BO7" s="54">
        <f t="shared" si="6"/>
        <v>8</v>
      </c>
      <c r="BP7" s="26" t="s">
        <v>82</v>
      </c>
      <c r="BQ7" s="25">
        <v>56</v>
      </c>
      <c r="BR7" s="54">
        <f t="shared" si="7"/>
        <v>7</v>
      </c>
    </row>
    <row r="8" spans="1:70" ht="30.5">
      <c r="A8" s="23" t="s">
        <v>87</v>
      </c>
      <c r="B8" s="24" t="s">
        <v>75</v>
      </c>
      <c r="C8" s="25" t="s">
        <v>76</v>
      </c>
      <c r="D8" s="26" t="s">
        <v>62</v>
      </c>
      <c r="E8" s="29"/>
      <c r="F8" s="52"/>
      <c r="G8" s="26" t="s">
        <v>82</v>
      </c>
      <c r="H8" s="26" t="s">
        <v>82</v>
      </c>
      <c r="I8" s="26" t="s">
        <v>82</v>
      </c>
      <c r="J8" s="27">
        <v>0.32</v>
      </c>
      <c r="K8" s="28" t="s">
        <v>84</v>
      </c>
      <c r="L8" s="27">
        <v>0.45</v>
      </c>
      <c r="M8" s="29" t="s">
        <v>46</v>
      </c>
      <c r="N8" s="30"/>
      <c r="O8" s="25">
        <v>23</v>
      </c>
      <c r="P8" s="53"/>
      <c r="Q8" s="53"/>
      <c r="R8" s="53"/>
      <c r="S8" s="34"/>
      <c r="T8" s="53"/>
      <c r="U8" s="53"/>
      <c r="V8" s="53"/>
      <c r="W8" s="25">
        <v>35</v>
      </c>
      <c r="X8" s="54">
        <f>IF(W8="","",IF(G8="th",VLOOKUP(W8,Y10JuneTripBioH,2),VLOOKUP(W8,Y10JuneTripBioF,2)))</f>
        <v>5</v>
      </c>
      <c r="Y8" s="25"/>
      <c r="Z8" s="25">
        <v>38</v>
      </c>
      <c r="AA8" s="55">
        <f>IF(Z8="","",IF(H8="th",VLOOKUP(Z8,Y10JuneTripChemH,2),VLOOKUP(Z8,Y10JuneTripChemF,2)))</f>
        <v>5</v>
      </c>
      <c r="AB8" s="25"/>
      <c r="AC8" s="25">
        <v>51</v>
      </c>
      <c r="AD8" s="55">
        <f>IF(AC8="","",IF(I8="th",VLOOKUP(AC8,Y10JuneTripPhysH,2),VLOOKUP(AC8,Y10JuneTripPhysF,2)))</f>
        <v>6</v>
      </c>
      <c r="AE8" s="25"/>
      <c r="AF8" s="52"/>
      <c r="AG8" s="26" t="s">
        <v>82</v>
      </c>
      <c r="AH8" s="26" t="s">
        <v>82</v>
      </c>
      <c r="AI8" s="26" t="s">
        <v>82</v>
      </c>
      <c r="AJ8" s="53"/>
      <c r="AK8" s="53"/>
      <c r="AL8" s="53"/>
      <c r="AM8" s="32">
        <f t="shared" si="0"/>
        <v>0</v>
      </c>
      <c r="AO8" s="38" t="str">
        <f t="shared" si="1"/>
        <v>U</v>
      </c>
      <c r="AP8" s="53"/>
      <c r="AQ8" s="53"/>
      <c r="AR8" s="53"/>
      <c r="AS8" s="25">
        <v>50</v>
      </c>
      <c r="AT8" s="54">
        <f t="shared" si="2"/>
        <v>6</v>
      </c>
      <c r="AV8" s="25">
        <v>62</v>
      </c>
      <c r="AW8" s="54">
        <f t="shared" si="3"/>
        <v>8</v>
      </c>
      <c r="AY8" s="25">
        <v>71</v>
      </c>
      <c r="AZ8" s="54">
        <f t="shared" si="4"/>
        <v>8</v>
      </c>
      <c r="BA8" s="25"/>
      <c r="BB8" s="25"/>
      <c r="BC8" s="44"/>
      <c r="BD8" s="44"/>
      <c r="BE8" s="44"/>
      <c r="BF8" s="44"/>
      <c r="BG8" s="44"/>
      <c r="BH8" s="44"/>
      <c r="BI8" s="44"/>
      <c r="BJ8" s="26" t="s">
        <v>82</v>
      </c>
      <c r="BK8" s="25">
        <v>44</v>
      </c>
      <c r="BL8" s="38">
        <f t="shared" si="5"/>
        <v>5</v>
      </c>
      <c r="BM8" s="26" t="s">
        <v>82</v>
      </c>
      <c r="BN8" s="25">
        <v>53</v>
      </c>
      <c r="BO8" s="54">
        <f t="shared" si="6"/>
        <v>6</v>
      </c>
      <c r="BP8" s="26" t="s">
        <v>82</v>
      </c>
      <c r="BQ8" s="25">
        <v>40</v>
      </c>
      <c r="BR8" s="54">
        <f t="shared" si="7"/>
        <v>5</v>
      </c>
    </row>
    <row r="9" spans="1:70" ht="30.5">
      <c r="A9" s="23" t="s">
        <v>88</v>
      </c>
      <c r="B9" s="24" t="s">
        <v>75</v>
      </c>
      <c r="C9" s="25" t="s">
        <v>76</v>
      </c>
      <c r="D9" s="29"/>
      <c r="E9" s="29"/>
      <c r="F9" s="52"/>
      <c r="G9" s="26" t="s">
        <v>82</v>
      </c>
      <c r="H9" s="26" t="s">
        <v>82</v>
      </c>
      <c r="I9" s="26" t="s">
        <v>82</v>
      </c>
      <c r="J9" s="27">
        <v>0.28999999999999998</v>
      </c>
      <c r="K9" s="28" t="s">
        <v>71</v>
      </c>
      <c r="L9" s="27">
        <v>0.44</v>
      </c>
      <c r="M9" s="29" t="s">
        <v>78</v>
      </c>
      <c r="N9" s="30"/>
      <c r="O9" s="25">
        <v>32</v>
      </c>
      <c r="P9" s="53"/>
      <c r="Q9" s="53"/>
      <c r="R9" s="53"/>
      <c r="S9" s="34"/>
      <c r="T9" s="53"/>
      <c r="U9" s="53"/>
      <c r="V9" s="53"/>
      <c r="W9" s="25">
        <v>72</v>
      </c>
      <c r="X9" s="54">
        <f>IF(W9="","",IF(G9="th",VLOOKUP(W9,Y10JuneTripBioH,2),VLOOKUP(W9,Y10JuneTripBioF,2)))</f>
        <v>9</v>
      </c>
      <c r="Y9" s="25"/>
      <c r="Z9" s="25">
        <v>80</v>
      </c>
      <c r="AA9" s="55">
        <f>IF(Z9="","",IF(H9="th",VLOOKUP(Z9,Y10JuneTripChemH,2),VLOOKUP(Z9,Y10JuneTripChemF,2)))</f>
        <v>9</v>
      </c>
      <c r="AB9" s="25"/>
      <c r="AC9" s="25">
        <v>84</v>
      </c>
      <c r="AD9" s="55">
        <f>IF(AC9="","",IF(I9="th",VLOOKUP(AC9,Y10JuneTripPhysH,2),VLOOKUP(AC9,Y10JuneTripPhysF,2)))</f>
        <v>9</v>
      </c>
      <c r="AE9" s="25"/>
      <c r="AF9" s="52"/>
      <c r="AG9" s="26" t="s">
        <v>82</v>
      </c>
      <c r="AH9" s="26" t="s">
        <v>82</v>
      </c>
      <c r="AI9" s="26" t="s">
        <v>82</v>
      </c>
      <c r="AJ9" s="53"/>
      <c r="AK9" s="53"/>
      <c r="AL9" s="53"/>
      <c r="AM9" s="32">
        <f t="shared" si="0"/>
        <v>0</v>
      </c>
      <c r="AO9" s="38" t="str">
        <f t="shared" si="1"/>
        <v>U</v>
      </c>
      <c r="AP9" s="53"/>
      <c r="AQ9" s="53"/>
      <c r="AR9" s="53"/>
      <c r="AS9" s="25">
        <v>84</v>
      </c>
      <c r="AT9" s="54">
        <f t="shared" si="2"/>
        <v>9</v>
      </c>
      <c r="AV9" s="25">
        <v>81</v>
      </c>
      <c r="AW9" s="54">
        <f t="shared" si="3"/>
        <v>9</v>
      </c>
      <c r="AY9" s="25">
        <v>93</v>
      </c>
      <c r="AZ9" s="54">
        <f t="shared" si="4"/>
        <v>9</v>
      </c>
      <c r="BA9" s="25"/>
      <c r="BB9" s="25"/>
      <c r="BC9" s="44"/>
      <c r="BD9" s="44"/>
      <c r="BE9" s="44"/>
      <c r="BF9" s="44"/>
      <c r="BG9" s="44"/>
      <c r="BH9" s="44"/>
      <c r="BI9" s="44"/>
      <c r="BJ9" s="26" t="s">
        <v>82</v>
      </c>
      <c r="BK9" s="25">
        <v>73</v>
      </c>
      <c r="BL9" s="38">
        <f t="shared" si="5"/>
        <v>9</v>
      </c>
      <c r="BM9" s="26" t="s">
        <v>82</v>
      </c>
      <c r="BN9" s="25">
        <v>88</v>
      </c>
      <c r="BO9" s="54">
        <f t="shared" si="6"/>
        <v>9</v>
      </c>
      <c r="BP9" s="26" t="s">
        <v>82</v>
      </c>
      <c r="BQ9" s="25">
        <v>79</v>
      </c>
      <c r="BR9" s="54">
        <f t="shared" si="7"/>
        <v>9</v>
      </c>
    </row>
    <row r="10" spans="1:70" ht="30.5">
      <c r="A10" s="23" t="s">
        <v>89</v>
      </c>
      <c r="B10" s="24" t="s">
        <v>75</v>
      </c>
      <c r="C10" s="25" t="s">
        <v>76</v>
      </c>
      <c r="D10" s="29"/>
      <c r="E10" s="29"/>
      <c r="F10" s="52"/>
      <c r="G10" s="26" t="s">
        <v>82</v>
      </c>
      <c r="H10" s="26" t="s">
        <v>82</v>
      </c>
      <c r="I10" s="26" t="s">
        <v>82</v>
      </c>
      <c r="J10" s="27">
        <v>0.24</v>
      </c>
      <c r="K10" s="28" t="s">
        <v>48</v>
      </c>
      <c r="L10" s="27">
        <v>0.47</v>
      </c>
      <c r="M10" s="29" t="s">
        <v>78</v>
      </c>
      <c r="N10" s="30"/>
      <c r="O10" s="25">
        <v>26</v>
      </c>
      <c r="P10" s="53"/>
      <c r="Q10" s="53"/>
      <c r="R10" s="53"/>
      <c r="S10" s="34"/>
      <c r="T10" s="53"/>
      <c r="U10" s="53"/>
      <c r="V10" s="53"/>
      <c r="W10" s="25">
        <v>50</v>
      </c>
      <c r="X10" s="54">
        <f>IF(W10="","",IF(G10="th",VLOOKUP(W10,Y10JuneTripBioH,2),VLOOKUP(W10,Y10JuneTripBioF,2)))</f>
        <v>6</v>
      </c>
      <c r="Y10" s="25"/>
      <c r="Z10" s="40"/>
      <c r="AA10" s="41"/>
      <c r="AB10" s="25"/>
      <c r="AC10" s="40"/>
      <c r="AD10" s="41"/>
      <c r="AE10" s="25"/>
      <c r="AF10" s="52"/>
      <c r="AG10" s="26" t="s">
        <v>82</v>
      </c>
      <c r="AH10" s="26" t="s">
        <v>82</v>
      </c>
      <c r="AI10" s="26" t="s">
        <v>82</v>
      </c>
      <c r="AJ10" s="53"/>
      <c r="AK10" s="53"/>
      <c r="AL10" s="53"/>
      <c r="AM10" s="32">
        <f t="shared" si="0"/>
        <v>0</v>
      </c>
      <c r="AO10" s="38" t="str">
        <f t="shared" si="1"/>
        <v>U</v>
      </c>
      <c r="AP10" s="53"/>
      <c r="AQ10" s="53"/>
      <c r="AR10" s="53"/>
      <c r="AS10" s="25">
        <v>60</v>
      </c>
      <c r="AT10" s="54">
        <f t="shared" si="2"/>
        <v>8</v>
      </c>
      <c r="AV10" s="25">
        <v>68</v>
      </c>
      <c r="AW10" s="54">
        <f t="shared" si="3"/>
        <v>8</v>
      </c>
      <c r="AY10" s="25">
        <v>70</v>
      </c>
      <c r="AZ10" s="54">
        <f t="shared" si="4"/>
        <v>8</v>
      </c>
      <c r="BA10" s="25"/>
      <c r="BB10" s="25"/>
      <c r="BC10" s="44"/>
      <c r="BD10" s="44"/>
      <c r="BE10" s="44"/>
      <c r="BF10" s="44"/>
      <c r="BG10" s="44"/>
      <c r="BH10" s="44"/>
      <c r="BI10" s="44"/>
      <c r="BJ10" s="26" t="s">
        <v>82</v>
      </c>
      <c r="BK10" s="25">
        <v>57</v>
      </c>
      <c r="BL10" s="38">
        <f t="shared" si="5"/>
        <v>7</v>
      </c>
      <c r="BM10" s="26" t="s">
        <v>82</v>
      </c>
      <c r="BN10" s="25">
        <v>48</v>
      </c>
      <c r="BO10" s="54">
        <f t="shared" si="6"/>
        <v>6</v>
      </c>
      <c r="BP10" s="26" t="s">
        <v>82</v>
      </c>
      <c r="BQ10" s="25">
        <v>47</v>
      </c>
      <c r="BR10" s="54">
        <f t="shared" si="7"/>
        <v>6</v>
      </c>
    </row>
    <row r="11" spans="1:70" ht="17.5">
      <c r="A11" s="23" t="s">
        <v>90</v>
      </c>
      <c r="B11" s="24" t="s">
        <v>75</v>
      </c>
      <c r="C11" s="25" t="s">
        <v>76</v>
      </c>
      <c r="D11" s="29"/>
      <c r="E11" s="29"/>
      <c r="F11" s="52"/>
      <c r="G11" s="26" t="s">
        <v>82</v>
      </c>
      <c r="H11" s="26" t="s">
        <v>82</v>
      </c>
      <c r="I11" s="26" t="s">
        <v>82</v>
      </c>
      <c r="J11" s="27">
        <v>0.5</v>
      </c>
      <c r="K11" s="28" t="s">
        <v>73</v>
      </c>
      <c r="L11" s="27">
        <v>0.26</v>
      </c>
      <c r="M11" s="29" t="s">
        <v>78</v>
      </c>
      <c r="N11" s="30"/>
      <c r="O11" s="25">
        <v>21</v>
      </c>
      <c r="P11" s="53"/>
      <c r="Q11" s="53"/>
      <c r="R11" s="53"/>
      <c r="S11" s="34"/>
      <c r="T11" s="53"/>
      <c r="U11" s="53"/>
      <c r="V11" s="53"/>
      <c r="W11" s="25">
        <v>71</v>
      </c>
      <c r="X11" s="54">
        <f>IF(W11="","",IF(G11="th",VLOOKUP(W11,Y10JuneTripBioH,2),VLOOKUP(W11,Y10JuneTripBioF,2)))</f>
        <v>9</v>
      </c>
      <c r="Y11" s="25"/>
      <c r="Z11" s="25">
        <v>70</v>
      </c>
      <c r="AA11" s="55">
        <f>IF(Z11="","",IF(H11="th",VLOOKUP(Z11,Y10JuneTripChemH,2),VLOOKUP(Z11,Y10JuneTripChemF,2)))</f>
        <v>9</v>
      </c>
      <c r="AB11" s="25"/>
      <c r="AC11" s="25">
        <v>79</v>
      </c>
      <c r="AD11" s="55">
        <f>IF(AC11="","",IF(I11="th",VLOOKUP(AC11,Y10JuneTripPhysH,2),VLOOKUP(AC11,Y10JuneTripPhysF,2)))</f>
        <v>9</v>
      </c>
      <c r="AE11" s="25"/>
      <c r="AF11" s="52"/>
      <c r="AG11" s="26" t="s">
        <v>82</v>
      </c>
      <c r="AH11" s="26" t="s">
        <v>82</v>
      </c>
      <c r="AI11" s="26" t="s">
        <v>82</v>
      </c>
      <c r="AJ11" s="53"/>
      <c r="AK11" s="53"/>
      <c r="AL11" s="53"/>
      <c r="AM11" s="32">
        <f t="shared" si="0"/>
        <v>0</v>
      </c>
      <c r="AO11" s="38" t="str">
        <f t="shared" si="1"/>
        <v>U</v>
      </c>
      <c r="AP11" s="53"/>
      <c r="AQ11" s="53"/>
      <c r="AR11" s="53"/>
      <c r="AS11" s="25">
        <v>74</v>
      </c>
      <c r="AT11" s="54">
        <f t="shared" si="2"/>
        <v>9</v>
      </c>
      <c r="AV11" s="25">
        <v>56</v>
      </c>
      <c r="AW11" s="54">
        <f t="shared" si="3"/>
        <v>7</v>
      </c>
      <c r="AY11" s="25">
        <v>81</v>
      </c>
      <c r="AZ11" s="54">
        <f t="shared" si="4"/>
        <v>9</v>
      </c>
      <c r="BA11" s="25"/>
      <c r="BB11" s="25"/>
      <c r="BC11" s="44"/>
      <c r="BD11" s="44"/>
      <c r="BE11" s="44"/>
      <c r="BF11" s="44"/>
      <c r="BG11" s="44"/>
      <c r="BH11" s="44"/>
      <c r="BI11" s="44"/>
      <c r="BJ11" s="26" t="s">
        <v>82</v>
      </c>
      <c r="BK11" s="25">
        <v>72</v>
      </c>
      <c r="BL11" s="38">
        <f t="shared" si="5"/>
        <v>9</v>
      </c>
      <c r="BM11" s="26" t="s">
        <v>82</v>
      </c>
      <c r="BN11" s="25">
        <v>76</v>
      </c>
      <c r="BO11" s="54">
        <f t="shared" si="6"/>
        <v>9</v>
      </c>
      <c r="BP11" s="26" t="s">
        <v>82</v>
      </c>
      <c r="BQ11" s="25">
        <v>60</v>
      </c>
      <c r="BR11" s="54">
        <f t="shared" si="7"/>
        <v>7</v>
      </c>
    </row>
    <row r="12" spans="1:70" ht="30.5">
      <c r="A12" s="23" t="s">
        <v>91</v>
      </c>
      <c r="B12" s="24" t="s">
        <v>75</v>
      </c>
      <c r="C12" s="25" t="s">
        <v>76</v>
      </c>
      <c r="D12" s="29"/>
      <c r="E12" s="29"/>
      <c r="F12" s="52"/>
      <c r="G12" s="26" t="s">
        <v>82</v>
      </c>
      <c r="H12" s="26" t="s">
        <v>82</v>
      </c>
      <c r="I12" s="26" t="s">
        <v>82</v>
      </c>
      <c r="J12" s="27">
        <v>0.25</v>
      </c>
      <c r="K12" s="28" t="s">
        <v>71</v>
      </c>
      <c r="L12" s="27">
        <v>0.5</v>
      </c>
      <c r="M12" s="29" t="s">
        <v>78</v>
      </c>
      <c r="N12" s="30"/>
      <c r="O12" s="25">
        <v>23</v>
      </c>
      <c r="P12" s="53"/>
      <c r="Q12" s="53"/>
      <c r="R12" s="53"/>
      <c r="S12" s="34"/>
      <c r="T12" s="53"/>
      <c r="U12" s="53"/>
      <c r="V12" s="53"/>
      <c r="W12" s="25">
        <v>60</v>
      </c>
      <c r="X12" s="54">
        <f>IF(W12="","",IF(G12="th",VLOOKUP(W12,Y10JuneTripBioH,2),VLOOKUP(W12,Y10JuneTripBioF,2)))</f>
        <v>7</v>
      </c>
      <c r="Y12" s="25"/>
      <c r="Z12" s="25">
        <v>44</v>
      </c>
      <c r="AA12" s="55">
        <f>IF(Z12="","",IF(H12="th",VLOOKUP(Z12,Y10JuneTripChemH,2),VLOOKUP(Z12,Y10JuneTripChemF,2)))</f>
        <v>6</v>
      </c>
      <c r="AB12" s="25"/>
      <c r="AC12" s="25">
        <v>69</v>
      </c>
      <c r="AD12" s="55">
        <f>IF(AC12="","",IF(I12="th",VLOOKUP(AC12,Y10JuneTripPhysH,2),VLOOKUP(AC12,Y10JuneTripPhysF,2)))</f>
        <v>8</v>
      </c>
      <c r="AE12" s="25"/>
      <c r="AF12" s="52"/>
      <c r="AG12" s="26" t="s">
        <v>82</v>
      </c>
      <c r="AH12" s="26" t="s">
        <v>82</v>
      </c>
      <c r="AI12" s="26" t="s">
        <v>82</v>
      </c>
      <c r="AJ12" s="53"/>
      <c r="AK12" s="53"/>
      <c r="AL12" s="53"/>
      <c r="AM12" s="32">
        <f t="shared" si="0"/>
        <v>0</v>
      </c>
      <c r="AO12" s="38" t="str">
        <f t="shared" si="1"/>
        <v>U</v>
      </c>
      <c r="AP12" s="53"/>
      <c r="AQ12" s="53"/>
      <c r="AR12" s="53"/>
      <c r="AS12" s="25">
        <v>77</v>
      </c>
      <c r="AT12" s="54">
        <f t="shared" si="2"/>
        <v>9</v>
      </c>
      <c r="AV12" s="25">
        <v>61</v>
      </c>
      <c r="AW12" s="54">
        <f t="shared" si="3"/>
        <v>7</v>
      </c>
      <c r="AY12" s="25">
        <v>80</v>
      </c>
      <c r="AZ12" s="54">
        <f t="shared" si="4"/>
        <v>9</v>
      </c>
      <c r="BA12" s="25"/>
      <c r="BB12" s="25"/>
      <c r="BC12" s="44"/>
      <c r="BD12" s="44"/>
      <c r="BE12" s="44"/>
      <c r="BF12" s="44"/>
      <c r="BG12" s="44"/>
      <c r="BH12" s="44"/>
      <c r="BI12" s="44"/>
      <c r="BJ12" s="26" t="s">
        <v>82</v>
      </c>
      <c r="BK12" s="25">
        <v>75</v>
      </c>
      <c r="BL12" s="38">
        <f t="shared" si="5"/>
        <v>9</v>
      </c>
      <c r="BM12" s="26" t="s">
        <v>82</v>
      </c>
      <c r="BN12" s="25">
        <v>67</v>
      </c>
      <c r="BO12" s="54">
        <f t="shared" si="6"/>
        <v>8</v>
      </c>
      <c r="BP12" s="26" t="s">
        <v>82</v>
      </c>
      <c r="BQ12" s="25">
        <v>63</v>
      </c>
      <c r="BR12" s="54">
        <f t="shared" si="7"/>
        <v>8</v>
      </c>
    </row>
    <row r="13" spans="1:70" ht="17.5">
      <c r="A13" s="23" t="s">
        <v>92</v>
      </c>
      <c r="B13" s="24" t="s">
        <v>75</v>
      </c>
      <c r="C13" s="25" t="s">
        <v>76</v>
      </c>
      <c r="D13" s="29"/>
      <c r="E13" s="29"/>
      <c r="F13" s="52"/>
      <c r="G13" s="26" t="s">
        <v>82</v>
      </c>
      <c r="H13" s="26" t="s">
        <v>82</v>
      </c>
      <c r="I13" s="26" t="s">
        <v>82</v>
      </c>
      <c r="J13" s="27">
        <v>0.47</v>
      </c>
      <c r="K13" s="28" t="s">
        <v>73</v>
      </c>
      <c r="L13" s="27">
        <v>0.28000000000000003</v>
      </c>
      <c r="M13" s="29" t="s">
        <v>78</v>
      </c>
      <c r="N13" s="30"/>
      <c r="O13" s="25">
        <v>34</v>
      </c>
      <c r="P13" s="53"/>
      <c r="Q13" s="53"/>
      <c r="R13" s="53"/>
      <c r="S13" s="34"/>
      <c r="T13" s="53"/>
      <c r="U13" s="53"/>
      <c r="V13" s="53"/>
      <c r="W13" s="25">
        <v>72</v>
      </c>
      <c r="X13" s="54">
        <f>IF(W13="","",IF(G13="th",VLOOKUP(W13,Y10JuneTripBioH,2),VLOOKUP(W13,Y10JuneTripBioF,2)))</f>
        <v>9</v>
      </c>
      <c r="Y13" s="25"/>
      <c r="Z13" s="25">
        <v>76</v>
      </c>
      <c r="AA13" s="55">
        <f>IF(Z13="","",IF(H13="th",VLOOKUP(Z13,Y10JuneTripChemH,2),VLOOKUP(Z13,Y10JuneTripChemF,2)))</f>
        <v>9</v>
      </c>
      <c r="AB13" s="25"/>
      <c r="AC13" s="25">
        <v>76</v>
      </c>
      <c r="AD13" s="55">
        <f>IF(AC13="","",IF(I13="th",VLOOKUP(AC13,Y10JuneTripPhysH,2),VLOOKUP(AC13,Y10JuneTripPhysF,2)))</f>
        <v>9</v>
      </c>
      <c r="AE13" s="25"/>
      <c r="AF13" s="52"/>
      <c r="AG13" s="26" t="s">
        <v>82</v>
      </c>
      <c r="AH13" s="26" t="s">
        <v>82</v>
      </c>
      <c r="AI13" s="26" t="s">
        <v>82</v>
      </c>
      <c r="AJ13" s="53"/>
      <c r="AK13" s="53"/>
      <c r="AL13" s="53"/>
      <c r="AM13" s="32">
        <f t="shared" si="0"/>
        <v>0</v>
      </c>
      <c r="AO13" s="38" t="str">
        <f t="shared" si="1"/>
        <v>U</v>
      </c>
      <c r="AP13" s="53"/>
      <c r="AQ13" s="53"/>
      <c r="AR13" s="53"/>
      <c r="AS13" s="25">
        <v>72</v>
      </c>
      <c r="AT13" s="54">
        <f t="shared" si="2"/>
        <v>9</v>
      </c>
      <c r="AV13" s="25">
        <v>81</v>
      </c>
      <c r="AW13" s="54">
        <f t="shared" si="3"/>
        <v>9</v>
      </c>
      <c r="AY13" s="25">
        <v>90</v>
      </c>
      <c r="AZ13" s="54">
        <f t="shared" si="4"/>
        <v>9</v>
      </c>
      <c r="BA13" s="25"/>
      <c r="BB13" s="25"/>
      <c r="BC13" s="44"/>
      <c r="BD13" s="44"/>
      <c r="BE13" s="44"/>
      <c r="BF13" s="44"/>
      <c r="BG13" s="44"/>
      <c r="BH13" s="44"/>
      <c r="BI13" s="44"/>
      <c r="BJ13" s="26" t="s">
        <v>82</v>
      </c>
      <c r="BK13" s="25">
        <v>79</v>
      </c>
      <c r="BL13" s="38">
        <f t="shared" si="5"/>
        <v>9</v>
      </c>
      <c r="BM13" s="26" t="s">
        <v>82</v>
      </c>
      <c r="BN13" s="25">
        <v>82</v>
      </c>
      <c r="BO13" s="54">
        <f t="shared" si="6"/>
        <v>9</v>
      </c>
      <c r="BP13" s="26" t="s">
        <v>82</v>
      </c>
      <c r="BQ13" s="25">
        <v>72</v>
      </c>
      <c r="BR13" s="54">
        <f t="shared" si="7"/>
        <v>9</v>
      </c>
    </row>
    <row r="14" spans="1:70" ht="17.5">
      <c r="A14" s="23" t="s">
        <v>93</v>
      </c>
      <c r="B14" s="24" t="s">
        <v>75</v>
      </c>
      <c r="C14" s="25" t="s">
        <v>76</v>
      </c>
      <c r="D14" s="29"/>
      <c r="E14" s="29"/>
      <c r="F14" s="52"/>
      <c r="G14" s="26" t="s">
        <v>82</v>
      </c>
      <c r="H14" s="26" t="s">
        <v>82</v>
      </c>
      <c r="I14" s="26" t="s">
        <v>82</v>
      </c>
      <c r="J14" s="27">
        <v>0.4</v>
      </c>
      <c r="K14" s="28">
        <v>6</v>
      </c>
      <c r="L14" s="27">
        <v>0.34</v>
      </c>
      <c r="M14" s="29" t="s">
        <v>78</v>
      </c>
      <c r="N14" s="30"/>
      <c r="O14" s="25">
        <v>27</v>
      </c>
      <c r="P14" s="53"/>
      <c r="Q14" s="53"/>
      <c r="R14" s="53"/>
      <c r="S14" s="34"/>
      <c r="T14" s="53"/>
      <c r="U14" s="53"/>
      <c r="V14" s="53"/>
      <c r="W14" s="25">
        <v>57</v>
      </c>
      <c r="X14" s="54">
        <f>IF(W14="","",IF(G14="th",VLOOKUP(W14,Y10JuneTripBioH,2),VLOOKUP(W14,Y10JuneTripBioF,2)))</f>
        <v>7</v>
      </c>
      <c r="Y14" s="25"/>
      <c r="Z14" s="25">
        <v>37</v>
      </c>
      <c r="AA14" s="55">
        <f>IF(Z14="","",IF(H14="th",VLOOKUP(Z14,Y10JuneTripChemH,2),VLOOKUP(Z14,Y10JuneTripChemF,2)))</f>
        <v>5</v>
      </c>
      <c r="AB14" s="25"/>
      <c r="AC14" s="25">
        <v>35</v>
      </c>
      <c r="AD14" s="55">
        <f>IF(AC14="","",IF(I14="th",VLOOKUP(AC14,Y10JuneTripPhysH,2),VLOOKUP(AC14,Y10JuneTripPhysF,2)))</f>
        <v>4</v>
      </c>
      <c r="AE14" s="25"/>
      <c r="AF14" s="52"/>
      <c r="AG14" s="26" t="s">
        <v>82</v>
      </c>
      <c r="AH14" s="26" t="s">
        <v>82</v>
      </c>
      <c r="AI14" s="26" t="s">
        <v>77</v>
      </c>
      <c r="AJ14" s="53"/>
      <c r="AK14" s="53"/>
      <c r="AL14" s="53"/>
      <c r="AM14" s="32">
        <f t="shared" si="0"/>
        <v>0</v>
      </c>
      <c r="AO14" s="38" t="str">
        <f t="shared" si="1"/>
        <v>U</v>
      </c>
      <c r="AP14" s="53"/>
      <c r="AQ14" s="53"/>
      <c r="AR14" s="53"/>
      <c r="AS14" s="25">
        <v>64</v>
      </c>
      <c r="AT14" s="54">
        <f t="shared" si="2"/>
        <v>8</v>
      </c>
      <c r="AV14" s="32">
        <v>46</v>
      </c>
      <c r="AW14" s="54">
        <f t="shared" si="3"/>
        <v>6</v>
      </c>
      <c r="AY14" s="25">
        <v>82</v>
      </c>
      <c r="AZ14" s="54">
        <f t="shared" si="4"/>
        <v>5</v>
      </c>
      <c r="BA14" s="25"/>
      <c r="BB14" s="25"/>
      <c r="BC14" s="44"/>
      <c r="BD14" s="44"/>
      <c r="BE14" s="44"/>
      <c r="BF14" s="44"/>
      <c r="BG14" s="44"/>
      <c r="BH14" s="44"/>
      <c r="BI14" s="44"/>
      <c r="BJ14" s="26" t="s">
        <v>82</v>
      </c>
      <c r="BK14" s="25"/>
      <c r="BL14" s="38" t="str">
        <f t="shared" si="5"/>
        <v/>
      </c>
      <c r="BM14" s="26" t="s">
        <v>82</v>
      </c>
      <c r="BN14" s="25"/>
      <c r="BO14" s="54" t="str">
        <f t="shared" si="6"/>
        <v/>
      </c>
      <c r="BP14" s="26" t="s">
        <v>82</v>
      </c>
      <c r="BQ14" s="25"/>
      <c r="BR14" s="54" t="str">
        <f t="shared" si="7"/>
        <v/>
      </c>
    </row>
    <row r="15" spans="1:70" ht="14.25" customHeight="1">
      <c r="A15" s="23" t="s">
        <v>94</v>
      </c>
      <c r="B15" s="24" t="s">
        <v>75</v>
      </c>
      <c r="C15" s="25" t="s">
        <v>76</v>
      </c>
      <c r="D15" s="29"/>
      <c r="E15" s="29"/>
      <c r="F15" s="52"/>
      <c r="G15" s="26" t="s">
        <v>77</v>
      </c>
      <c r="H15" s="26" t="s">
        <v>77</v>
      </c>
      <c r="I15" s="26" t="s">
        <v>77</v>
      </c>
      <c r="J15" s="27">
        <v>0.41</v>
      </c>
      <c r="K15" s="28" t="s">
        <v>58</v>
      </c>
      <c r="L15" s="27">
        <v>0.28999999999999998</v>
      </c>
      <c r="M15" s="29" t="s">
        <v>78</v>
      </c>
      <c r="N15" s="30" t="s">
        <v>50</v>
      </c>
      <c r="O15" s="25">
        <v>16</v>
      </c>
      <c r="P15" s="53"/>
      <c r="Q15" s="53"/>
      <c r="R15" s="53"/>
      <c r="S15" s="34"/>
      <c r="T15" s="53"/>
      <c r="U15" s="53"/>
      <c r="V15" s="53"/>
      <c r="W15" s="25">
        <v>47</v>
      </c>
      <c r="X15" s="54">
        <f>IF(W15="","",IF(G15="th",VLOOKUP(W15,Y10JuneTripBioH,2),VLOOKUP(W15,Y10JuneTripBioF,2)))</f>
        <v>3</v>
      </c>
      <c r="Y15" s="25"/>
      <c r="Z15" s="40"/>
      <c r="AA15" s="41"/>
      <c r="AB15" s="25"/>
      <c r="AC15" s="25">
        <v>60</v>
      </c>
      <c r="AD15" s="55">
        <f>IF(AC15="","",IF(I15="th",VLOOKUP(AC15,Y10JuneTripPhysH,2),VLOOKUP(AC15,Y10JuneTripPhysF,2)))</f>
        <v>4</v>
      </c>
      <c r="AE15" s="25"/>
      <c r="AF15" s="52"/>
      <c r="AG15" s="26" t="s">
        <v>77</v>
      </c>
      <c r="AH15" s="26" t="s">
        <v>77</v>
      </c>
      <c r="AI15" s="26" t="s">
        <v>77</v>
      </c>
      <c r="AJ15" s="53"/>
      <c r="AK15" s="53"/>
      <c r="AL15" s="53"/>
      <c r="AM15" s="32">
        <f t="shared" si="0"/>
        <v>0</v>
      </c>
      <c r="AO15" s="38" t="str">
        <f t="shared" si="1"/>
        <v>U</v>
      </c>
      <c r="AP15" s="53"/>
      <c r="AQ15" s="53"/>
      <c r="AR15" s="53"/>
      <c r="AS15" s="25">
        <v>52</v>
      </c>
      <c r="AT15" s="54">
        <f t="shared" si="2"/>
        <v>3</v>
      </c>
      <c r="AV15" s="25">
        <v>48</v>
      </c>
      <c r="AW15" s="54">
        <f t="shared" si="3"/>
        <v>3</v>
      </c>
      <c r="AY15" s="25">
        <v>43</v>
      </c>
      <c r="AZ15" s="54">
        <f t="shared" si="4"/>
        <v>3</v>
      </c>
      <c r="BA15" s="25"/>
      <c r="BB15" s="25">
        <v>69</v>
      </c>
      <c r="BC15" s="44"/>
      <c r="BD15" s="44"/>
      <c r="BE15" s="44"/>
      <c r="BF15" s="44"/>
      <c r="BG15" s="44"/>
      <c r="BH15" s="44"/>
      <c r="BI15" s="44"/>
      <c r="BJ15" s="26" t="s">
        <v>77</v>
      </c>
      <c r="BK15" s="25">
        <v>38</v>
      </c>
      <c r="BL15" s="38">
        <f t="shared" si="5"/>
        <v>2</v>
      </c>
      <c r="BM15" s="26" t="s">
        <v>77</v>
      </c>
      <c r="BN15" s="25">
        <v>42</v>
      </c>
      <c r="BO15" s="54">
        <f t="shared" si="6"/>
        <v>3</v>
      </c>
      <c r="BP15" s="26" t="s">
        <v>77</v>
      </c>
      <c r="BQ15" s="25">
        <v>37</v>
      </c>
      <c r="BR15" s="54">
        <f t="shared" si="7"/>
        <v>2</v>
      </c>
    </row>
    <row r="16" spans="1:70" ht="17.5">
      <c r="A16" s="23" t="s">
        <v>95</v>
      </c>
      <c r="B16" s="24" t="s">
        <v>75</v>
      </c>
      <c r="C16" s="25" t="s">
        <v>76</v>
      </c>
      <c r="D16" s="29"/>
      <c r="E16" s="29"/>
      <c r="F16" s="52"/>
      <c r="G16" s="26" t="s">
        <v>82</v>
      </c>
      <c r="H16" s="26" t="s">
        <v>82</v>
      </c>
      <c r="I16" s="26" t="s">
        <v>82</v>
      </c>
      <c r="J16" s="27">
        <v>0.35</v>
      </c>
      <c r="K16" s="28">
        <v>7</v>
      </c>
      <c r="L16" s="27">
        <v>0.41</v>
      </c>
      <c r="M16" s="29" t="s">
        <v>78</v>
      </c>
      <c r="N16" s="30"/>
      <c r="O16" s="25">
        <v>31</v>
      </c>
      <c r="P16" s="53"/>
      <c r="Q16" s="53"/>
      <c r="R16" s="53"/>
      <c r="S16" s="34"/>
      <c r="T16" s="53"/>
      <c r="U16" s="53"/>
      <c r="V16" s="53"/>
      <c r="W16" s="25">
        <v>60</v>
      </c>
      <c r="X16" s="54">
        <f>IF(W16="","",IF(G16="th",VLOOKUP(W16,Y10JuneTripBioH,2),VLOOKUP(W16,Y10JuneTripBioF,2)))</f>
        <v>7</v>
      </c>
      <c r="Y16" s="25"/>
      <c r="Z16" s="25">
        <v>53</v>
      </c>
      <c r="AA16" s="55">
        <f>IF(Z16="","",IF(H16="th",VLOOKUP(Z16,Y10JuneTripChemH,2),VLOOKUP(Z16,Y10JuneTripChemF,2)))</f>
        <v>7</v>
      </c>
      <c r="AB16" s="25"/>
      <c r="AC16" s="25">
        <v>71</v>
      </c>
      <c r="AD16" s="55">
        <f>IF(AC16="","",IF(I16="th",VLOOKUP(AC16,Y10JuneTripPhysH,2),VLOOKUP(AC16,Y10JuneTripPhysF,2)))</f>
        <v>8</v>
      </c>
      <c r="AE16" s="25"/>
      <c r="AF16" s="52"/>
      <c r="AG16" s="26" t="s">
        <v>82</v>
      </c>
      <c r="AH16" s="26" t="s">
        <v>82</v>
      </c>
      <c r="AI16" s="26" t="s">
        <v>82</v>
      </c>
      <c r="AJ16" s="53"/>
      <c r="AK16" s="53"/>
      <c r="AL16" s="53"/>
      <c r="AM16" s="32">
        <f t="shared" si="0"/>
        <v>0</v>
      </c>
      <c r="AO16" s="38" t="str">
        <f t="shared" si="1"/>
        <v>U</v>
      </c>
      <c r="AP16" s="53"/>
      <c r="AQ16" s="53"/>
      <c r="AR16" s="53"/>
      <c r="AS16" s="25">
        <v>67</v>
      </c>
      <c r="AT16" s="54">
        <f t="shared" si="2"/>
        <v>9</v>
      </c>
      <c r="AV16" s="25">
        <v>52</v>
      </c>
      <c r="AW16" s="54">
        <f t="shared" si="3"/>
        <v>7</v>
      </c>
      <c r="AY16" s="25">
        <v>68</v>
      </c>
      <c r="AZ16" s="54">
        <f t="shared" si="4"/>
        <v>8</v>
      </c>
      <c r="BA16" s="25"/>
      <c r="BB16" s="25"/>
      <c r="BC16" s="44"/>
      <c r="BD16" s="44"/>
      <c r="BE16" s="44"/>
      <c r="BF16" s="44"/>
      <c r="BG16" s="44"/>
      <c r="BH16" s="44"/>
      <c r="BI16" s="44"/>
      <c r="BJ16" s="26" t="s">
        <v>82</v>
      </c>
      <c r="BK16" s="25">
        <v>56</v>
      </c>
      <c r="BL16" s="38">
        <f t="shared" si="5"/>
        <v>7</v>
      </c>
      <c r="BM16" s="26" t="s">
        <v>82</v>
      </c>
      <c r="BN16" s="25">
        <v>60</v>
      </c>
      <c r="BO16" s="54">
        <f t="shared" si="6"/>
        <v>7</v>
      </c>
      <c r="BP16" s="26" t="s">
        <v>82</v>
      </c>
      <c r="BQ16" s="25">
        <v>56</v>
      </c>
      <c r="BR16" s="54">
        <f t="shared" si="7"/>
        <v>7</v>
      </c>
    </row>
    <row r="17" spans="1:70" ht="17.5">
      <c r="A17" s="47" t="s">
        <v>96</v>
      </c>
      <c r="B17" s="24" t="s">
        <v>75</v>
      </c>
      <c r="C17" s="25" t="s">
        <v>76</v>
      </c>
      <c r="D17" s="29"/>
      <c r="E17" s="29"/>
      <c r="F17" s="52"/>
      <c r="G17" s="26" t="s">
        <v>77</v>
      </c>
      <c r="H17" s="26" t="s">
        <v>77</v>
      </c>
      <c r="I17" s="26" t="s">
        <v>77</v>
      </c>
      <c r="J17" s="27"/>
      <c r="K17" s="28"/>
      <c r="L17" s="27"/>
      <c r="M17" s="29"/>
      <c r="N17" s="30"/>
      <c r="O17" s="25">
        <v>19</v>
      </c>
      <c r="P17" s="53"/>
      <c r="Q17" s="53"/>
      <c r="R17" s="53"/>
      <c r="S17" s="34"/>
      <c r="T17" s="53"/>
      <c r="U17" s="53"/>
      <c r="V17" s="53"/>
      <c r="W17" s="25">
        <v>33</v>
      </c>
      <c r="X17" s="54">
        <f>IF(W17="","",IF(G17="th",VLOOKUP(W17,Y10JuneTripBioH,2),VLOOKUP(W17,Y10JuneTripBioF,2)))</f>
        <v>2</v>
      </c>
      <c r="Y17" s="25"/>
      <c r="Z17" s="25">
        <v>38</v>
      </c>
      <c r="AA17" s="55">
        <f>IF(Z17="","",IF(H17="th",VLOOKUP(Z17,Y10JuneTripChemH,2),VLOOKUP(Z17,Y10JuneTripChemF,2)))</f>
        <v>3</v>
      </c>
      <c r="AB17" s="25"/>
      <c r="AC17" s="25">
        <v>66</v>
      </c>
      <c r="AD17" s="55">
        <f>IF(AC17="","",IF(I17="th",VLOOKUP(AC17,Y10JuneTripPhysH,2),VLOOKUP(AC17,Y10JuneTripPhysF,2)))</f>
        <v>5</v>
      </c>
      <c r="AE17" s="25"/>
      <c r="AF17" s="52"/>
      <c r="AG17" s="26" t="s">
        <v>77</v>
      </c>
      <c r="AH17" s="26" t="s">
        <v>77</v>
      </c>
      <c r="AI17" s="26" t="s">
        <v>77</v>
      </c>
      <c r="AJ17" s="53"/>
      <c r="AK17" s="53"/>
      <c r="AL17" s="53"/>
      <c r="AM17" s="32">
        <f t="shared" si="0"/>
        <v>0</v>
      </c>
      <c r="AO17" s="38" t="str">
        <f t="shared" si="1"/>
        <v>U</v>
      </c>
      <c r="AP17" s="53"/>
      <c r="AQ17" s="53"/>
      <c r="AR17" s="53"/>
      <c r="AS17" s="25">
        <v>58</v>
      </c>
      <c r="AT17" s="54">
        <f t="shared" si="2"/>
        <v>4</v>
      </c>
      <c r="AV17" s="25">
        <v>55</v>
      </c>
      <c r="AW17" s="54">
        <f t="shared" si="3"/>
        <v>4</v>
      </c>
      <c r="AY17" s="25">
        <v>39</v>
      </c>
      <c r="AZ17" s="54">
        <f t="shared" si="4"/>
        <v>2</v>
      </c>
      <c r="BA17" s="25"/>
      <c r="BB17" s="25">
        <v>72</v>
      </c>
      <c r="BC17" s="44"/>
      <c r="BD17" s="44"/>
      <c r="BE17" s="44"/>
      <c r="BF17" s="44"/>
      <c r="BG17" s="44"/>
      <c r="BH17" s="44"/>
      <c r="BI17" s="44"/>
      <c r="BJ17" s="26" t="s">
        <v>77</v>
      </c>
      <c r="BK17" s="25">
        <v>47</v>
      </c>
      <c r="BL17" s="38">
        <f t="shared" si="5"/>
        <v>3</v>
      </c>
      <c r="BM17" s="26" t="s">
        <v>77</v>
      </c>
      <c r="BN17" s="25">
        <v>50</v>
      </c>
      <c r="BO17" s="54">
        <f t="shared" si="6"/>
        <v>3</v>
      </c>
      <c r="BP17" s="26" t="s">
        <v>82</v>
      </c>
      <c r="BQ17" s="25">
        <v>34</v>
      </c>
      <c r="BR17" s="54">
        <f t="shared" si="7"/>
        <v>4</v>
      </c>
    </row>
    <row r="18" spans="1:70" ht="17.5">
      <c r="A18" s="23" t="s">
        <v>97</v>
      </c>
      <c r="B18" s="24" t="s">
        <v>75</v>
      </c>
      <c r="C18" s="25" t="s">
        <v>76</v>
      </c>
      <c r="D18" s="29"/>
      <c r="E18" s="29"/>
      <c r="F18" s="52"/>
      <c r="G18" s="26" t="s">
        <v>82</v>
      </c>
      <c r="H18" s="26" t="s">
        <v>82</v>
      </c>
      <c r="I18" s="26" t="s">
        <v>82</v>
      </c>
      <c r="J18" s="29"/>
      <c r="K18" s="39"/>
      <c r="L18" s="29"/>
      <c r="M18" s="29" t="s">
        <v>46</v>
      </c>
      <c r="N18" s="30"/>
      <c r="O18" s="25">
        <v>36</v>
      </c>
      <c r="P18" s="53"/>
      <c r="Q18" s="53"/>
      <c r="R18" s="53"/>
      <c r="S18" s="34"/>
      <c r="T18" s="53"/>
      <c r="U18" s="53"/>
      <c r="V18" s="53"/>
      <c r="W18" s="25">
        <v>70</v>
      </c>
      <c r="X18" s="54">
        <f>IF(W18="","",IF(G18="th",VLOOKUP(W18,Y10JuneTripBioH,2),VLOOKUP(W18,Y10JuneTripBioF,2)))</f>
        <v>9</v>
      </c>
      <c r="Y18" s="25"/>
      <c r="Z18" s="25">
        <v>49</v>
      </c>
      <c r="AA18" s="55">
        <f>IF(Z18="","",IF(H18="th",VLOOKUP(Z18,Y10JuneTripChemH,2),VLOOKUP(Z18,Y10JuneTripChemF,2)))</f>
        <v>7</v>
      </c>
      <c r="AB18" s="25"/>
      <c r="AC18" s="25">
        <v>67</v>
      </c>
      <c r="AD18" s="55">
        <f>IF(AC18="","",IF(I18="th",VLOOKUP(AC18,Y10JuneTripPhysH,2),VLOOKUP(AC18,Y10JuneTripPhysF,2)))</f>
        <v>8</v>
      </c>
      <c r="AE18" s="25"/>
      <c r="AF18" s="52"/>
      <c r="AG18" s="26" t="s">
        <v>82</v>
      </c>
      <c r="AH18" s="26" t="s">
        <v>82</v>
      </c>
      <c r="AI18" s="26" t="s">
        <v>82</v>
      </c>
      <c r="AJ18" s="53"/>
      <c r="AK18" s="53"/>
      <c r="AL18" s="53"/>
      <c r="AM18" s="32">
        <f t="shared" si="0"/>
        <v>0</v>
      </c>
      <c r="AO18" s="38" t="str">
        <f t="shared" si="1"/>
        <v>U</v>
      </c>
      <c r="AP18" s="53"/>
      <c r="AQ18" s="53"/>
      <c r="AR18" s="53"/>
      <c r="AS18" s="25">
        <v>98</v>
      </c>
      <c r="AT18" s="54">
        <f t="shared" si="2"/>
        <v>9</v>
      </c>
      <c r="AV18" s="25">
        <v>89</v>
      </c>
      <c r="AW18" s="54">
        <f t="shared" si="3"/>
        <v>9</v>
      </c>
      <c r="AY18" s="25">
        <v>94</v>
      </c>
      <c r="AZ18" s="54">
        <f t="shared" si="4"/>
        <v>9</v>
      </c>
      <c r="BA18" s="25"/>
      <c r="BB18" s="25"/>
      <c r="BC18" s="44"/>
      <c r="BD18" s="44"/>
      <c r="BE18" s="44"/>
      <c r="BF18" s="44"/>
      <c r="BG18" s="44"/>
      <c r="BH18" s="44"/>
      <c r="BI18" s="44"/>
      <c r="BJ18" s="26" t="s">
        <v>82</v>
      </c>
      <c r="BK18" s="25">
        <v>67</v>
      </c>
      <c r="BL18" s="38">
        <f t="shared" si="5"/>
        <v>9</v>
      </c>
      <c r="BM18" s="26" t="s">
        <v>82</v>
      </c>
      <c r="BN18" s="25">
        <v>71</v>
      </c>
      <c r="BO18" s="54">
        <f t="shared" si="6"/>
        <v>8</v>
      </c>
      <c r="BP18" s="26" t="s">
        <v>82</v>
      </c>
      <c r="BQ18" s="25">
        <v>53</v>
      </c>
      <c r="BR18" s="54">
        <f t="shared" si="7"/>
        <v>6</v>
      </c>
    </row>
    <row r="19" spans="1:70" ht="17.5">
      <c r="A19" s="23" t="s">
        <v>98</v>
      </c>
      <c r="B19" s="24" t="s">
        <v>75</v>
      </c>
      <c r="C19" s="25" t="s">
        <v>76</v>
      </c>
      <c r="D19" s="29"/>
      <c r="E19" s="29"/>
      <c r="F19" s="52"/>
      <c r="G19" s="26" t="s">
        <v>77</v>
      </c>
      <c r="H19" s="26" t="s">
        <v>77</v>
      </c>
      <c r="I19" s="26" t="s">
        <v>77</v>
      </c>
      <c r="J19" s="27">
        <v>0.49</v>
      </c>
      <c r="K19" s="28" t="s">
        <v>73</v>
      </c>
      <c r="L19" s="27">
        <v>0.26</v>
      </c>
      <c r="M19" s="29" t="s">
        <v>46</v>
      </c>
      <c r="N19" s="30"/>
      <c r="O19" s="25">
        <v>19</v>
      </c>
      <c r="P19" s="53"/>
      <c r="Q19" s="53"/>
      <c r="R19" s="53"/>
      <c r="S19" s="34"/>
      <c r="T19" s="53"/>
      <c r="U19" s="53"/>
      <c r="V19" s="53"/>
      <c r="W19" s="25">
        <v>86</v>
      </c>
      <c r="X19" s="54">
        <f>IF(W19="","",IF(G19="th",VLOOKUP(W19,Y10JuneTripBioH,2),VLOOKUP(W19,Y10JuneTripBioF,2)))</f>
        <v>5</v>
      </c>
      <c r="Y19" s="25"/>
      <c r="Z19" s="25">
        <v>40</v>
      </c>
      <c r="AA19" s="55">
        <f>IF(Z19="","",IF(H19="th",VLOOKUP(Z19,Y10JuneTripChemH,2),VLOOKUP(Z19,Y10JuneTripChemF,2)))</f>
        <v>3</v>
      </c>
      <c r="AB19" s="25"/>
      <c r="AC19" s="25">
        <v>61</v>
      </c>
      <c r="AD19" s="55">
        <f>IF(AC19="","",IF(I19="th",VLOOKUP(AC19,Y10JuneTripPhysH,2),VLOOKUP(AC19,Y10JuneTripPhysF,2)))</f>
        <v>4</v>
      </c>
      <c r="AE19" s="25"/>
      <c r="AF19" s="52"/>
      <c r="AG19" s="26" t="s">
        <v>77</v>
      </c>
      <c r="AH19" s="26" t="s">
        <v>77</v>
      </c>
      <c r="AI19" s="26" t="s">
        <v>77</v>
      </c>
      <c r="AJ19" s="53"/>
      <c r="AK19" s="53"/>
      <c r="AL19" s="53"/>
      <c r="AM19" s="32">
        <f t="shared" si="0"/>
        <v>0</v>
      </c>
      <c r="AO19" s="38" t="str">
        <f t="shared" si="1"/>
        <v>U</v>
      </c>
      <c r="AP19" s="53"/>
      <c r="AQ19" s="53"/>
      <c r="AR19" s="53"/>
      <c r="AS19" s="25">
        <v>86</v>
      </c>
      <c r="AT19" s="54">
        <f t="shared" si="2"/>
        <v>5</v>
      </c>
      <c r="AV19" s="25">
        <v>74</v>
      </c>
      <c r="AW19" s="54">
        <f t="shared" si="3"/>
        <v>5</v>
      </c>
      <c r="AY19" s="25">
        <v>90</v>
      </c>
      <c r="AZ19" s="54">
        <f t="shared" si="4"/>
        <v>5</v>
      </c>
      <c r="BA19" s="25"/>
      <c r="BB19" s="25">
        <v>64</v>
      </c>
      <c r="BC19" s="44"/>
      <c r="BD19" s="44"/>
      <c r="BE19" s="44"/>
      <c r="BF19" s="44"/>
      <c r="BG19" s="44"/>
      <c r="BH19" s="44"/>
      <c r="BI19" s="44"/>
      <c r="BJ19" s="26" t="s">
        <v>77</v>
      </c>
      <c r="BK19" s="25">
        <v>47</v>
      </c>
      <c r="BL19" s="38">
        <f t="shared" si="5"/>
        <v>3</v>
      </c>
      <c r="BM19" s="26" t="s">
        <v>82</v>
      </c>
      <c r="BN19" s="25">
        <v>27</v>
      </c>
      <c r="BO19" s="54">
        <f t="shared" si="6"/>
        <v>4</v>
      </c>
      <c r="BP19" s="26" t="s">
        <v>77</v>
      </c>
      <c r="BQ19" s="25"/>
      <c r="BR19" s="54" t="str">
        <f t="shared" si="7"/>
        <v/>
      </c>
    </row>
    <row r="20" spans="1:70" ht="17.5">
      <c r="A20" s="23" t="s">
        <v>99</v>
      </c>
      <c r="B20" s="24" t="s">
        <v>75</v>
      </c>
      <c r="C20" s="25" t="s">
        <v>76</v>
      </c>
      <c r="D20" s="29"/>
      <c r="E20" s="29"/>
      <c r="F20" s="52"/>
      <c r="G20" s="26" t="s">
        <v>77</v>
      </c>
      <c r="H20" s="26" t="s">
        <v>77</v>
      </c>
      <c r="I20" s="26" t="s">
        <v>77</v>
      </c>
      <c r="J20" s="27">
        <v>0.36</v>
      </c>
      <c r="K20" s="28">
        <v>7</v>
      </c>
      <c r="L20" s="27">
        <v>0.41</v>
      </c>
      <c r="M20" s="29" t="s">
        <v>78</v>
      </c>
      <c r="N20" s="30"/>
      <c r="O20" s="25">
        <v>21</v>
      </c>
      <c r="P20" s="53"/>
      <c r="Q20" s="53"/>
      <c r="R20" s="53"/>
      <c r="S20" s="34"/>
      <c r="T20" s="53"/>
      <c r="U20" s="53"/>
      <c r="V20" s="53"/>
      <c r="W20" s="25">
        <v>63</v>
      </c>
      <c r="X20" s="54">
        <f>IF(W20="","",IF(G20="th",VLOOKUP(W20,Y10JuneTripBioH,2),VLOOKUP(W20,Y10JuneTripBioF,2)))</f>
        <v>5</v>
      </c>
      <c r="Y20" s="25"/>
      <c r="Z20" s="25">
        <v>54</v>
      </c>
      <c r="AA20" s="55">
        <f>IF(Z20="","",IF(H20="th",VLOOKUP(Z20,Y10JuneTripChemH,2),VLOOKUP(Z20,Y10JuneTripChemF,2)))</f>
        <v>4</v>
      </c>
      <c r="AB20" s="25"/>
      <c r="AC20" s="25">
        <v>57</v>
      </c>
      <c r="AD20" s="55">
        <f>IF(AC20="","",IF(I20="th",VLOOKUP(AC20,Y10JuneTripPhysH,2),VLOOKUP(AC20,Y10JuneTripPhysF,2)))</f>
        <v>4</v>
      </c>
      <c r="AE20" s="25"/>
      <c r="AF20" s="52"/>
      <c r="AG20" s="26" t="s">
        <v>77</v>
      </c>
      <c r="AH20" s="26" t="s">
        <v>77</v>
      </c>
      <c r="AI20" s="26" t="s">
        <v>77</v>
      </c>
      <c r="AJ20" s="53"/>
      <c r="AK20" s="53"/>
      <c r="AL20" s="53"/>
      <c r="AM20" s="32">
        <f t="shared" si="0"/>
        <v>0</v>
      </c>
      <c r="AO20" s="38" t="str">
        <f t="shared" si="1"/>
        <v>U</v>
      </c>
      <c r="AP20" s="53"/>
      <c r="AQ20" s="53"/>
      <c r="AR20" s="53"/>
      <c r="AS20" s="25">
        <v>75</v>
      </c>
      <c r="AT20" s="54">
        <f t="shared" si="2"/>
        <v>5</v>
      </c>
      <c r="AV20" s="25">
        <v>65</v>
      </c>
      <c r="AW20" s="54">
        <f t="shared" si="3"/>
        <v>5</v>
      </c>
      <c r="AY20" s="25">
        <v>44</v>
      </c>
      <c r="AZ20" s="54">
        <f t="shared" si="4"/>
        <v>3</v>
      </c>
      <c r="BA20" s="25"/>
      <c r="BB20" s="25">
        <v>72</v>
      </c>
      <c r="BC20" s="44"/>
      <c r="BD20" s="44"/>
      <c r="BE20" s="44"/>
      <c r="BF20" s="44"/>
      <c r="BG20" s="44"/>
      <c r="BH20" s="44"/>
      <c r="BI20" s="44"/>
      <c r="BJ20" s="26" t="s">
        <v>77</v>
      </c>
      <c r="BK20" s="25">
        <v>53</v>
      </c>
      <c r="BL20" s="38">
        <f t="shared" si="5"/>
        <v>3</v>
      </c>
      <c r="BM20" s="26" t="s">
        <v>77</v>
      </c>
      <c r="BN20" s="25">
        <v>62</v>
      </c>
      <c r="BO20" s="54">
        <f t="shared" si="6"/>
        <v>4</v>
      </c>
      <c r="BP20" s="26" t="s">
        <v>77</v>
      </c>
      <c r="BQ20" s="25">
        <v>44</v>
      </c>
      <c r="BR20" s="54">
        <f t="shared" si="7"/>
        <v>3</v>
      </c>
    </row>
    <row r="21" spans="1:70" ht="30.5">
      <c r="A21" s="23" t="s">
        <v>100</v>
      </c>
      <c r="B21" s="24" t="s">
        <v>75</v>
      </c>
      <c r="C21" s="25" t="s">
        <v>76</v>
      </c>
      <c r="D21" s="29"/>
      <c r="E21" s="29"/>
      <c r="F21" s="52"/>
      <c r="G21" s="26" t="s">
        <v>82</v>
      </c>
      <c r="H21" s="26" t="s">
        <v>82</v>
      </c>
      <c r="I21" s="26" t="s">
        <v>82</v>
      </c>
      <c r="J21" s="27">
        <v>0.28999999999999998</v>
      </c>
      <c r="K21" s="28" t="s">
        <v>71</v>
      </c>
      <c r="L21" s="27">
        <v>0.45</v>
      </c>
      <c r="M21" s="29" t="s">
        <v>78</v>
      </c>
      <c r="N21" s="30"/>
      <c r="O21" s="25">
        <v>28</v>
      </c>
      <c r="P21" s="53"/>
      <c r="Q21" s="53"/>
      <c r="R21" s="53"/>
      <c r="S21" s="34"/>
      <c r="T21" s="53"/>
      <c r="U21" s="53"/>
      <c r="V21" s="53"/>
      <c r="W21" s="25">
        <v>68</v>
      </c>
      <c r="X21" s="54">
        <f>IF(W21="","",IF(G21="th",VLOOKUP(W21,Y10JuneTripBioH,2),VLOOKUP(W21,Y10JuneTripBioF,2)))</f>
        <v>8</v>
      </c>
      <c r="Y21" s="25"/>
      <c r="Z21" s="25">
        <v>57</v>
      </c>
      <c r="AA21" s="55">
        <f>IF(Z21="","",IF(H21="th",VLOOKUP(Z21,Y10JuneTripChemH,2),VLOOKUP(Z21,Y10JuneTripChemF,2)))</f>
        <v>7</v>
      </c>
      <c r="AB21" s="25"/>
      <c r="AC21" s="25">
        <v>64</v>
      </c>
      <c r="AD21" s="55">
        <f>IF(AC21="","",IF(I21="th",VLOOKUP(AC21,Y10JuneTripPhysH,2),VLOOKUP(AC21,Y10JuneTripPhysF,2)))</f>
        <v>7</v>
      </c>
      <c r="AE21" s="25"/>
      <c r="AF21" s="52"/>
      <c r="AG21" s="26" t="s">
        <v>82</v>
      </c>
      <c r="AH21" s="26" t="s">
        <v>82</v>
      </c>
      <c r="AI21" s="26" t="s">
        <v>82</v>
      </c>
      <c r="AJ21" s="53"/>
      <c r="AK21" s="53"/>
      <c r="AL21" s="53"/>
      <c r="AM21" s="32">
        <f t="shared" si="0"/>
        <v>0</v>
      </c>
      <c r="AO21" s="38" t="str">
        <f t="shared" si="1"/>
        <v>U</v>
      </c>
      <c r="AP21" s="53"/>
      <c r="AQ21" s="53"/>
      <c r="AR21" s="53"/>
      <c r="AS21" s="25">
        <v>81</v>
      </c>
      <c r="AT21" s="54">
        <f t="shared" si="2"/>
        <v>9</v>
      </c>
      <c r="AV21" s="25">
        <v>55</v>
      </c>
      <c r="AW21" s="54">
        <f t="shared" si="3"/>
        <v>7</v>
      </c>
      <c r="AY21" s="25">
        <v>88</v>
      </c>
      <c r="AZ21" s="54">
        <f t="shared" si="4"/>
        <v>9</v>
      </c>
      <c r="BA21" s="25"/>
      <c r="BB21" s="25"/>
      <c r="BC21" s="44"/>
      <c r="BD21" s="44"/>
      <c r="BE21" s="44"/>
      <c r="BF21" s="44"/>
      <c r="BG21" s="44"/>
      <c r="BH21" s="44"/>
      <c r="BI21" s="44"/>
      <c r="BJ21" s="26" t="s">
        <v>82</v>
      </c>
      <c r="BK21" s="25">
        <v>69</v>
      </c>
      <c r="BL21" s="38">
        <f t="shared" si="5"/>
        <v>9</v>
      </c>
      <c r="BM21" s="26" t="s">
        <v>82</v>
      </c>
      <c r="BN21" s="25">
        <v>69</v>
      </c>
      <c r="BO21" s="54">
        <f t="shared" si="6"/>
        <v>8</v>
      </c>
      <c r="BP21" s="26" t="s">
        <v>82</v>
      </c>
      <c r="BQ21" s="25">
        <v>65</v>
      </c>
      <c r="BR21" s="54">
        <f t="shared" si="7"/>
        <v>8</v>
      </c>
    </row>
    <row r="22" spans="1:70" ht="17.5">
      <c r="A22" s="23" t="s">
        <v>101</v>
      </c>
      <c r="B22" s="24" t="s">
        <v>75</v>
      </c>
      <c r="C22" s="25" t="s">
        <v>76</v>
      </c>
      <c r="D22" s="29"/>
      <c r="E22" s="29"/>
      <c r="F22" s="52"/>
      <c r="G22" s="26" t="s">
        <v>82</v>
      </c>
      <c r="H22" s="26" t="s">
        <v>82</v>
      </c>
      <c r="I22" s="26" t="s">
        <v>82</v>
      </c>
      <c r="J22" s="27">
        <v>0.44</v>
      </c>
      <c r="K22" s="28" t="s">
        <v>73</v>
      </c>
      <c r="L22" s="27">
        <v>0.31</v>
      </c>
      <c r="M22" s="29" t="s">
        <v>78</v>
      </c>
      <c r="N22" s="30" t="s">
        <v>57</v>
      </c>
      <c r="O22" s="25">
        <v>27</v>
      </c>
      <c r="P22" s="53"/>
      <c r="Q22" s="53"/>
      <c r="R22" s="53"/>
      <c r="S22" s="34"/>
      <c r="T22" s="53"/>
      <c r="U22" s="53"/>
      <c r="V22" s="53"/>
      <c r="W22" s="25">
        <v>63</v>
      </c>
      <c r="X22" s="54">
        <f>IF(W22="","",IF(G22="th",VLOOKUP(W22,Y10JuneTripBioH,2),VLOOKUP(W22,Y10JuneTripBioF,2)))</f>
        <v>8</v>
      </c>
      <c r="Y22" s="25"/>
      <c r="Z22" s="25">
        <v>64</v>
      </c>
      <c r="AA22" s="55">
        <f>IF(Z22="","",IF(H22="th",VLOOKUP(Z22,Y10JuneTripChemH,2),VLOOKUP(Z22,Y10JuneTripChemF,2)))</f>
        <v>8</v>
      </c>
      <c r="AB22" s="25"/>
      <c r="AC22" s="25">
        <v>73</v>
      </c>
      <c r="AD22" s="55">
        <f>IF(AC22="","",IF(I22="th",VLOOKUP(AC22,Y10JuneTripPhysH,2),VLOOKUP(AC22,Y10JuneTripPhysF,2)))</f>
        <v>8</v>
      </c>
      <c r="AE22" s="25"/>
      <c r="AF22" s="52"/>
      <c r="AG22" s="26" t="s">
        <v>82</v>
      </c>
      <c r="AH22" s="26" t="s">
        <v>82</v>
      </c>
      <c r="AI22" s="26" t="s">
        <v>82</v>
      </c>
      <c r="AJ22" s="53"/>
      <c r="AK22" s="53"/>
      <c r="AL22" s="53"/>
      <c r="AM22" s="32">
        <f t="shared" si="0"/>
        <v>0</v>
      </c>
      <c r="AO22" s="38" t="str">
        <f t="shared" si="1"/>
        <v>U</v>
      </c>
      <c r="AP22" s="53"/>
      <c r="AQ22" s="53"/>
      <c r="AR22" s="53"/>
      <c r="AS22" s="25">
        <v>57</v>
      </c>
      <c r="AT22" s="54">
        <f t="shared" si="2"/>
        <v>7</v>
      </c>
      <c r="AV22" s="25">
        <v>64</v>
      </c>
      <c r="AW22" s="54">
        <f t="shared" si="3"/>
        <v>8</v>
      </c>
      <c r="AY22" s="25">
        <v>72</v>
      </c>
      <c r="AZ22" s="54">
        <f t="shared" si="4"/>
        <v>8</v>
      </c>
      <c r="BA22" s="25"/>
      <c r="BB22" s="25"/>
      <c r="BC22" s="44"/>
      <c r="BD22" s="44"/>
      <c r="BE22" s="44"/>
      <c r="BF22" s="44"/>
      <c r="BG22" s="44"/>
      <c r="BH22" s="44"/>
      <c r="BI22" s="44"/>
      <c r="BJ22" s="26" t="s">
        <v>82</v>
      </c>
      <c r="BK22" s="25">
        <v>64</v>
      </c>
      <c r="BL22" s="38">
        <f t="shared" si="5"/>
        <v>8</v>
      </c>
      <c r="BM22" s="26" t="s">
        <v>82</v>
      </c>
      <c r="BN22" s="25">
        <v>72</v>
      </c>
      <c r="BO22" s="54">
        <f t="shared" si="6"/>
        <v>9</v>
      </c>
      <c r="BP22" s="26" t="s">
        <v>82</v>
      </c>
      <c r="BQ22" s="25" t="s">
        <v>102</v>
      </c>
      <c r="BR22" s="54" t="e">
        <f t="shared" si="7"/>
        <v>#N/A</v>
      </c>
    </row>
    <row r="23" spans="1:70" ht="17.5">
      <c r="A23" s="23" t="s">
        <v>103</v>
      </c>
      <c r="B23" s="24" t="s">
        <v>75</v>
      </c>
      <c r="C23" s="25" t="s">
        <v>76</v>
      </c>
      <c r="D23" s="29"/>
      <c r="E23" s="29"/>
      <c r="F23" s="52"/>
      <c r="G23" s="26" t="s">
        <v>82</v>
      </c>
      <c r="H23" s="26" t="s">
        <v>82</v>
      </c>
      <c r="I23" s="26" t="s">
        <v>82</v>
      </c>
      <c r="J23" s="27">
        <v>0.39</v>
      </c>
      <c r="K23" s="28">
        <v>7</v>
      </c>
      <c r="L23" s="27">
        <v>0.39</v>
      </c>
      <c r="M23" s="29" t="s">
        <v>78</v>
      </c>
      <c r="N23" s="30"/>
      <c r="O23" s="25">
        <v>26</v>
      </c>
      <c r="P23" s="53"/>
      <c r="Q23" s="53"/>
      <c r="R23" s="53"/>
      <c r="S23" s="34"/>
      <c r="T23" s="53"/>
      <c r="U23" s="53"/>
      <c r="V23" s="53"/>
      <c r="W23" s="25">
        <v>53</v>
      </c>
      <c r="X23" s="54">
        <f>IF(W23="","",IF(G23="th",VLOOKUP(W23,Y10JuneTripBioH,2),VLOOKUP(W23,Y10JuneTripBioF,2)))</f>
        <v>6</v>
      </c>
      <c r="Y23" s="25"/>
      <c r="Z23" s="25">
        <v>43</v>
      </c>
      <c r="AA23" s="55">
        <f>IF(Z23="","",IF(H23="th",VLOOKUP(Z23,Y10JuneTripChemH,2),VLOOKUP(Z23,Y10JuneTripChemF,2)))</f>
        <v>6</v>
      </c>
      <c r="AB23" s="25"/>
      <c r="AC23" s="25">
        <v>51</v>
      </c>
      <c r="AD23" s="55">
        <f>IF(AC23="","",IF(I23="th",VLOOKUP(AC23,Y10JuneTripPhysH,2),VLOOKUP(AC23,Y10JuneTripPhysF,2)))</f>
        <v>6</v>
      </c>
      <c r="AE23" s="25"/>
      <c r="AF23" s="52"/>
      <c r="AG23" s="26" t="s">
        <v>82</v>
      </c>
      <c r="AH23" s="26" t="s">
        <v>82</v>
      </c>
      <c r="AI23" s="26" t="s">
        <v>82</v>
      </c>
      <c r="AJ23" s="53"/>
      <c r="AK23" s="53"/>
      <c r="AL23" s="53"/>
      <c r="AM23" s="32">
        <f t="shared" si="0"/>
        <v>0</v>
      </c>
      <c r="AO23" s="38" t="str">
        <f t="shared" si="1"/>
        <v>U</v>
      </c>
      <c r="AP23" s="53"/>
      <c r="AQ23" s="53"/>
      <c r="AR23" s="53"/>
      <c r="AS23" s="25">
        <v>55</v>
      </c>
      <c r="AT23" s="54">
        <f t="shared" si="2"/>
        <v>7</v>
      </c>
      <c r="AV23" s="25">
        <v>59</v>
      </c>
      <c r="AW23" s="54">
        <f t="shared" si="3"/>
        <v>7</v>
      </c>
      <c r="AY23" s="25">
        <v>64</v>
      </c>
      <c r="AZ23" s="54">
        <f t="shared" si="4"/>
        <v>7</v>
      </c>
      <c r="BA23" s="25"/>
      <c r="BB23" s="25"/>
      <c r="BC23" s="44"/>
      <c r="BD23" s="44"/>
      <c r="BE23" s="44"/>
      <c r="BF23" s="44"/>
      <c r="BG23" s="44"/>
      <c r="BH23" s="44"/>
      <c r="BI23" s="44"/>
      <c r="BJ23" s="26" t="s">
        <v>82</v>
      </c>
      <c r="BK23" s="25">
        <v>50</v>
      </c>
      <c r="BL23" s="38">
        <f t="shared" si="5"/>
        <v>6</v>
      </c>
      <c r="BM23" s="26" t="s">
        <v>82</v>
      </c>
      <c r="BN23" s="25">
        <v>65</v>
      </c>
      <c r="BO23" s="54">
        <f t="shared" si="6"/>
        <v>8</v>
      </c>
      <c r="BP23" s="26" t="s">
        <v>82</v>
      </c>
      <c r="BQ23" s="25">
        <v>55</v>
      </c>
      <c r="BR23" s="54">
        <f t="shared" si="7"/>
        <v>7</v>
      </c>
    </row>
    <row r="24" spans="1:70" ht="17.5">
      <c r="A24" s="23" t="s">
        <v>104</v>
      </c>
      <c r="B24" s="24" t="s">
        <v>75</v>
      </c>
      <c r="C24" s="25" t="s">
        <v>76</v>
      </c>
      <c r="D24" s="29"/>
      <c r="E24" s="29"/>
      <c r="F24" s="52"/>
      <c r="G24" s="26" t="s">
        <v>82</v>
      </c>
      <c r="H24" s="26" t="s">
        <v>82</v>
      </c>
      <c r="I24" s="26" t="s">
        <v>82</v>
      </c>
      <c r="J24" s="27">
        <v>0.47</v>
      </c>
      <c r="K24" s="28" t="s">
        <v>67</v>
      </c>
      <c r="L24" s="27">
        <v>0.31</v>
      </c>
      <c r="M24" s="29" t="s">
        <v>78</v>
      </c>
      <c r="N24" s="30"/>
      <c r="O24" s="25">
        <v>20</v>
      </c>
      <c r="P24" s="53"/>
      <c r="Q24" s="53"/>
      <c r="R24" s="53"/>
      <c r="S24" s="34"/>
      <c r="T24" s="53"/>
      <c r="U24" s="53"/>
      <c r="V24" s="53"/>
      <c r="W24" s="25">
        <v>57</v>
      </c>
      <c r="X24" s="54">
        <f>IF(W24="","",IF(G24="th",VLOOKUP(W24,Y10JuneTripBioH,2),VLOOKUP(W24,Y10JuneTripBioF,2)))</f>
        <v>7</v>
      </c>
      <c r="Y24" s="25"/>
      <c r="Z24" s="25">
        <v>38</v>
      </c>
      <c r="AA24" s="55">
        <f>IF(Z24="","",IF(H24="th",VLOOKUP(Z24,Y10JuneTripChemH,2),VLOOKUP(Z24,Y10JuneTripChemF,2)))</f>
        <v>5</v>
      </c>
      <c r="AB24" s="25"/>
      <c r="AC24" s="25">
        <v>46</v>
      </c>
      <c r="AD24" s="55">
        <f>IF(AC24="","",IF(I24="th",VLOOKUP(AC24,Y10JuneTripPhysH,2),VLOOKUP(AC24,Y10JuneTripPhysF,2)))</f>
        <v>6</v>
      </c>
      <c r="AE24" s="25"/>
      <c r="AF24" s="52"/>
      <c r="AG24" s="26" t="s">
        <v>82</v>
      </c>
      <c r="AH24" s="26" t="s">
        <v>82</v>
      </c>
      <c r="AI24" s="26" t="s">
        <v>82</v>
      </c>
      <c r="AJ24" s="53"/>
      <c r="AK24" s="53"/>
      <c r="AL24" s="53"/>
      <c r="AM24" s="32">
        <f t="shared" si="0"/>
        <v>0</v>
      </c>
      <c r="AO24" s="38" t="str">
        <f t="shared" si="1"/>
        <v>U</v>
      </c>
      <c r="AP24" s="53"/>
      <c r="AQ24" s="53"/>
      <c r="AR24" s="53"/>
      <c r="AS24" s="25">
        <v>61</v>
      </c>
      <c r="AT24" s="54">
        <f t="shared" si="2"/>
        <v>8</v>
      </c>
      <c r="AV24" s="25">
        <v>58</v>
      </c>
      <c r="AW24" s="54">
        <f t="shared" si="3"/>
        <v>7</v>
      </c>
      <c r="AY24" s="25">
        <v>70</v>
      </c>
      <c r="AZ24" s="54">
        <f t="shared" si="4"/>
        <v>8</v>
      </c>
      <c r="BA24" s="25"/>
      <c r="BB24" s="25"/>
      <c r="BC24" s="44"/>
      <c r="BD24" s="44"/>
      <c r="BE24" s="44"/>
      <c r="BF24" s="44"/>
      <c r="BG24" s="44"/>
      <c r="BH24" s="44"/>
      <c r="BI24" s="44"/>
      <c r="BJ24" s="26" t="s">
        <v>82</v>
      </c>
      <c r="BK24" s="25">
        <v>50</v>
      </c>
      <c r="BL24" s="38">
        <f t="shared" si="5"/>
        <v>6</v>
      </c>
      <c r="BM24" s="26" t="s">
        <v>82</v>
      </c>
      <c r="BN24" s="25">
        <v>60</v>
      </c>
      <c r="BO24" s="54">
        <f t="shared" si="6"/>
        <v>7</v>
      </c>
      <c r="BP24" s="26" t="s">
        <v>82</v>
      </c>
      <c r="BQ24" s="25">
        <v>45</v>
      </c>
      <c r="BR24" s="54">
        <f t="shared" si="7"/>
        <v>6</v>
      </c>
    </row>
    <row r="25" spans="1:70" ht="30.5">
      <c r="A25" s="23" t="s">
        <v>105</v>
      </c>
      <c r="B25" s="24" t="s">
        <v>75</v>
      </c>
      <c r="C25" s="25" t="s">
        <v>76</v>
      </c>
      <c r="D25" s="29"/>
      <c r="E25" s="29"/>
      <c r="F25" s="52"/>
      <c r="G25" s="26" t="s">
        <v>82</v>
      </c>
      <c r="H25" s="26" t="s">
        <v>77</v>
      </c>
      <c r="I25" s="26" t="s">
        <v>77</v>
      </c>
      <c r="J25" s="27">
        <v>0.23</v>
      </c>
      <c r="K25" s="28" t="s">
        <v>63</v>
      </c>
      <c r="L25" s="27">
        <v>0.46</v>
      </c>
      <c r="M25" s="29" t="s">
        <v>78</v>
      </c>
      <c r="N25" s="30"/>
      <c r="O25" s="25">
        <v>17</v>
      </c>
      <c r="P25" s="53"/>
      <c r="Q25" s="53"/>
      <c r="R25" s="53"/>
      <c r="S25" s="34"/>
      <c r="T25" s="53"/>
      <c r="U25" s="53"/>
      <c r="V25" s="53"/>
      <c r="W25" s="25">
        <v>19</v>
      </c>
      <c r="X25" s="54" t="str">
        <f>IF(W25="","",IF(G25="th",VLOOKUP(W25,Y10JuneTripBioH,2),VLOOKUP(W25,Y10JuneTripBioF,2)))</f>
        <v>U</v>
      </c>
      <c r="Y25" s="25"/>
      <c r="Z25" s="25">
        <v>53</v>
      </c>
      <c r="AA25" s="55">
        <f>IF(Z25="","",IF(H25="th",VLOOKUP(Z25,Y10JuneTripChemH,2),VLOOKUP(Z25,Y10JuneTripChemF,2)))</f>
        <v>4</v>
      </c>
      <c r="AB25" s="25"/>
      <c r="AC25" s="25">
        <v>52</v>
      </c>
      <c r="AD25" s="55">
        <f>IF(AC25="","",IF(I25="th",VLOOKUP(AC25,Y10JuneTripPhysH,2),VLOOKUP(AC25,Y10JuneTripPhysF,2)))</f>
        <v>4</v>
      </c>
      <c r="AE25" s="25"/>
      <c r="AF25" s="52"/>
      <c r="AG25" s="26" t="s">
        <v>77</v>
      </c>
      <c r="AH25" s="26" t="s">
        <v>77</v>
      </c>
      <c r="AI25" s="26" t="s">
        <v>77</v>
      </c>
      <c r="AJ25" s="53"/>
      <c r="AK25" s="53"/>
      <c r="AL25" s="53"/>
      <c r="AM25" s="32">
        <f t="shared" si="0"/>
        <v>0</v>
      </c>
      <c r="AO25" s="38" t="str">
        <f t="shared" si="1"/>
        <v>U</v>
      </c>
      <c r="AP25" s="53"/>
      <c r="AQ25" s="53"/>
      <c r="AR25" s="53"/>
      <c r="AS25" s="25">
        <v>72</v>
      </c>
      <c r="AT25" s="54">
        <f t="shared" si="2"/>
        <v>5</v>
      </c>
      <c r="AV25" s="25">
        <v>74</v>
      </c>
      <c r="AW25" s="54">
        <f t="shared" si="3"/>
        <v>5</v>
      </c>
      <c r="AY25" s="25">
        <v>93</v>
      </c>
      <c r="AZ25" s="54">
        <f t="shared" si="4"/>
        <v>5</v>
      </c>
      <c r="BA25" s="25"/>
      <c r="BB25" s="25">
        <v>64</v>
      </c>
      <c r="BC25" s="44"/>
      <c r="BD25" s="44"/>
      <c r="BE25" s="44"/>
      <c r="BF25" s="44"/>
      <c r="BG25" s="44"/>
      <c r="BH25" s="44"/>
      <c r="BI25" s="44"/>
      <c r="BJ25" s="26" t="s">
        <v>82</v>
      </c>
      <c r="BK25" s="25">
        <v>43</v>
      </c>
      <c r="BL25" s="38">
        <f t="shared" si="5"/>
        <v>5</v>
      </c>
      <c r="BM25" s="26" t="s">
        <v>82</v>
      </c>
      <c r="BN25" s="25">
        <v>40</v>
      </c>
      <c r="BO25" s="54">
        <f t="shared" si="6"/>
        <v>5</v>
      </c>
      <c r="BP25" s="26" t="s">
        <v>82</v>
      </c>
      <c r="BQ25" s="25">
        <v>21</v>
      </c>
      <c r="BR25" s="54">
        <f t="shared" si="7"/>
        <v>3</v>
      </c>
    </row>
    <row r="26" spans="1:70" ht="14.25" customHeight="1">
      <c r="A26" s="23" t="s">
        <v>106</v>
      </c>
      <c r="B26" s="24" t="s">
        <v>75</v>
      </c>
      <c r="C26" s="25" t="s">
        <v>76</v>
      </c>
      <c r="D26" s="29"/>
      <c r="E26" s="29"/>
      <c r="F26" s="52"/>
      <c r="G26" s="26" t="s">
        <v>82</v>
      </c>
      <c r="H26" s="26" t="s">
        <v>82</v>
      </c>
      <c r="I26" s="26" t="s">
        <v>82</v>
      </c>
      <c r="J26" s="27">
        <v>0.34</v>
      </c>
      <c r="K26" s="28">
        <v>6</v>
      </c>
      <c r="L26" s="27">
        <v>0.4</v>
      </c>
      <c r="M26" s="29" t="s">
        <v>78</v>
      </c>
      <c r="N26" s="30"/>
      <c r="O26" s="25">
        <v>29</v>
      </c>
      <c r="P26" s="53"/>
      <c r="Q26" s="53"/>
      <c r="R26" s="53"/>
      <c r="S26" s="34"/>
      <c r="T26" s="53"/>
      <c r="U26" s="53"/>
      <c r="V26" s="53"/>
      <c r="W26" s="25">
        <v>56</v>
      </c>
      <c r="X26" s="54">
        <f>IF(W26="","",IF(G26="th",VLOOKUP(W26,Y10JuneTripBioH,2),VLOOKUP(W26,Y10JuneTripBioF,2)))</f>
        <v>7</v>
      </c>
      <c r="Y26" s="25"/>
      <c r="Z26" s="25">
        <v>53</v>
      </c>
      <c r="AA26" s="55">
        <f>IF(Z26="","",IF(H26="th",VLOOKUP(Z26,Y10JuneTripChemH,2),VLOOKUP(Z26,Y10JuneTripChemF,2)))</f>
        <v>7</v>
      </c>
      <c r="AB26" s="25"/>
      <c r="AC26" s="25">
        <v>59</v>
      </c>
      <c r="AD26" s="55">
        <f>IF(AC26="","",IF(I26="th",VLOOKUP(AC26,Y10JuneTripPhysH,2),VLOOKUP(AC26,Y10JuneTripPhysF,2)))</f>
        <v>7</v>
      </c>
      <c r="AE26" s="25"/>
      <c r="AF26" s="52"/>
      <c r="AG26" s="26" t="s">
        <v>82</v>
      </c>
      <c r="AH26" s="26" t="s">
        <v>82</v>
      </c>
      <c r="AI26" s="26" t="s">
        <v>82</v>
      </c>
      <c r="AJ26" s="53"/>
      <c r="AK26" s="53"/>
      <c r="AL26" s="53"/>
      <c r="AM26" s="32">
        <f t="shared" si="0"/>
        <v>0</v>
      </c>
      <c r="AO26" s="38" t="str">
        <f t="shared" si="1"/>
        <v>U</v>
      </c>
      <c r="AP26" s="53"/>
      <c r="AQ26" s="53"/>
      <c r="AR26" s="53"/>
      <c r="AS26" s="25">
        <v>74</v>
      </c>
      <c r="AT26" s="54">
        <f t="shared" si="2"/>
        <v>9</v>
      </c>
      <c r="AV26" s="25">
        <v>58</v>
      </c>
      <c r="AW26" s="54">
        <f t="shared" si="3"/>
        <v>7</v>
      </c>
      <c r="AY26" s="25">
        <v>73</v>
      </c>
      <c r="AZ26" s="54">
        <f t="shared" si="4"/>
        <v>8</v>
      </c>
      <c r="BA26" s="25"/>
      <c r="BB26" s="25"/>
      <c r="BC26" s="44"/>
      <c r="BD26" s="44"/>
      <c r="BE26" s="44"/>
      <c r="BF26" s="44"/>
      <c r="BG26" s="44"/>
      <c r="BH26" s="44"/>
      <c r="BI26" s="44"/>
      <c r="BJ26" s="26" t="s">
        <v>82</v>
      </c>
      <c r="BK26" s="25">
        <v>48</v>
      </c>
      <c r="BL26" s="38">
        <f t="shared" si="5"/>
        <v>6</v>
      </c>
      <c r="BM26" s="26" t="s">
        <v>82</v>
      </c>
      <c r="BN26" s="25">
        <v>57</v>
      </c>
      <c r="BO26" s="54">
        <f t="shared" si="6"/>
        <v>7</v>
      </c>
      <c r="BP26" s="26" t="s">
        <v>82</v>
      </c>
      <c r="BQ26" s="25">
        <v>57</v>
      </c>
      <c r="BR26" s="54">
        <f t="shared" si="7"/>
        <v>7</v>
      </c>
    </row>
    <row r="27" spans="1:70" ht="17.5">
      <c r="A27" s="23" t="s">
        <v>107</v>
      </c>
      <c r="B27" s="24" t="s">
        <v>75</v>
      </c>
      <c r="C27" s="25" t="s">
        <v>76</v>
      </c>
      <c r="D27" s="29"/>
      <c r="E27" s="29"/>
      <c r="F27" s="52"/>
      <c r="G27" s="26" t="s">
        <v>82</v>
      </c>
      <c r="H27" s="26" t="s">
        <v>82</v>
      </c>
      <c r="I27" s="26" t="s">
        <v>82</v>
      </c>
      <c r="J27" s="27">
        <v>0.41</v>
      </c>
      <c r="K27" s="28">
        <v>6</v>
      </c>
      <c r="L27" s="27">
        <v>0.34</v>
      </c>
      <c r="M27" s="29" t="s">
        <v>78</v>
      </c>
      <c r="N27" s="30"/>
      <c r="O27" s="25">
        <v>32</v>
      </c>
      <c r="P27" s="53"/>
      <c r="Q27" s="53"/>
      <c r="R27" s="53"/>
      <c r="S27" s="34"/>
      <c r="T27" s="53"/>
      <c r="U27" s="53"/>
      <c r="V27" s="53"/>
      <c r="W27" s="25">
        <v>32</v>
      </c>
      <c r="X27" s="54">
        <f>IF(W27="","",IF(G27="th",VLOOKUP(W27,Y10JuneTripBioH,2),VLOOKUP(W27,Y10JuneTripBioF,2)))</f>
        <v>5</v>
      </c>
      <c r="Y27" s="25"/>
      <c r="Z27" s="25">
        <v>37</v>
      </c>
      <c r="AA27" s="55">
        <f>IF(Z27="","",IF(H27="th",VLOOKUP(Z27,Y10JuneTripChemH,2),VLOOKUP(Z27,Y10JuneTripChemF,2)))</f>
        <v>5</v>
      </c>
      <c r="AB27" s="25"/>
      <c r="AC27" s="25">
        <v>52</v>
      </c>
      <c r="AD27" s="55">
        <f>IF(AC27="","",IF(I27="th",VLOOKUP(AC27,Y10JuneTripPhysH,2),VLOOKUP(AC27,Y10JuneTripPhysF,2)))</f>
        <v>6</v>
      </c>
      <c r="AE27" s="25"/>
      <c r="AF27" s="52"/>
      <c r="AG27" s="26" t="s">
        <v>82</v>
      </c>
      <c r="AH27" s="26" t="s">
        <v>82</v>
      </c>
      <c r="AI27" s="26" t="s">
        <v>82</v>
      </c>
      <c r="AJ27" s="53"/>
      <c r="AK27" s="53"/>
      <c r="AL27" s="53"/>
      <c r="AM27" s="32">
        <f t="shared" si="0"/>
        <v>0</v>
      </c>
      <c r="AO27" s="38" t="str">
        <f t="shared" si="1"/>
        <v>U</v>
      </c>
      <c r="AP27" s="53"/>
      <c r="AQ27" s="53"/>
      <c r="AR27" s="53"/>
      <c r="AS27" s="25">
        <v>57</v>
      </c>
      <c r="AT27" s="54">
        <f t="shared" si="2"/>
        <v>7</v>
      </c>
      <c r="AV27" s="25">
        <v>48</v>
      </c>
      <c r="AW27" s="54">
        <f t="shared" si="3"/>
        <v>6</v>
      </c>
      <c r="AY27" s="25">
        <v>63</v>
      </c>
      <c r="AZ27" s="54">
        <f t="shared" si="4"/>
        <v>7</v>
      </c>
      <c r="BA27" s="25"/>
      <c r="BB27" s="25"/>
      <c r="BC27" s="44"/>
      <c r="BD27" s="44"/>
      <c r="BE27" s="44"/>
      <c r="BF27" s="44"/>
      <c r="BG27" s="44"/>
      <c r="BH27" s="44"/>
      <c r="BI27" s="44"/>
      <c r="BJ27" s="26" t="s">
        <v>82</v>
      </c>
      <c r="BK27" s="25">
        <v>40</v>
      </c>
      <c r="BL27" s="38">
        <f t="shared" si="5"/>
        <v>5</v>
      </c>
      <c r="BM27" s="26" t="s">
        <v>82</v>
      </c>
      <c r="BN27" s="25">
        <v>53</v>
      </c>
      <c r="BO27" s="54">
        <f t="shared" si="6"/>
        <v>6</v>
      </c>
      <c r="BP27" s="26" t="s">
        <v>82</v>
      </c>
      <c r="BQ27" s="25">
        <v>50</v>
      </c>
      <c r="BR27" s="54">
        <f t="shared" si="7"/>
        <v>6</v>
      </c>
    </row>
    <row r="28" spans="1:70" ht="17.5">
      <c r="A28" s="23" t="s">
        <v>108</v>
      </c>
      <c r="B28" s="24" t="s">
        <v>75</v>
      </c>
      <c r="C28" s="25" t="s">
        <v>76</v>
      </c>
      <c r="D28" s="29"/>
      <c r="E28" s="29"/>
      <c r="F28" s="52"/>
      <c r="G28" s="26" t="s">
        <v>82</v>
      </c>
      <c r="H28" s="26" t="s">
        <v>82</v>
      </c>
      <c r="I28" s="26" t="s">
        <v>82</v>
      </c>
      <c r="J28" s="27">
        <v>0.38</v>
      </c>
      <c r="K28" s="28">
        <v>8</v>
      </c>
      <c r="L28" s="27">
        <v>0.37</v>
      </c>
      <c r="M28" s="29" t="s">
        <v>78</v>
      </c>
      <c r="N28" s="30"/>
      <c r="O28" s="25">
        <v>32</v>
      </c>
      <c r="P28" s="53"/>
      <c r="Q28" s="53"/>
      <c r="R28" s="53"/>
      <c r="S28" s="34"/>
      <c r="T28" s="53"/>
      <c r="U28" s="53"/>
      <c r="V28" s="53"/>
      <c r="W28" s="25">
        <v>44</v>
      </c>
      <c r="X28" s="54">
        <f>IF(W28="","",IF(G28="th",VLOOKUP(W28,Y10JuneTripBioH,2),VLOOKUP(W28,Y10JuneTripBioF,2)))</f>
        <v>5</v>
      </c>
      <c r="Y28" s="25"/>
      <c r="Z28" s="25">
        <v>37</v>
      </c>
      <c r="AA28" s="55">
        <f>IF(Z28="","",IF(H28="th",VLOOKUP(Z28,Y10JuneTripChemH,2),VLOOKUP(Z28,Y10JuneTripChemF,2)))</f>
        <v>5</v>
      </c>
      <c r="AB28" s="25"/>
      <c r="AC28" s="25">
        <v>59</v>
      </c>
      <c r="AD28" s="55">
        <f>IF(AC28="","",IF(I28="th",VLOOKUP(AC28,Y10JuneTripPhysH,2),VLOOKUP(AC28,Y10JuneTripPhysF,2)))</f>
        <v>7</v>
      </c>
      <c r="AE28" s="25"/>
      <c r="AF28" s="52"/>
      <c r="AG28" s="26" t="s">
        <v>82</v>
      </c>
      <c r="AH28" s="26" t="s">
        <v>82</v>
      </c>
      <c r="AI28" s="26" t="s">
        <v>82</v>
      </c>
      <c r="AJ28" s="53"/>
      <c r="AK28" s="53"/>
      <c r="AL28" s="53"/>
      <c r="AM28" s="32">
        <f t="shared" si="0"/>
        <v>0</v>
      </c>
      <c r="AO28" s="38" t="str">
        <f t="shared" si="1"/>
        <v>U</v>
      </c>
      <c r="AP28" s="53"/>
      <c r="AQ28" s="53"/>
      <c r="AR28" s="53"/>
      <c r="AS28" s="25">
        <v>83</v>
      </c>
      <c r="AT28" s="54">
        <f t="shared" si="2"/>
        <v>9</v>
      </c>
      <c r="AV28" s="25">
        <v>44</v>
      </c>
      <c r="AW28" s="54">
        <f t="shared" si="3"/>
        <v>6</v>
      </c>
      <c r="AY28" s="25">
        <v>74</v>
      </c>
      <c r="AZ28" s="54">
        <f t="shared" si="4"/>
        <v>8</v>
      </c>
      <c r="BA28" s="25"/>
      <c r="BB28" s="25"/>
      <c r="BC28" s="44"/>
      <c r="BD28" s="44"/>
      <c r="BE28" s="44"/>
      <c r="BF28" s="44"/>
      <c r="BG28" s="44"/>
      <c r="BH28" s="44"/>
      <c r="BI28" s="44"/>
      <c r="BJ28" s="26" t="s">
        <v>82</v>
      </c>
      <c r="BK28" s="25">
        <v>54</v>
      </c>
      <c r="BL28" s="38">
        <f t="shared" si="5"/>
        <v>7</v>
      </c>
      <c r="BM28" s="26" t="s">
        <v>82</v>
      </c>
      <c r="BN28" s="25">
        <v>69</v>
      </c>
      <c r="BO28" s="54">
        <f t="shared" si="6"/>
        <v>8</v>
      </c>
      <c r="BP28" s="26" t="s">
        <v>82</v>
      </c>
      <c r="BQ28" s="25">
        <v>32</v>
      </c>
      <c r="BR28" s="54">
        <f t="shared" si="7"/>
        <v>4</v>
      </c>
    </row>
    <row r="29" spans="1:70" ht="30.5">
      <c r="A29" s="23" t="s">
        <v>109</v>
      </c>
      <c r="B29" s="24" t="s">
        <v>75</v>
      </c>
      <c r="C29" s="25" t="s">
        <v>76</v>
      </c>
      <c r="D29" s="29"/>
      <c r="E29" s="29"/>
      <c r="F29" s="52"/>
      <c r="G29" s="26" t="s">
        <v>77</v>
      </c>
      <c r="H29" s="26" t="s">
        <v>82</v>
      </c>
      <c r="I29" s="26" t="s">
        <v>82</v>
      </c>
      <c r="J29" s="27">
        <v>0.28000000000000003</v>
      </c>
      <c r="K29" s="28" t="s">
        <v>63</v>
      </c>
      <c r="L29" s="27">
        <v>0.39</v>
      </c>
      <c r="M29" s="29" t="s">
        <v>78</v>
      </c>
      <c r="N29" s="30"/>
      <c r="O29" s="25">
        <v>16</v>
      </c>
      <c r="P29" s="53"/>
      <c r="Q29" s="53"/>
      <c r="R29" s="53"/>
      <c r="S29" s="34"/>
      <c r="T29" s="53"/>
      <c r="U29" s="53"/>
      <c r="V29" s="53"/>
      <c r="W29" s="25">
        <v>62</v>
      </c>
      <c r="X29" s="54">
        <f>IF(W29="","",IF(G29="th",VLOOKUP(W29,Y10JuneTripBioH,2),VLOOKUP(W29,Y10JuneTripBioF,2)))</f>
        <v>5</v>
      </c>
      <c r="Y29" s="25"/>
      <c r="Z29" s="25">
        <v>13</v>
      </c>
      <c r="AA29" s="55" t="str">
        <f>IF(Z29="","",IF(H29="th",VLOOKUP(Z29,Y10JuneTripChemH,2),VLOOKUP(Z29,Y10JuneTripChemF,2)))</f>
        <v>U</v>
      </c>
      <c r="AB29" s="25"/>
      <c r="AC29" s="25">
        <v>19</v>
      </c>
      <c r="AD29" s="55" t="str">
        <f>IF(AC29="","",IF(I29="th",VLOOKUP(AC29,Y10JuneTripPhysH,2),VLOOKUP(AC29,Y10JuneTripPhysF,2)))</f>
        <v>U</v>
      </c>
      <c r="AE29" s="25"/>
      <c r="AF29" s="52"/>
      <c r="AG29" s="26" t="s">
        <v>77</v>
      </c>
      <c r="AH29" s="26" t="s">
        <v>77</v>
      </c>
      <c r="AI29" s="26" t="s">
        <v>77</v>
      </c>
      <c r="AJ29" s="53"/>
      <c r="AK29" s="53"/>
      <c r="AL29" s="53"/>
      <c r="AM29" s="32">
        <f t="shared" si="0"/>
        <v>0</v>
      </c>
      <c r="AO29" s="38" t="str">
        <f t="shared" si="1"/>
        <v>U</v>
      </c>
      <c r="AP29" s="53"/>
      <c r="AQ29" s="53"/>
      <c r="AR29" s="53"/>
      <c r="AS29" s="25">
        <v>78</v>
      </c>
      <c r="AT29" s="54">
        <f t="shared" si="2"/>
        <v>5</v>
      </c>
      <c r="AV29" s="25">
        <v>68</v>
      </c>
      <c r="AW29" s="54">
        <f t="shared" si="3"/>
        <v>5</v>
      </c>
      <c r="AY29" s="25">
        <v>70</v>
      </c>
      <c r="AZ29" s="54">
        <f t="shared" si="4"/>
        <v>5</v>
      </c>
      <c r="BA29" s="25"/>
      <c r="BB29" s="25">
        <v>77</v>
      </c>
      <c r="BC29" s="44"/>
      <c r="BD29" s="44"/>
      <c r="BE29" s="44"/>
      <c r="BF29" s="44"/>
      <c r="BG29" s="44"/>
      <c r="BH29" s="44"/>
      <c r="BI29" s="44"/>
      <c r="BJ29" s="26" t="s">
        <v>82</v>
      </c>
      <c r="BK29" s="25">
        <v>46</v>
      </c>
      <c r="BL29" s="38">
        <f t="shared" si="5"/>
        <v>6</v>
      </c>
      <c r="BM29" s="26" t="s">
        <v>82</v>
      </c>
      <c r="BN29" s="25">
        <v>39</v>
      </c>
      <c r="BO29" s="54">
        <f t="shared" si="6"/>
        <v>5</v>
      </c>
      <c r="BP29" s="26" t="s">
        <v>82</v>
      </c>
      <c r="BQ29" s="25">
        <v>10</v>
      </c>
      <c r="BR29" s="54" t="str">
        <f t="shared" si="7"/>
        <v>U</v>
      </c>
    </row>
    <row r="30" spans="1:70" ht="17.5">
      <c r="A30" s="23" t="s">
        <v>110</v>
      </c>
      <c r="B30" s="24" t="s">
        <v>75</v>
      </c>
      <c r="C30" s="25" t="s">
        <v>76</v>
      </c>
      <c r="D30" s="29"/>
      <c r="E30" s="29"/>
      <c r="F30" s="52"/>
      <c r="G30" s="26" t="s">
        <v>77</v>
      </c>
      <c r="H30" s="26" t="s">
        <v>77</v>
      </c>
      <c r="I30" s="26" t="s">
        <v>77</v>
      </c>
      <c r="J30" s="27">
        <v>0.42</v>
      </c>
      <c r="K30" s="28" t="s">
        <v>56</v>
      </c>
      <c r="L30" s="27">
        <v>0.26</v>
      </c>
      <c r="M30" s="29" t="s">
        <v>46</v>
      </c>
      <c r="N30" s="30"/>
      <c r="P30" s="34"/>
      <c r="Q30" s="34"/>
      <c r="R30" s="34"/>
      <c r="S30" s="34"/>
      <c r="T30" s="34"/>
      <c r="U30" s="34"/>
      <c r="V30" s="34"/>
      <c r="W30" s="25">
        <v>68</v>
      </c>
      <c r="X30" s="54">
        <f>IF(W30="","",IF(G30="th",VLOOKUP(W30,Y10JuneTripBioH,2),VLOOKUP(W30,Y10JuneTripBioF,2)))</f>
        <v>5</v>
      </c>
      <c r="Z30" s="25">
        <v>54</v>
      </c>
      <c r="AA30" s="55">
        <f>IF(Z30="","",IF(H30="th",VLOOKUP(Z30,Y10JuneTripChemH,2),VLOOKUP(Z30,Y10JuneTripChemF,2)))</f>
        <v>4</v>
      </c>
      <c r="AC30" s="25">
        <v>61</v>
      </c>
      <c r="AD30" s="55">
        <f>IF(AC30="","",IF(I30="th",VLOOKUP(AC30,Y10JuneTripPhysH,2),VLOOKUP(AC30,Y10JuneTripPhysF,2)))</f>
        <v>4</v>
      </c>
      <c r="AF30" s="52"/>
      <c r="AG30" s="26" t="s">
        <v>77</v>
      </c>
      <c r="AH30" s="26" t="s">
        <v>77</v>
      </c>
      <c r="AI30" s="26" t="s">
        <v>77</v>
      </c>
      <c r="AJ30" s="53"/>
      <c r="AK30" s="53"/>
      <c r="AL30" s="53"/>
      <c r="AM30" s="32">
        <f t="shared" si="0"/>
        <v>0</v>
      </c>
      <c r="AO30" s="38" t="str">
        <f t="shared" si="1"/>
        <v>U</v>
      </c>
      <c r="AP30" s="53"/>
      <c r="AQ30" s="53"/>
      <c r="AR30" s="53"/>
      <c r="AS30" s="25">
        <v>66</v>
      </c>
      <c r="AT30" s="54">
        <f t="shared" si="2"/>
        <v>5</v>
      </c>
      <c r="AV30" s="25">
        <v>63</v>
      </c>
      <c r="AW30" s="54">
        <f t="shared" si="3"/>
        <v>5</v>
      </c>
      <c r="AY30" s="25">
        <v>69</v>
      </c>
      <c r="AZ30" s="54">
        <f t="shared" si="4"/>
        <v>5</v>
      </c>
      <c r="BA30" s="25"/>
      <c r="BB30" s="25">
        <v>82</v>
      </c>
      <c r="BC30" s="44"/>
      <c r="BD30" s="44"/>
      <c r="BE30" s="44"/>
      <c r="BF30" s="44"/>
      <c r="BG30" s="44"/>
      <c r="BH30" s="44"/>
      <c r="BI30" s="44"/>
      <c r="BJ30" s="26" t="s">
        <v>82</v>
      </c>
      <c r="BK30" s="25">
        <v>46</v>
      </c>
      <c r="BL30" s="38">
        <f t="shared" si="5"/>
        <v>6</v>
      </c>
      <c r="BM30" s="26" t="s">
        <v>82</v>
      </c>
      <c r="BN30" s="25">
        <v>31</v>
      </c>
      <c r="BO30" s="54">
        <f t="shared" si="6"/>
        <v>4</v>
      </c>
      <c r="BP30" s="26" t="s">
        <v>82</v>
      </c>
      <c r="BQ30" s="25">
        <v>24</v>
      </c>
      <c r="BR30" s="54">
        <f t="shared" si="7"/>
        <v>3</v>
      </c>
    </row>
    <row r="31" spans="1:70" ht="17.5">
      <c r="A31" s="23" t="s">
        <v>111</v>
      </c>
      <c r="B31" s="24" t="s">
        <v>75</v>
      </c>
      <c r="C31" s="25" t="s">
        <v>76</v>
      </c>
      <c r="D31" s="29"/>
      <c r="E31" s="29"/>
      <c r="F31" s="52"/>
      <c r="G31" s="26" t="s">
        <v>82</v>
      </c>
      <c r="H31" s="26" t="s">
        <v>82</v>
      </c>
      <c r="I31" s="26" t="s">
        <v>82</v>
      </c>
      <c r="J31" s="27">
        <v>0.43</v>
      </c>
      <c r="K31" s="28" t="s">
        <v>73</v>
      </c>
      <c r="L31" s="27">
        <v>0.31</v>
      </c>
      <c r="M31" s="29" t="s">
        <v>78</v>
      </c>
      <c r="N31" s="30"/>
      <c r="O31" s="25">
        <v>24</v>
      </c>
      <c r="P31" s="53"/>
      <c r="Q31" s="53"/>
      <c r="R31" s="53"/>
      <c r="S31" s="34"/>
      <c r="T31" s="53"/>
      <c r="U31" s="53"/>
      <c r="V31" s="53"/>
      <c r="W31" s="25">
        <v>42</v>
      </c>
      <c r="X31" s="54">
        <f>IF(W31="","",IF(G31="th",VLOOKUP(W31,Y10JuneTripBioH,2),VLOOKUP(W31,Y10JuneTripBioF,2)))</f>
        <v>5</v>
      </c>
      <c r="Y31" s="25"/>
      <c r="Z31" s="40"/>
      <c r="AA31" s="41"/>
      <c r="AB31" s="25"/>
      <c r="AC31" s="40"/>
      <c r="AD31" s="41"/>
      <c r="AE31" s="25"/>
      <c r="AF31" s="52"/>
      <c r="AG31" s="26" t="s">
        <v>82</v>
      </c>
      <c r="AH31" s="26" t="s">
        <v>82</v>
      </c>
      <c r="AI31" s="26" t="s">
        <v>82</v>
      </c>
      <c r="AJ31" s="53"/>
      <c r="AK31" s="53"/>
      <c r="AL31" s="53"/>
      <c r="AM31" s="32">
        <f t="shared" si="0"/>
        <v>0</v>
      </c>
      <c r="AO31" s="38" t="str">
        <f t="shared" si="1"/>
        <v>U</v>
      </c>
      <c r="AP31" s="53"/>
      <c r="AQ31" s="53"/>
      <c r="AR31" s="53"/>
      <c r="AS31" s="25">
        <v>43</v>
      </c>
      <c r="AT31" s="54">
        <f t="shared" si="2"/>
        <v>5</v>
      </c>
      <c r="AV31" s="25">
        <v>40</v>
      </c>
      <c r="AW31" s="54">
        <f t="shared" si="3"/>
        <v>6</v>
      </c>
      <c r="AY31" s="25">
        <v>42</v>
      </c>
      <c r="AZ31" s="54">
        <f t="shared" si="4"/>
        <v>5</v>
      </c>
      <c r="BA31" s="25"/>
      <c r="BB31" s="25"/>
      <c r="BC31" s="44"/>
      <c r="BD31" s="44"/>
      <c r="BE31" s="44"/>
      <c r="BF31" s="44"/>
      <c r="BG31" s="44"/>
      <c r="BH31" s="44"/>
      <c r="BI31" s="44"/>
      <c r="BJ31" s="26" t="s">
        <v>82</v>
      </c>
      <c r="BK31" s="25">
        <v>46</v>
      </c>
      <c r="BL31" s="38">
        <f t="shared" si="5"/>
        <v>6</v>
      </c>
      <c r="BM31" s="26" t="s">
        <v>82</v>
      </c>
      <c r="BN31" s="25">
        <v>34</v>
      </c>
      <c r="BO31" s="54">
        <f t="shared" si="6"/>
        <v>4</v>
      </c>
      <c r="BP31" s="26" t="s">
        <v>82</v>
      </c>
      <c r="BQ31" s="25">
        <v>34</v>
      </c>
      <c r="BR31" s="54">
        <f t="shared" si="7"/>
        <v>4</v>
      </c>
    </row>
    <row r="32" spans="1:70" ht="17.5">
      <c r="A32" s="23" t="s">
        <v>112</v>
      </c>
      <c r="B32" s="24" t="s">
        <v>75</v>
      </c>
      <c r="C32" s="25" t="s">
        <v>76</v>
      </c>
      <c r="D32" s="29"/>
      <c r="E32" s="29"/>
      <c r="F32" s="52"/>
      <c r="G32" s="26" t="s">
        <v>82</v>
      </c>
      <c r="H32" s="26" t="s">
        <v>82</v>
      </c>
      <c r="I32" s="26" t="s">
        <v>82</v>
      </c>
      <c r="J32" s="27">
        <v>0.42</v>
      </c>
      <c r="K32" s="28">
        <v>8</v>
      </c>
      <c r="L32" s="27">
        <v>0.34</v>
      </c>
      <c r="M32" s="29" t="s">
        <v>78</v>
      </c>
      <c r="N32" s="30"/>
      <c r="O32" s="25">
        <v>29</v>
      </c>
      <c r="P32" s="53"/>
      <c r="Q32" s="53"/>
      <c r="R32" s="53"/>
      <c r="S32" s="34"/>
      <c r="T32" s="53"/>
      <c r="U32" s="53"/>
      <c r="V32" s="53"/>
      <c r="W32" s="25">
        <v>60</v>
      </c>
      <c r="X32" s="54">
        <f>IF(W32="","",IF(G32="th",VLOOKUP(W32,Y10JuneTripBioH,2),VLOOKUP(W32,Y10JuneTripBioF,2)))</f>
        <v>7</v>
      </c>
      <c r="Y32" s="25"/>
      <c r="Z32" s="25">
        <v>62</v>
      </c>
      <c r="AA32" s="55">
        <f>IF(Z32="","",IF(H32="th",VLOOKUP(Z32,Y10JuneTripChemH,2),VLOOKUP(Z32,Y10JuneTripChemF,2)))</f>
        <v>8</v>
      </c>
      <c r="AB32" s="25"/>
      <c r="AC32" s="25">
        <v>66</v>
      </c>
      <c r="AD32" s="55">
        <f>IF(AC32="","",IF(I32="th",VLOOKUP(AC32,Y10JuneTripPhysH,2),VLOOKUP(AC32,Y10JuneTripPhysF,2)))</f>
        <v>8</v>
      </c>
      <c r="AE32" s="25"/>
      <c r="AF32" s="52"/>
      <c r="AG32" s="26" t="s">
        <v>82</v>
      </c>
      <c r="AH32" s="26" t="s">
        <v>82</v>
      </c>
      <c r="AI32" s="26" t="s">
        <v>82</v>
      </c>
      <c r="AJ32" s="53"/>
      <c r="AK32" s="53"/>
      <c r="AL32" s="53"/>
      <c r="AM32" s="32">
        <f t="shared" si="0"/>
        <v>0</v>
      </c>
      <c r="AO32" s="38" t="str">
        <f t="shared" si="1"/>
        <v>U</v>
      </c>
      <c r="AP32" s="53"/>
      <c r="AQ32" s="53"/>
      <c r="AR32" s="53"/>
      <c r="AS32" s="25">
        <v>65</v>
      </c>
      <c r="AT32" s="54">
        <f t="shared" si="2"/>
        <v>8</v>
      </c>
      <c r="AV32" s="25">
        <v>62</v>
      </c>
      <c r="AW32" s="54">
        <f t="shared" si="3"/>
        <v>8</v>
      </c>
      <c r="AY32" s="25">
        <v>76</v>
      </c>
      <c r="AZ32" s="54">
        <f t="shared" si="4"/>
        <v>9</v>
      </c>
      <c r="BA32" s="25"/>
      <c r="BB32" s="25"/>
      <c r="BC32" s="44"/>
      <c r="BD32" s="44"/>
      <c r="BE32" s="44"/>
      <c r="BF32" s="44"/>
      <c r="BG32" s="44"/>
      <c r="BH32" s="44"/>
      <c r="BI32" s="44"/>
      <c r="BJ32" s="26" t="s">
        <v>82</v>
      </c>
      <c r="BK32" s="25">
        <v>71</v>
      </c>
      <c r="BL32" s="38">
        <f t="shared" si="5"/>
        <v>9</v>
      </c>
      <c r="BM32" s="26" t="s">
        <v>82</v>
      </c>
      <c r="BN32" s="25">
        <v>73</v>
      </c>
      <c r="BO32" s="54">
        <f t="shared" si="6"/>
        <v>9</v>
      </c>
      <c r="BP32" s="26" t="s">
        <v>82</v>
      </c>
      <c r="BQ32" s="25">
        <v>58</v>
      </c>
      <c r="BR32" s="54">
        <f t="shared" si="7"/>
        <v>7</v>
      </c>
    </row>
    <row r="33" spans="1:70" ht="17.5">
      <c r="A33" s="23" t="s">
        <v>113</v>
      </c>
      <c r="B33" s="24" t="s">
        <v>75</v>
      </c>
      <c r="C33" s="25" t="s">
        <v>76</v>
      </c>
      <c r="D33" s="29"/>
      <c r="E33" s="29"/>
      <c r="F33" s="52"/>
      <c r="G33" s="26" t="s">
        <v>77</v>
      </c>
      <c r="H33" s="26" t="s">
        <v>82</v>
      </c>
      <c r="I33" s="26" t="s">
        <v>77</v>
      </c>
      <c r="J33" s="27">
        <v>0.33</v>
      </c>
      <c r="K33" s="28">
        <v>3</v>
      </c>
      <c r="L33" s="27">
        <v>0.34</v>
      </c>
      <c r="M33" s="29" t="s">
        <v>78</v>
      </c>
      <c r="N33" s="30" t="s">
        <v>114</v>
      </c>
      <c r="O33" s="25">
        <v>14</v>
      </c>
      <c r="P33" s="53"/>
      <c r="Q33" s="53"/>
      <c r="R33" s="53"/>
      <c r="S33" s="34"/>
      <c r="T33" s="53"/>
      <c r="U33" s="53"/>
      <c r="V33" s="53"/>
      <c r="W33" s="25">
        <v>55</v>
      </c>
      <c r="X33" s="54">
        <f>IF(W33="","",IF(G33="th",VLOOKUP(W33,Y10JuneTripBioH,2),VLOOKUP(W33,Y10JuneTripBioF,2)))</f>
        <v>4</v>
      </c>
      <c r="Y33" s="25"/>
      <c r="Z33" s="25">
        <v>15</v>
      </c>
      <c r="AA33" s="55">
        <f>IF(Z33="","",IF(H33="th",VLOOKUP(Z33,Y10JuneTripChemH,2),VLOOKUP(Z33,Y10JuneTripChemF,2)))</f>
        <v>3</v>
      </c>
      <c r="AB33" s="25"/>
      <c r="AC33" s="25">
        <v>62</v>
      </c>
      <c r="AD33" s="55">
        <f>IF(AC33="","",IF(I33="th",VLOOKUP(AC33,Y10JuneTripPhysH,2),VLOOKUP(AC33,Y10JuneTripPhysF,2)))</f>
        <v>5</v>
      </c>
      <c r="AE33" s="25"/>
      <c r="AF33" s="52"/>
      <c r="AG33" s="26" t="s">
        <v>77</v>
      </c>
      <c r="AH33" s="26" t="s">
        <v>77</v>
      </c>
      <c r="AI33" s="26" t="s">
        <v>77</v>
      </c>
      <c r="AJ33" s="53"/>
      <c r="AK33" s="53"/>
      <c r="AL33" s="53"/>
      <c r="AM33" s="32">
        <f t="shared" si="0"/>
        <v>0</v>
      </c>
      <c r="AO33" s="38" t="str">
        <f t="shared" ref="AO33:AO63" si="8">IF(AM33="","",IF(AF33="F",VLOOKUP(AM33,Y11Nov22CombF,2),VLOOKUP(AM33,Y11Nov22CombH,2)))</f>
        <v>U</v>
      </c>
      <c r="AP33" s="53"/>
      <c r="AQ33" s="53"/>
      <c r="AR33" s="53"/>
      <c r="AS33" s="25">
        <v>55</v>
      </c>
      <c r="AT33" s="54">
        <f t="shared" si="2"/>
        <v>4</v>
      </c>
      <c r="AV33" s="25">
        <v>52</v>
      </c>
      <c r="AW33" s="54">
        <f t="shared" si="3"/>
        <v>4</v>
      </c>
      <c r="AY33" s="25">
        <v>40</v>
      </c>
      <c r="AZ33" s="54">
        <f t="shared" si="4"/>
        <v>2</v>
      </c>
      <c r="BA33" s="25"/>
      <c r="BB33" s="25">
        <v>74</v>
      </c>
      <c r="BC33" s="44"/>
      <c r="BD33" s="44"/>
      <c r="BE33" s="44"/>
      <c r="BF33" s="44"/>
      <c r="BG33" s="44"/>
      <c r="BH33" s="44"/>
      <c r="BI33" s="44"/>
      <c r="BJ33" s="26" t="s">
        <v>77</v>
      </c>
      <c r="BK33" s="25">
        <v>52</v>
      </c>
      <c r="BL33" s="38">
        <f t="shared" si="5"/>
        <v>3</v>
      </c>
      <c r="BM33" s="26" t="s">
        <v>82</v>
      </c>
      <c r="BN33" s="25">
        <v>23</v>
      </c>
      <c r="BO33" s="54">
        <f t="shared" si="6"/>
        <v>3</v>
      </c>
      <c r="BP33" s="26" t="s">
        <v>82</v>
      </c>
      <c r="BQ33" s="25">
        <v>31</v>
      </c>
      <c r="BR33" s="54">
        <f t="shared" si="7"/>
        <v>4</v>
      </c>
    </row>
    <row r="34" spans="1:70" ht="17.5">
      <c r="A34" s="23" t="s">
        <v>115</v>
      </c>
      <c r="B34" s="24" t="s">
        <v>75</v>
      </c>
      <c r="C34" s="25" t="s">
        <v>116</v>
      </c>
      <c r="D34" s="29"/>
      <c r="E34" s="29"/>
      <c r="F34" s="52"/>
      <c r="G34" s="26" t="s">
        <v>82</v>
      </c>
      <c r="H34" s="26" t="s">
        <v>82</v>
      </c>
      <c r="I34" s="26" t="s">
        <v>82</v>
      </c>
      <c r="J34" s="27">
        <v>0.32</v>
      </c>
      <c r="K34" s="28">
        <v>5</v>
      </c>
      <c r="L34" s="27">
        <v>0.36</v>
      </c>
      <c r="M34" s="29" t="s">
        <v>46</v>
      </c>
      <c r="N34" s="30"/>
      <c r="O34" s="25"/>
      <c r="P34" s="53"/>
      <c r="Q34" s="53"/>
      <c r="R34" s="53"/>
      <c r="S34" s="34"/>
      <c r="T34" s="53"/>
      <c r="U34" s="53"/>
      <c r="V34" s="53"/>
      <c r="W34" s="25">
        <v>34</v>
      </c>
      <c r="X34" s="54">
        <f>IF(W34="","",IF(G34="th",VLOOKUP(W34,Y10JuneTripBioH,2),VLOOKUP(W34,Y10JuneTripBioF,2)))</f>
        <v>5</v>
      </c>
      <c r="Y34" s="25">
        <v>5</v>
      </c>
      <c r="Z34" s="25">
        <v>29</v>
      </c>
      <c r="AA34" s="55">
        <f>IF(Z34="","",IF(H34="th",VLOOKUP(Z34,Y10JuneTripChemH,2),VLOOKUP(Z34,Y10JuneTripChemF,2)))</f>
        <v>4</v>
      </c>
      <c r="AB34" s="25"/>
      <c r="AC34" s="25">
        <v>22</v>
      </c>
      <c r="AD34" s="55">
        <f>IF(AC34="","",IF(I34="th",VLOOKUP(AC34,Y10JuneTripPhysH,2),VLOOKUP(AC34,Y10JuneTripPhysF,2)))</f>
        <v>3</v>
      </c>
      <c r="AE34" s="25"/>
      <c r="AF34" s="52"/>
      <c r="AG34" s="26" t="s">
        <v>82</v>
      </c>
      <c r="AH34" s="26" t="s">
        <v>82</v>
      </c>
      <c r="AI34" s="26" t="s">
        <v>82</v>
      </c>
      <c r="AJ34" s="53"/>
      <c r="AK34" s="53"/>
      <c r="AL34" s="53"/>
      <c r="AM34" s="32">
        <f t="shared" si="0"/>
        <v>0</v>
      </c>
      <c r="AO34" s="38" t="str">
        <f t="shared" si="8"/>
        <v>U</v>
      </c>
      <c r="AP34" s="53"/>
      <c r="AQ34" s="53"/>
      <c r="AR34" s="53"/>
      <c r="AS34" s="25">
        <v>44</v>
      </c>
      <c r="AT34" s="54">
        <f t="shared" si="2"/>
        <v>6</v>
      </c>
      <c r="AV34" s="32">
        <v>29</v>
      </c>
      <c r="AW34" s="54">
        <f t="shared" si="3"/>
        <v>5</v>
      </c>
      <c r="AY34" s="25">
        <v>35</v>
      </c>
      <c r="AZ34" s="54">
        <f t="shared" si="4"/>
        <v>4</v>
      </c>
      <c r="BA34" s="25"/>
      <c r="BB34" s="25"/>
      <c r="BC34" s="44"/>
      <c r="BD34" s="44"/>
      <c r="BE34" s="44"/>
      <c r="BF34" s="44"/>
      <c r="BG34" s="44"/>
      <c r="BH34" s="44"/>
      <c r="BI34" s="44"/>
      <c r="BJ34" s="26" t="s">
        <v>82</v>
      </c>
      <c r="BK34" s="25">
        <v>28</v>
      </c>
      <c r="BL34" s="38">
        <f t="shared" si="5"/>
        <v>4</v>
      </c>
      <c r="BM34" s="26" t="s">
        <v>82</v>
      </c>
      <c r="BN34" s="25">
        <v>47</v>
      </c>
      <c r="BO34" s="54">
        <f t="shared" si="6"/>
        <v>6</v>
      </c>
      <c r="BP34" s="26" t="s">
        <v>82</v>
      </c>
      <c r="BQ34" s="25">
        <v>30</v>
      </c>
      <c r="BR34" s="54">
        <f t="shared" si="7"/>
        <v>4</v>
      </c>
    </row>
    <row r="35" spans="1:70" ht="17.5">
      <c r="A35" s="23" t="s">
        <v>117</v>
      </c>
      <c r="B35" s="24" t="s">
        <v>75</v>
      </c>
      <c r="C35" s="25" t="s">
        <v>116</v>
      </c>
      <c r="D35" s="29"/>
      <c r="E35" s="29"/>
      <c r="F35" s="52"/>
      <c r="G35" s="26" t="s">
        <v>82</v>
      </c>
      <c r="H35" s="26" t="s">
        <v>82</v>
      </c>
      <c r="I35" s="26" t="s">
        <v>82</v>
      </c>
      <c r="J35" s="27">
        <v>0.48</v>
      </c>
      <c r="K35" s="28" t="s">
        <v>56</v>
      </c>
      <c r="L35" s="27">
        <v>0.21</v>
      </c>
      <c r="M35" s="29" t="s">
        <v>78</v>
      </c>
      <c r="N35" s="30"/>
      <c r="O35" s="25"/>
      <c r="P35" s="53"/>
      <c r="Q35" s="53"/>
      <c r="R35" s="53"/>
      <c r="S35" s="34"/>
      <c r="T35" s="53"/>
      <c r="U35" s="53"/>
      <c r="V35" s="53"/>
      <c r="W35" s="25">
        <v>38</v>
      </c>
      <c r="X35" s="54">
        <f>IF(W35="","",IF(G35="th",VLOOKUP(W35,Y10JuneTripBioH,2),VLOOKUP(W35,Y10JuneTripBioF,2)))</f>
        <v>5</v>
      </c>
      <c r="Y35" s="25">
        <v>7</v>
      </c>
      <c r="Z35" s="25">
        <v>35</v>
      </c>
      <c r="AA35" s="55">
        <f>IF(Z35="","",IF(H35="th",VLOOKUP(Z35,Y10JuneTripChemH,2),VLOOKUP(Z35,Y10JuneTripChemF,2)))</f>
        <v>5</v>
      </c>
      <c r="AB35" s="25"/>
      <c r="AC35" s="25">
        <v>34</v>
      </c>
      <c r="AD35" s="55">
        <f>IF(AC35="","",IF(I35="th",VLOOKUP(AC35,Y10JuneTripPhysH,2),VLOOKUP(AC35,Y10JuneTripPhysF,2)))</f>
        <v>4</v>
      </c>
      <c r="AE35" s="25"/>
      <c r="AF35" s="52"/>
      <c r="AG35" s="26" t="s">
        <v>82</v>
      </c>
      <c r="AH35" s="26" t="s">
        <v>82</v>
      </c>
      <c r="AI35" s="26" t="s">
        <v>82</v>
      </c>
      <c r="AJ35" s="53"/>
      <c r="AK35" s="53"/>
      <c r="AL35" s="53"/>
      <c r="AM35" s="32">
        <f t="shared" si="0"/>
        <v>0</v>
      </c>
      <c r="AO35" s="38" t="str">
        <f t="shared" si="8"/>
        <v>U</v>
      </c>
      <c r="AP35" s="53"/>
      <c r="AQ35" s="53"/>
      <c r="AR35" s="53"/>
      <c r="AS35" s="25">
        <v>54</v>
      </c>
      <c r="AT35" s="54">
        <f t="shared" ref="AT35:AT63" si="9">IF(AS35="","",IF(AG35="tf",VLOOKUP(AS35,Y11Nov22BioF,2),VLOOKUP(AS35,Y11Nov22BioH,2)))</f>
        <v>7</v>
      </c>
      <c r="AV35" s="32">
        <v>26</v>
      </c>
      <c r="AW35" s="54">
        <f t="shared" ref="AW35:AW63" si="10">IF(AV35="","",IF(AH35="tf",VLOOKUP(AV35,Y11Nov22ChemF,2),VLOOKUP(AV35,Y11Nov22ChemH,2)))</f>
        <v>4</v>
      </c>
      <c r="AY35" s="25">
        <v>50</v>
      </c>
      <c r="AZ35" s="54">
        <f t="shared" ref="AZ35:AZ63" si="11">IF(AY35="","",IF(AI35="tf",VLOOKUP(AY35,Y11Nov22PhysF,2),VLOOKUP(AY35,Y11Nov22PhysH,2)))</f>
        <v>6</v>
      </c>
      <c r="BA35" s="25"/>
      <c r="BB35" s="25"/>
      <c r="BC35" s="44"/>
      <c r="BD35" s="44"/>
      <c r="BE35" s="44"/>
      <c r="BF35" s="44"/>
      <c r="BG35" s="44"/>
      <c r="BH35" s="44"/>
      <c r="BI35" s="44"/>
      <c r="BJ35" s="26" t="s">
        <v>82</v>
      </c>
      <c r="BK35" s="25">
        <v>38</v>
      </c>
      <c r="BL35" s="38">
        <f t="shared" ref="BL35:BL63" si="12">IF(BK35="","",IF(BJ35="tf",VLOOKUP(BK35,Y11Paper2Mar23TripBF,2),VLOOKUP(BK35,Y11Paper2Mar23TripBH,2)))</f>
        <v>5</v>
      </c>
      <c r="BM35" s="26" t="s">
        <v>82</v>
      </c>
      <c r="BN35" s="25">
        <v>38</v>
      </c>
      <c r="BO35" s="54">
        <f t="shared" ref="BO35:BO63" si="13">IF(BN35="","",IF(BM35="tf",VLOOKUP(BN35,Y11Paper2Mar23TripCF,2),VLOOKUP(BN35,Y11Paper2Mar23TripCH,2)))</f>
        <v>5</v>
      </c>
      <c r="BP35" s="26" t="s">
        <v>82</v>
      </c>
      <c r="BQ35" s="25">
        <v>37</v>
      </c>
      <c r="BR35" s="54">
        <f t="shared" ref="BR35:BR63" si="14">IF(BQ35="","",IF(BP35="tf",VLOOKUP(BQ35,Y11Paper2Mar23TripPF,2),VLOOKUP(BQ35,Y11Paper2Mar23TripPH,2)))</f>
        <v>5</v>
      </c>
    </row>
    <row r="36" spans="1:70" ht="17.5">
      <c r="A36" s="23" t="s">
        <v>118</v>
      </c>
      <c r="B36" s="24" t="s">
        <v>75</v>
      </c>
      <c r="C36" s="25" t="s">
        <v>116</v>
      </c>
      <c r="D36" s="29"/>
      <c r="E36" s="29"/>
      <c r="F36" s="52"/>
      <c r="G36" s="26" t="s">
        <v>82</v>
      </c>
      <c r="H36" s="26" t="s">
        <v>82</v>
      </c>
      <c r="I36" s="26" t="s">
        <v>82</v>
      </c>
      <c r="J36" s="27">
        <v>0.43</v>
      </c>
      <c r="K36" s="28" t="s">
        <v>56</v>
      </c>
      <c r="L36" s="27">
        <v>0.25</v>
      </c>
      <c r="M36" s="29" t="s">
        <v>78</v>
      </c>
      <c r="N36" s="30"/>
      <c r="O36" s="25"/>
      <c r="P36" s="53"/>
      <c r="Q36" s="53"/>
      <c r="R36" s="53"/>
      <c r="S36" s="34"/>
      <c r="T36" s="53"/>
      <c r="U36" s="53"/>
      <c r="V36" s="53"/>
      <c r="W36" s="25">
        <v>37</v>
      </c>
      <c r="X36" s="54">
        <f>IF(W36="","",IF(G36="th",VLOOKUP(W36,Y10JuneTripBioH,2),VLOOKUP(W36,Y10JuneTripBioF,2)))</f>
        <v>5</v>
      </c>
      <c r="Y36" s="25">
        <v>5</v>
      </c>
      <c r="Z36" s="25">
        <v>24</v>
      </c>
      <c r="AA36" s="55">
        <f>IF(Z36="","",IF(H36="th",VLOOKUP(Z36,Y10JuneTripChemH,2),VLOOKUP(Z36,Y10JuneTripChemF,2)))</f>
        <v>4</v>
      </c>
      <c r="AB36" s="25"/>
      <c r="AC36" s="25">
        <v>34</v>
      </c>
      <c r="AD36" s="55">
        <f>IF(AC36="","",IF(I36="th",VLOOKUP(AC36,Y10JuneTripPhysH,2),VLOOKUP(AC36,Y10JuneTripPhysF,2)))</f>
        <v>4</v>
      </c>
      <c r="AE36" s="25"/>
      <c r="AF36" s="52"/>
      <c r="AG36" s="26" t="s">
        <v>82</v>
      </c>
      <c r="AH36" s="26" t="s">
        <v>82</v>
      </c>
      <c r="AI36" s="26" t="s">
        <v>82</v>
      </c>
      <c r="AJ36" s="53"/>
      <c r="AK36" s="53">
        <v>28</v>
      </c>
      <c r="AL36" s="53"/>
      <c r="AM36" s="32">
        <f t="shared" si="0"/>
        <v>28</v>
      </c>
      <c r="AO36" s="38" t="str">
        <f t="shared" si="8"/>
        <v>U</v>
      </c>
      <c r="AP36" s="53"/>
      <c r="AQ36" s="53"/>
      <c r="AR36" s="53"/>
      <c r="AS36" s="25">
        <v>38</v>
      </c>
      <c r="AT36" s="54">
        <f t="shared" si="9"/>
        <v>5</v>
      </c>
      <c r="AV36" s="32">
        <v>71</v>
      </c>
      <c r="AW36" s="54">
        <f t="shared" si="10"/>
        <v>8</v>
      </c>
      <c r="AY36" s="25">
        <v>60</v>
      </c>
      <c r="AZ36" s="54">
        <f t="shared" si="11"/>
        <v>7</v>
      </c>
      <c r="BA36" s="25"/>
      <c r="BB36" s="25"/>
      <c r="BC36" s="44"/>
      <c r="BD36" s="44"/>
      <c r="BE36" s="44"/>
      <c r="BF36" s="44"/>
      <c r="BG36" s="44"/>
      <c r="BH36" s="44"/>
      <c r="BI36" s="44"/>
      <c r="BJ36" s="26" t="s">
        <v>82</v>
      </c>
      <c r="BK36" s="25">
        <v>28</v>
      </c>
      <c r="BL36" s="38">
        <f t="shared" si="12"/>
        <v>4</v>
      </c>
      <c r="BM36" s="26" t="s">
        <v>82</v>
      </c>
      <c r="BN36" s="25">
        <v>45</v>
      </c>
      <c r="BO36" s="54">
        <f t="shared" si="13"/>
        <v>6</v>
      </c>
      <c r="BP36" s="26" t="s">
        <v>82</v>
      </c>
      <c r="BQ36" s="25">
        <v>41</v>
      </c>
      <c r="BR36" s="54">
        <f t="shared" si="14"/>
        <v>5</v>
      </c>
    </row>
    <row r="37" spans="1:70" ht="30.5">
      <c r="A37" s="23" t="s">
        <v>119</v>
      </c>
      <c r="B37" s="24" t="s">
        <v>75</v>
      </c>
      <c r="C37" s="25" t="s">
        <v>116</v>
      </c>
      <c r="D37" s="29"/>
      <c r="E37" s="29"/>
      <c r="F37" s="52"/>
      <c r="G37" s="26" t="s">
        <v>82</v>
      </c>
      <c r="H37" s="26" t="s">
        <v>82</v>
      </c>
      <c r="I37" s="26" t="s">
        <v>82</v>
      </c>
      <c r="J37" s="27">
        <v>0.24</v>
      </c>
      <c r="K37" s="28" t="s">
        <v>71</v>
      </c>
      <c r="L37" s="27">
        <v>0.49</v>
      </c>
      <c r="M37" s="29" t="s">
        <v>78</v>
      </c>
      <c r="N37" s="30"/>
      <c r="O37" s="25"/>
      <c r="P37" s="53"/>
      <c r="Q37" s="53"/>
      <c r="R37" s="53"/>
      <c r="S37" s="34"/>
      <c r="T37" s="53"/>
      <c r="U37" s="53"/>
      <c r="V37" s="53"/>
      <c r="W37" s="25">
        <v>59</v>
      </c>
      <c r="X37" s="54">
        <f>IF(W37="","",IF(G37="th",VLOOKUP(W37,Y10JuneTripBioH,2),VLOOKUP(W37,Y10JuneTripBioF,2)))</f>
        <v>7</v>
      </c>
      <c r="Y37" s="25">
        <v>8</v>
      </c>
      <c r="Z37" s="25">
        <v>66</v>
      </c>
      <c r="AA37" s="55">
        <f>IF(Z37="","",IF(H37="th",VLOOKUP(Z37,Y10JuneTripChemH,2),VLOOKUP(Z37,Y10JuneTripChemF,2)))</f>
        <v>8</v>
      </c>
      <c r="AB37" s="25"/>
      <c r="AC37" s="25">
        <v>61</v>
      </c>
      <c r="AD37" s="55">
        <f>IF(AC37="","",IF(I37="th",VLOOKUP(AC37,Y10JuneTripPhysH,2),VLOOKUP(AC37,Y10JuneTripPhysF,2)))</f>
        <v>7</v>
      </c>
      <c r="AE37" s="25"/>
      <c r="AF37" s="52"/>
      <c r="AG37" s="26" t="s">
        <v>82</v>
      </c>
      <c r="AH37" s="26" t="s">
        <v>82</v>
      </c>
      <c r="AI37" s="26" t="s">
        <v>82</v>
      </c>
      <c r="AJ37" s="53"/>
      <c r="AK37" s="53">
        <v>21</v>
      </c>
      <c r="AL37" s="53"/>
      <c r="AM37" s="32">
        <f t="shared" si="0"/>
        <v>21</v>
      </c>
      <c r="AO37" s="38" t="str">
        <f t="shared" si="8"/>
        <v>U</v>
      </c>
      <c r="AP37" s="53"/>
      <c r="AQ37" s="53"/>
      <c r="AR37" s="53"/>
      <c r="AS37" s="25">
        <v>64</v>
      </c>
      <c r="AT37" s="54">
        <f t="shared" si="9"/>
        <v>8</v>
      </c>
      <c r="AV37" s="32">
        <v>52</v>
      </c>
      <c r="AW37" s="54">
        <f t="shared" si="10"/>
        <v>7</v>
      </c>
      <c r="AY37" s="25">
        <v>65</v>
      </c>
      <c r="AZ37" s="54">
        <f t="shared" si="11"/>
        <v>7</v>
      </c>
      <c r="BA37" s="25"/>
      <c r="BB37" s="25"/>
      <c r="BC37" s="44"/>
      <c r="BD37" s="44"/>
      <c r="BE37" s="44"/>
      <c r="BF37" s="44"/>
      <c r="BG37" s="44"/>
      <c r="BH37" s="44"/>
      <c r="BI37" s="44"/>
      <c r="BJ37" s="26" t="s">
        <v>82</v>
      </c>
      <c r="BK37" s="25">
        <v>56</v>
      </c>
      <c r="BL37" s="38">
        <f t="shared" si="12"/>
        <v>7</v>
      </c>
      <c r="BM37" s="26" t="s">
        <v>82</v>
      </c>
      <c r="BN37" s="25">
        <v>56</v>
      </c>
      <c r="BO37" s="54">
        <f t="shared" si="13"/>
        <v>7</v>
      </c>
      <c r="BP37" s="26" t="s">
        <v>82</v>
      </c>
      <c r="BQ37" s="25">
        <v>45</v>
      </c>
      <c r="BR37" s="54">
        <f t="shared" si="14"/>
        <v>6</v>
      </c>
    </row>
    <row r="38" spans="1:70" ht="17.5">
      <c r="A38" s="23" t="s">
        <v>120</v>
      </c>
      <c r="B38" s="24" t="s">
        <v>75</v>
      </c>
      <c r="C38" s="25" t="s">
        <v>116</v>
      </c>
      <c r="D38" s="29"/>
      <c r="E38" s="29"/>
      <c r="F38" s="52"/>
      <c r="G38" s="26" t="s">
        <v>82</v>
      </c>
      <c r="H38" s="26" t="s">
        <v>82</v>
      </c>
      <c r="I38" s="26" t="s">
        <v>82</v>
      </c>
      <c r="J38" s="27">
        <v>0.43</v>
      </c>
      <c r="K38" s="28" t="s">
        <v>73</v>
      </c>
      <c r="L38" s="27">
        <v>0.31</v>
      </c>
      <c r="M38" s="29" t="s">
        <v>78</v>
      </c>
      <c r="N38" s="30"/>
      <c r="O38" s="25"/>
      <c r="P38" s="53"/>
      <c r="Q38" s="53"/>
      <c r="R38" s="53"/>
      <c r="S38" s="34"/>
      <c r="T38" s="53"/>
      <c r="U38" s="53"/>
      <c r="V38" s="53"/>
      <c r="W38" s="25">
        <v>61</v>
      </c>
      <c r="X38" s="54">
        <f>IF(W38="","",IF(G38="th",VLOOKUP(W38,Y10JuneTripBioH,2),VLOOKUP(W38,Y10JuneTripBioF,2)))</f>
        <v>7</v>
      </c>
      <c r="Y38" s="25">
        <v>8</v>
      </c>
      <c r="Z38" s="25">
        <v>51</v>
      </c>
      <c r="AA38" s="55">
        <f>IF(Z38="","",IF(H38="th",VLOOKUP(Z38,Y10JuneTripChemH,2),VLOOKUP(Z38,Y10JuneTripChemF,2)))</f>
        <v>7</v>
      </c>
      <c r="AB38" s="25"/>
      <c r="AC38" s="25">
        <v>48</v>
      </c>
      <c r="AD38" s="55">
        <f>IF(AC38="","",IF(I38="th",VLOOKUP(AC38,Y10JuneTripPhysH,2),VLOOKUP(AC38,Y10JuneTripPhysF,2)))</f>
        <v>6</v>
      </c>
      <c r="AE38" s="25"/>
      <c r="AF38" s="52"/>
      <c r="AG38" s="26" t="s">
        <v>82</v>
      </c>
      <c r="AH38" s="26" t="s">
        <v>82</v>
      </c>
      <c r="AI38" s="26" t="s">
        <v>82</v>
      </c>
      <c r="AJ38" s="53"/>
      <c r="AK38" s="53"/>
      <c r="AL38" s="53"/>
      <c r="AM38" s="32">
        <f t="shared" si="0"/>
        <v>0</v>
      </c>
      <c r="AO38" s="38" t="str">
        <f t="shared" si="8"/>
        <v>U</v>
      </c>
      <c r="AP38" s="53"/>
      <c r="AQ38" s="53"/>
      <c r="AR38" s="53"/>
      <c r="AS38" s="25">
        <v>71</v>
      </c>
      <c r="AT38" s="54">
        <f t="shared" si="9"/>
        <v>9</v>
      </c>
      <c r="AV38" s="32">
        <v>72</v>
      </c>
      <c r="AW38" s="54">
        <f t="shared" si="10"/>
        <v>9</v>
      </c>
      <c r="AY38" s="25">
        <v>84</v>
      </c>
      <c r="AZ38" s="54">
        <f t="shared" si="11"/>
        <v>9</v>
      </c>
      <c r="BA38" s="25"/>
      <c r="BB38" s="25"/>
      <c r="BC38" s="44"/>
      <c r="BD38" s="44"/>
      <c r="BE38" s="44"/>
      <c r="BF38" s="44"/>
      <c r="BG38" s="44"/>
      <c r="BH38" s="44"/>
      <c r="BI38" s="44"/>
      <c r="BJ38" s="26" t="s">
        <v>82</v>
      </c>
      <c r="BK38" s="25">
        <v>42</v>
      </c>
      <c r="BL38" s="38">
        <f t="shared" si="12"/>
        <v>5</v>
      </c>
      <c r="BM38" s="26" t="s">
        <v>82</v>
      </c>
      <c r="BN38" s="25">
        <v>66</v>
      </c>
      <c r="BO38" s="54">
        <f t="shared" si="13"/>
        <v>8</v>
      </c>
      <c r="BP38" s="26" t="s">
        <v>82</v>
      </c>
      <c r="BQ38" s="25">
        <v>35</v>
      </c>
      <c r="BR38" s="54">
        <f t="shared" si="14"/>
        <v>5</v>
      </c>
    </row>
    <row r="39" spans="1:70" ht="17.5">
      <c r="A39" s="23" t="s">
        <v>121</v>
      </c>
      <c r="B39" s="24" t="s">
        <v>75</v>
      </c>
      <c r="C39" s="25" t="s">
        <v>116</v>
      </c>
      <c r="D39" s="29"/>
      <c r="E39" s="29"/>
      <c r="F39" s="52"/>
      <c r="G39" s="26" t="s">
        <v>82</v>
      </c>
      <c r="H39" s="26" t="s">
        <v>82</v>
      </c>
      <c r="I39" s="26" t="s">
        <v>82</v>
      </c>
      <c r="J39" s="27">
        <v>0.43</v>
      </c>
      <c r="K39" s="28" t="s">
        <v>73</v>
      </c>
      <c r="L39" s="27">
        <v>0.32</v>
      </c>
      <c r="M39" s="29" t="s">
        <v>78</v>
      </c>
      <c r="N39" s="30"/>
      <c r="O39" s="25"/>
      <c r="P39" s="53"/>
      <c r="Q39" s="53"/>
      <c r="R39" s="53"/>
      <c r="S39" s="34"/>
      <c r="T39" s="53"/>
      <c r="U39" s="53"/>
      <c r="V39" s="53"/>
      <c r="W39" s="25">
        <v>31</v>
      </c>
      <c r="X39" s="54">
        <f>IF(W39="","",IF(G39="th",VLOOKUP(W39,Y10JuneTripBioH,2),VLOOKUP(W39,Y10JuneTripBioF,2)))</f>
        <v>4</v>
      </c>
      <c r="Y39" s="25">
        <v>5</v>
      </c>
      <c r="Z39" s="25">
        <v>25</v>
      </c>
      <c r="AA39" s="55">
        <f>IF(Z39="","",IF(H39="th",VLOOKUP(Z39,Y10JuneTripChemH,2),VLOOKUP(Z39,Y10JuneTripChemF,2)))</f>
        <v>4</v>
      </c>
      <c r="AB39" s="25"/>
      <c r="AC39" s="25">
        <v>38</v>
      </c>
      <c r="AD39" s="55">
        <f>IF(AC39="","",IF(I39="th",VLOOKUP(AC39,Y10JuneTripPhysH,2),VLOOKUP(AC39,Y10JuneTripPhysF,2)))</f>
        <v>5</v>
      </c>
      <c r="AE39" s="25"/>
      <c r="AF39" s="52"/>
      <c r="AG39" s="26" t="s">
        <v>82</v>
      </c>
      <c r="AH39" s="26" t="s">
        <v>82</v>
      </c>
      <c r="AI39" s="26" t="s">
        <v>82</v>
      </c>
      <c r="AJ39" s="53"/>
      <c r="AK39" s="53">
        <v>37</v>
      </c>
      <c r="AL39" s="53"/>
      <c r="AM39" s="32">
        <f t="shared" si="0"/>
        <v>37</v>
      </c>
      <c r="AO39" s="38" t="str">
        <f t="shared" si="8"/>
        <v>U</v>
      </c>
      <c r="AP39" s="53"/>
      <c r="AQ39" s="53"/>
      <c r="AR39" s="53"/>
      <c r="AS39" s="25">
        <v>25</v>
      </c>
      <c r="AT39" s="54">
        <f t="shared" si="9"/>
        <v>3</v>
      </c>
      <c r="AV39" s="32">
        <v>23</v>
      </c>
      <c r="AW39" s="54">
        <f t="shared" si="10"/>
        <v>3</v>
      </c>
      <c r="AY39" s="25">
        <v>54</v>
      </c>
      <c r="AZ39" s="54">
        <f t="shared" si="11"/>
        <v>6</v>
      </c>
      <c r="BA39" s="25"/>
      <c r="BB39" s="25"/>
      <c r="BC39" s="44"/>
      <c r="BD39" s="44"/>
      <c r="BE39" s="44"/>
      <c r="BF39" s="44"/>
      <c r="BG39" s="44"/>
      <c r="BH39" s="44"/>
      <c r="BI39" s="44"/>
      <c r="BJ39" s="26" t="s">
        <v>82</v>
      </c>
      <c r="BK39" s="25">
        <v>39</v>
      </c>
      <c r="BL39" s="38">
        <f t="shared" si="12"/>
        <v>5</v>
      </c>
      <c r="BM39" s="26" t="s">
        <v>82</v>
      </c>
      <c r="BN39" s="25">
        <v>38</v>
      </c>
      <c r="BO39" s="54">
        <f t="shared" si="13"/>
        <v>5</v>
      </c>
      <c r="BP39" s="26" t="s">
        <v>82</v>
      </c>
      <c r="BQ39" s="25">
        <v>16</v>
      </c>
      <c r="BR39" s="54">
        <f t="shared" si="14"/>
        <v>3</v>
      </c>
    </row>
    <row r="40" spans="1:70" ht="30.5">
      <c r="A40" s="23" t="s">
        <v>122</v>
      </c>
      <c r="B40" s="24" t="s">
        <v>75</v>
      </c>
      <c r="C40" s="25" t="s">
        <v>116</v>
      </c>
      <c r="D40" s="29"/>
      <c r="E40" s="29"/>
      <c r="F40" s="52"/>
      <c r="G40" s="26" t="s">
        <v>77</v>
      </c>
      <c r="H40" s="26" t="s">
        <v>77</v>
      </c>
      <c r="I40" s="26" t="s">
        <v>77</v>
      </c>
      <c r="J40" s="27">
        <v>0.24</v>
      </c>
      <c r="K40" s="28" t="s">
        <v>63</v>
      </c>
      <c r="L40" s="27">
        <v>0.45</v>
      </c>
      <c r="M40" s="29" t="s">
        <v>78</v>
      </c>
      <c r="N40" s="30"/>
      <c r="O40" s="25"/>
      <c r="P40" s="53"/>
      <c r="Q40" s="53"/>
      <c r="R40" s="53"/>
      <c r="S40" s="34"/>
      <c r="T40" s="53"/>
      <c r="U40" s="53"/>
      <c r="V40" s="53"/>
      <c r="W40" s="25">
        <v>47</v>
      </c>
      <c r="X40" s="54">
        <f>IF(W40="","",IF(G40="th",VLOOKUP(W40,Y10JuneTripBioH,2),VLOOKUP(W40,Y10JuneTripBioF,2)))</f>
        <v>3</v>
      </c>
      <c r="Y40" s="25">
        <v>3</v>
      </c>
      <c r="Z40" s="25">
        <v>13</v>
      </c>
      <c r="AA40" s="55">
        <f>IF(Z40="","",IF(H40="th",VLOOKUP(Z40,Y10JuneTripChemH,2),VLOOKUP(Z40,Y10JuneTripChemF,2)))</f>
        <v>1</v>
      </c>
      <c r="AB40" s="25"/>
      <c r="AC40" s="25">
        <v>53</v>
      </c>
      <c r="AD40" s="55">
        <f>IF(AC40="","",IF(I40="th",VLOOKUP(AC40,Y10JuneTripPhysH,2),VLOOKUP(AC40,Y10JuneTripPhysF,2)))</f>
        <v>4</v>
      </c>
      <c r="AE40" s="25"/>
      <c r="AF40" s="52"/>
      <c r="AG40" s="26" t="s">
        <v>77</v>
      </c>
      <c r="AH40" s="26" t="s">
        <v>82</v>
      </c>
      <c r="AI40" s="26" t="s">
        <v>77</v>
      </c>
      <c r="AJ40" s="53"/>
      <c r="AK40" s="53"/>
      <c r="AL40" s="53">
        <v>34</v>
      </c>
      <c r="AM40" s="32">
        <f t="shared" si="0"/>
        <v>34</v>
      </c>
      <c r="AO40" s="38" t="str">
        <f t="shared" si="8"/>
        <v>U</v>
      </c>
      <c r="AP40" s="53"/>
      <c r="AQ40" s="53"/>
      <c r="AR40" s="53"/>
      <c r="AS40" s="25">
        <v>41</v>
      </c>
      <c r="AT40" s="54">
        <f t="shared" si="9"/>
        <v>3</v>
      </c>
      <c r="AV40" s="32">
        <v>56</v>
      </c>
      <c r="AW40" s="54">
        <f t="shared" si="10"/>
        <v>7</v>
      </c>
      <c r="AY40" s="25">
        <v>73</v>
      </c>
      <c r="AZ40" s="54">
        <f t="shared" si="11"/>
        <v>5</v>
      </c>
      <c r="BA40" s="25"/>
      <c r="BB40" s="25"/>
      <c r="BC40" s="44"/>
      <c r="BD40" s="44"/>
      <c r="BE40" s="44"/>
      <c r="BF40" s="44"/>
      <c r="BG40" s="44"/>
      <c r="BH40" s="44"/>
      <c r="BI40" s="44"/>
      <c r="BJ40" s="26" t="s">
        <v>77</v>
      </c>
      <c r="BK40" s="25">
        <v>47</v>
      </c>
      <c r="BL40" s="38">
        <f t="shared" si="12"/>
        <v>3</v>
      </c>
      <c r="BM40" s="26" t="s">
        <v>77</v>
      </c>
      <c r="BN40" s="25">
        <v>60</v>
      </c>
      <c r="BO40" s="54">
        <f t="shared" si="13"/>
        <v>4</v>
      </c>
      <c r="BP40" s="26" t="s">
        <v>77</v>
      </c>
      <c r="BQ40" s="25">
        <v>54</v>
      </c>
      <c r="BR40" s="54">
        <f t="shared" si="14"/>
        <v>3</v>
      </c>
    </row>
    <row r="41" spans="1:70" ht="17.5">
      <c r="A41" s="23" t="s">
        <v>123</v>
      </c>
      <c r="B41" s="24" t="s">
        <v>75</v>
      </c>
      <c r="C41" s="25" t="s">
        <v>116</v>
      </c>
      <c r="D41" s="29"/>
      <c r="E41" s="29"/>
      <c r="F41" s="52"/>
      <c r="G41" s="26" t="s">
        <v>82</v>
      </c>
      <c r="H41" s="26" t="s">
        <v>82</v>
      </c>
      <c r="I41" s="26" t="s">
        <v>82</v>
      </c>
      <c r="J41" s="27">
        <v>0.4</v>
      </c>
      <c r="K41" s="28">
        <v>7</v>
      </c>
      <c r="L41" s="27">
        <v>0.38</v>
      </c>
      <c r="M41" s="29" t="s">
        <v>78</v>
      </c>
      <c r="N41" s="30"/>
      <c r="O41" s="25"/>
      <c r="P41" s="53"/>
      <c r="Q41" s="53"/>
      <c r="R41" s="53"/>
      <c r="S41" s="34"/>
      <c r="T41" s="53"/>
      <c r="U41" s="53"/>
      <c r="V41" s="53"/>
      <c r="W41" s="25">
        <v>66</v>
      </c>
      <c r="X41" s="54">
        <f>IF(W41="","",IF(G41="th",VLOOKUP(W41,Y10JuneTripBioH,2),VLOOKUP(W41,Y10JuneTripBioF,2)))</f>
        <v>8</v>
      </c>
      <c r="Y41" s="25">
        <v>9</v>
      </c>
      <c r="Z41" s="25">
        <v>58</v>
      </c>
      <c r="AA41" s="55">
        <f>IF(Z41="","",IF(H41="th",VLOOKUP(Z41,Y10JuneTripChemH,2),VLOOKUP(Z41,Y10JuneTripChemF,2)))</f>
        <v>7</v>
      </c>
      <c r="AB41" s="25"/>
      <c r="AC41" s="25">
        <v>62</v>
      </c>
      <c r="AD41" s="55">
        <f>IF(AC41="","",IF(I41="th",VLOOKUP(AC41,Y10JuneTripPhysH,2),VLOOKUP(AC41,Y10JuneTripPhysF,2)))</f>
        <v>7</v>
      </c>
      <c r="AE41" s="25"/>
      <c r="AF41" s="52"/>
      <c r="AG41" s="26" t="s">
        <v>82</v>
      </c>
      <c r="AH41" s="26" t="s">
        <v>82</v>
      </c>
      <c r="AI41" s="26" t="s">
        <v>82</v>
      </c>
      <c r="AJ41" s="53">
        <v>37</v>
      </c>
      <c r="AK41" s="53">
        <v>37</v>
      </c>
      <c r="AL41" s="53">
        <v>38</v>
      </c>
      <c r="AM41" s="32">
        <f t="shared" si="0"/>
        <v>112</v>
      </c>
      <c r="AO41" s="33">
        <f t="shared" si="8"/>
        <v>44780</v>
      </c>
      <c r="AP41" s="53"/>
      <c r="AQ41" s="53"/>
      <c r="AR41" s="53"/>
      <c r="AS41" s="25">
        <v>71</v>
      </c>
      <c r="AT41" s="54">
        <f t="shared" si="9"/>
        <v>9</v>
      </c>
      <c r="AV41" s="32">
        <v>67</v>
      </c>
      <c r="AW41" s="54">
        <f t="shared" si="10"/>
        <v>8</v>
      </c>
      <c r="AY41" s="25">
        <v>80</v>
      </c>
      <c r="AZ41" s="54">
        <f t="shared" si="11"/>
        <v>9</v>
      </c>
      <c r="BA41" s="25"/>
      <c r="BB41" s="25"/>
      <c r="BC41" s="44"/>
      <c r="BD41" s="44"/>
      <c r="BE41" s="44"/>
      <c r="BF41" s="44"/>
      <c r="BG41" s="44"/>
      <c r="BH41" s="44"/>
      <c r="BI41" s="44"/>
      <c r="BJ41" s="26" t="s">
        <v>82</v>
      </c>
      <c r="BK41" s="25">
        <v>59</v>
      </c>
      <c r="BL41" s="38">
        <f t="shared" si="12"/>
        <v>7</v>
      </c>
      <c r="BM41" s="26" t="s">
        <v>82</v>
      </c>
      <c r="BN41" s="25">
        <v>65</v>
      </c>
      <c r="BO41" s="54">
        <f t="shared" si="13"/>
        <v>8</v>
      </c>
      <c r="BP41" s="26" t="s">
        <v>82</v>
      </c>
      <c r="BQ41" s="25">
        <v>64</v>
      </c>
      <c r="BR41" s="54">
        <f t="shared" si="14"/>
        <v>8</v>
      </c>
    </row>
    <row r="42" spans="1:70" ht="17.5">
      <c r="A42" s="23" t="s">
        <v>124</v>
      </c>
      <c r="B42" s="24" t="s">
        <v>75</v>
      </c>
      <c r="C42" s="25" t="s">
        <v>116</v>
      </c>
      <c r="D42" s="29"/>
      <c r="E42" s="29"/>
      <c r="F42" s="52"/>
      <c r="G42" s="26" t="s">
        <v>82</v>
      </c>
      <c r="H42" s="26" t="s">
        <v>82</v>
      </c>
      <c r="I42" s="26" t="s">
        <v>82</v>
      </c>
      <c r="J42" s="27">
        <v>0.28999999999999998</v>
      </c>
      <c r="K42" s="28">
        <v>5</v>
      </c>
      <c r="L42" s="27">
        <v>0.38</v>
      </c>
      <c r="M42" s="29" t="s">
        <v>46</v>
      </c>
      <c r="N42" s="30"/>
      <c r="O42" s="25"/>
      <c r="P42" s="53"/>
      <c r="Q42" s="53"/>
      <c r="R42" s="53"/>
      <c r="S42" s="34"/>
      <c r="T42" s="53"/>
      <c r="U42" s="53"/>
      <c r="V42" s="53"/>
      <c r="W42" s="25">
        <v>21</v>
      </c>
      <c r="X42" s="54">
        <f>IF(W42="","",IF(G42="th",VLOOKUP(W42,Y10JuneTripBioH,2),VLOOKUP(W42,Y10JuneTripBioF,2)))</f>
        <v>3</v>
      </c>
      <c r="Y42" s="25">
        <v>4</v>
      </c>
      <c r="Z42" s="25">
        <v>21</v>
      </c>
      <c r="AA42" s="55">
        <f>IF(Z42="","",IF(H42="th",VLOOKUP(Z42,Y10JuneTripChemH,2),VLOOKUP(Z42,Y10JuneTripChemF,2)))</f>
        <v>4</v>
      </c>
      <c r="AB42" s="25"/>
      <c r="AC42" s="25">
        <v>27</v>
      </c>
      <c r="AD42" s="55">
        <f>IF(AC42="","",IF(I42="th",VLOOKUP(AC42,Y10JuneTripPhysH,2),VLOOKUP(AC42,Y10JuneTripPhysF,2)))</f>
        <v>4</v>
      </c>
      <c r="AE42" s="25"/>
      <c r="AF42" s="52"/>
      <c r="AG42" s="26" t="s">
        <v>77</v>
      </c>
      <c r="AH42" s="26" t="s">
        <v>82</v>
      </c>
      <c r="AI42" s="26" t="s">
        <v>82</v>
      </c>
      <c r="AJ42" s="53"/>
      <c r="AK42" s="53"/>
      <c r="AL42" s="53">
        <v>41</v>
      </c>
      <c r="AM42" s="32">
        <f t="shared" si="0"/>
        <v>41</v>
      </c>
      <c r="AO42" s="33">
        <f t="shared" si="8"/>
        <v>44654</v>
      </c>
      <c r="AP42" s="53"/>
      <c r="AQ42" s="53"/>
      <c r="AR42" s="53"/>
      <c r="AS42" s="25">
        <v>64</v>
      </c>
      <c r="AT42" s="54">
        <f t="shared" si="9"/>
        <v>5</v>
      </c>
      <c r="AV42" s="32">
        <v>38</v>
      </c>
      <c r="AW42" s="54">
        <f t="shared" si="10"/>
        <v>5</v>
      </c>
      <c r="AY42" s="25">
        <v>50</v>
      </c>
      <c r="AZ42" s="54">
        <f t="shared" si="11"/>
        <v>6</v>
      </c>
      <c r="BA42" s="25"/>
      <c r="BB42" s="25"/>
      <c r="BC42" s="44"/>
      <c r="BD42" s="44"/>
      <c r="BE42" s="44"/>
      <c r="BF42" s="44"/>
      <c r="BG42" s="44"/>
      <c r="BH42" s="44"/>
      <c r="BI42" s="44"/>
      <c r="BJ42" s="26" t="s">
        <v>82</v>
      </c>
      <c r="BK42" s="25">
        <v>33</v>
      </c>
      <c r="BL42" s="38">
        <f t="shared" si="12"/>
        <v>4</v>
      </c>
      <c r="BM42" s="26" t="s">
        <v>82</v>
      </c>
      <c r="BN42" s="25">
        <v>40</v>
      </c>
      <c r="BO42" s="54">
        <f t="shared" si="13"/>
        <v>5</v>
      </c>
      <c r="BP42" s="26" t="s">
        <v>82</v>
      </c>
      <c r="BQ42" s="25">
        <v>29</v>
      </c>
      <c r="BR42" s="54">
        <f t="shared" si="14"/>
        <v>4</v>
      </c>
    </row>
    <row r="43" spans="1:70" ht="17.5">
      <c r="A43" s="23" t="s">
        <v>125</v>
      </c>
      <c r="B43" s="24" t="s">
        <v>75</v>
      </c>
      <c r="C43" s="25" t="s">
        <v>116</v>
      </c>
      <c r="D43" s="29"/>
      <c r="E43" s="29"/>
      <c r="F43" s="52"/>
      <c r="G43" s="26" t="s">
        <v>82</v>
      </c>
      <c r="H43" s="26" t="s">
        <v>82</v>
      </c>
      <c r="I43" s="26" t="s">
        <v>82</v>
      </c>
      <c r="J43" s="27">
        <v>0.35</v>
      </c>
      <c r="K43" s="28">
        <v>6</v>
      </c>
      <c r="L43" s="27">
        <v>0.37</v>
      </c>
      <c r="M43" s="29" t="s">
        <v>78</v>
      </c>
      <c r="N43" s="30"/>
      <c r="O43" s="25"/>
      <c r="P43" s="53"/>
      <c r="Q43" s="53"/>
      <c r="R43" s="53"/>
      <c r="S43" s="34"/>
      <c r="T43" s="53"/>
      <c r="U43" s="53"/>
      <c r="V43" s="53"/>
      <c r="W43" s="25">
        <v>64</v>
      </c>
      <c r="X43" s="54">
        <f>IF(W43="","",IF(G43="th",VLOOKUP(W43,Y10JuneTripBioH,2),VLOOKUP(W43,Y10JuneTripBioF,2)))</f>
        <v>8</v>
      </c>
      <c r="Y43" s="25">
        <v>9</v>
      </c>
      <c r="Z43" s="25">
        <v>57</v>
      </c>
      <c r="AA43" s="55">
        <f>IF(Z43="","",IF(H43="th",VLOOKUP(Z43,Y10JuneTripChemH,2),VLOOKUP(Z43,Y10JuneTripChemF,2)))</f>
        <v>7</v>
      </c>
      <c r="AB43" s="25"/>
      <c r="AC43" s="25">
        <v>60</v>
      </c>
      <c r="AD43" s="55">
        <f>IF(AC43="","",IF(I43="th",VLOOKUP(AC43,Y10JuneTripPhysH,2),VLOOKUP(AC43,Y10JuneTripPhysF,2)))</f>
        <v>7</v>
      </c>
      <c r="AE43" s="25"/>
      <c r="AF43" s="52"/>
      <c r="AG43" s="26" t="s">
        <v>82</v>
      </c>
      <c r="AH43" s="26" t="s">
        <v>82</v>
      </c>
      <c r="AI43" s="26" t="s">
        <v>82</v>
      </c>
      <c r="AJ43" s="53"/>
      <c r="AK43" s="53"/>
      <c r="AL43" s="53">
        <v>12</v>
      </c>
      <c r="AM43" s="32">
        <f t="shared" si="0"/>
        <v>12</v>
      </c>
      <c r="AO43" s="38" t="str">
        <f t="shared" si="8"/>
        <v>U</v>
      </c>
      <c r="AP43" s="53"/>
      <c r="AQ43" s="53"/>
      <c r="AR43" s="53"/>
      <c r="AS43" s="25">
        <v>72</v>
      </c>
      <c r="AT43" s="54">
        <f t="shared" si="9"/>
        <v>9</v>
      </c>
      <c r="AV43" s="32">
        <v>53</v>
      </c>
      <c r="AW43" s="54">
        <f t="shared" si="10"/>
        <v>7</v>
      </c>
      <c r="AY43" s="25">
        <v>79</v>
      </c>
      <c r="AZ43" s="54">
        <f t="shared" si="11"/>
        <v>9</v>
      </c>
      <c r="BA43" s="25"/>
      <c r="BB43" s="25"/>
      <c r="BC43" s="44"/>
      <c r="BD43" s="44"/>
      <c r="BE43" s="44"/>
      <c r="BF43" s="44"/>
      <c r="BG43" s="44"/>
      <c r="BH43" s="44"/>
      <c r="BI43" s="44"/>
      <c r="BJ43" s="26" t="s">
        <v>82</v>
      </c>
      <c r="BK43" s="25">
        <v>61</v>
      </c>
      <c r="BL43" s="38">
        <f t="shared" si="12"/>
        <v>8</v>
      </c>
      <c r="BM43" s="26" t="s">
        <v>82</v>
      </c>
      <c r="BN43" s="25">
        <v>66</v>
      </c>
      <c r="BO43" s="54">
        <f t="shared" si="13"/>
        <v>8</v>
      </c>
      <c r="BP43" s="26" t="s">
        <v>82</v>
      </c>
      <c r="BQ43" s="25">
        <v>59</v>
      </c>
      <c r="BR43" s="54">
        <f t="shared" si="14"/>
        <v>7</v>
      </c>
    </row>
    <row r="44" spans="1:70" ht="30.5">
      <c r="A44" s="23" t="s">
        <v>126</v>
      </c>
      <c r="B44" s="24" t="s">
        <v>75</v>
      </c>
      <c r="C44" s="25" t="s">
        <v>116</v>
      </c>
      <c r="D44" s="29"/>
      <c r="E44" s="29"/>
      <c r="F44" s="52"/>
      <c r="G44" s="26" t="s">
        <v>82</v>
      </c>
      <c r="H44" s="26" t="s">
        <v>82</v>
      </c>
      <c r="I44" s="26" t="s">
        <v>82</v>
      </c>
      <c r="J44" s="27">
        <v>0.27</v>
      </c>
      <c r="K44" s="28" t="s">
        <v>71</v>
      </c>
      <c r="L44" s="27">
        <v>0.46</v>
      </c>
      <c r="M44" s="29" t="s">
        <v>78</v>
      </c>
      <c r="N44" s="30"/>
      <c r="O44" s="25"/>
      <c r="P44" s="53"/>
      <c r="Q44" s="53"/>
      <c r="R44" s="53"/>
      <c r="S44" s="34"/>
      <c r="T44" s="53"/>
      <c r="U44" s="53"/>
      <c r="V44" s="53"/>
      <c r="W44" s="25">
        <v>57</v>
      </c>
      <c r="X44" s="54">
        <f>IF(W44="","",IF(G44="th",VLOOKUP(W44,Y10JuneTripBioH,2),VLOOKUP(W44,Y10JuneTripBioF,2)))</f>
        <v>7</v>
      </c>
      <c r="Y44" s="25">
        <v>8</v>
      </c>
      <c r="Z44" s="25">
        <v>49</v>
      </c>
      <c r="AA44" s="55">
        <f>IF(Z44="","",IF(H44="th",VLOOKUP(Z44,Y10JuneTripChemH,2),VLOOKUP(Z44,Y10JuneTripChemF,2)))</f>
        <v>7</v>
      </c>
      <c r="AB44" s="25"/>
      <c r="AC44" s="25">
        <v>64</v>
      </c>
      <c r="AD44" s="55">
        <f>IF(AC44="","",IF(I44="th",VLOOKUP(AC44,Y10JuneTripPhysH,2),VLOOKUP(AC44,Y10JuneTripPhysF,2)))</f>
        <v>7</v>
      </c>
      <c r="AE44" s="25"/>
      <c r="AF44" s="52"/>
      <c r="AG44" s="26" t="s">
        <v>82</v>
      </c>
      <c r="AH44" s="26" t="s">
        <v>82</v>
      </c>
      <c r="AI44" s="26" t="s">
        <v>82</v>
      </c>
      <c r="AJ44" s="53"/>
      <c r="AK44" s="53"/>
      <c r="AL44" s="53"/>
      <c r="AM44" s="32">
        <f t="shared" si="0"/>
        <v>0</v>
      </c>
      <c r="AO44" s="38" t="str">
        <f t="shared" si="8"/>
        <v>U</v>
      </c>
      <c r="AP44" s="53"/>
      <c r="AQ44" s="53"/>
      <c r="AR44" s="53"/>
      <c r="AS44" s="25">
        <v>72</v>
      </c>
      <c r="AT44" s="54">
        <f t="shared" si="9"/>
        <v>9</v>
      </c>
      <c r="AV44" s="32">
        <v>55</v>
      </c>
      <c r="AW44" s="54">
        <f t="shared" si="10"/>
        <v>7</v>
      </c>
      <c r="AY44" s="25">
        <v>80</v>
      </c>
      <c r="AZ44" s="54">
        <f t="shared" si="11"/>
        <v>9</v>
      </c>
      <c r="BA44" s="25"/>
      <c r="BB44" s="25"/>
      <c r="BC44" s="44"/>
      <c r="BD44" s="44"/>
      <c r="BE44" s="44"/>
      <c r="BF44" s="44"/>
      <c r="BG44" s="44"/>
      <c r="BH44" s="44"/>
      <c r="BI44" s="44"/>
      <c r="BJ44" s="26" t="s">
        <v>82</v>
      </c>
      <c r="BK44" s="25">
        <v>47</v>
      </c>
      <c r="BL44" s="38">
        <f t="shared" si="12"/>
        <v>6</v>
      </c>
      <c r="BM44" s="26" t="s">
        <v>82</v>
      </c>
      <c r="BN44" s="25">
        <v>72</v>
      </c>
      <c r="BO44" s="54">
        <f t="shared" si="13"/>
        <v>9</v>
      </c>
      <c r="BP44" s="26" t="s">
        <v>82</v>
      </c>
      <c r="BQ44" s="25">
        <v>49</v>
      </c>
      <c r="BR44" s="54">
        <f t="shared" si="14"/>
        <v>6</v>
      </c>
    </row>
    <row r="45" spans="1:70" ht="30.5">
      <c r="A45" s="23" t="s">
        <v>127</v>
      </c>
      <c r="B45" s="24" t="s">
        <v>75</v>
      </c>
      <c r="C45" s="25" t="s">
        <v>116</v>
      </c>
      <c r="D45" s="29"/>
      <c r="E45" s="29"/>
      <c r="F45" s="52"/>
      <c r="G45" s="26" t="s">
        <v>82</v>
      </c>
      <c r="H45" s="26" t="s">
        <v>82</v>
      </c>
      <c r="I45" s="26" t="s">
        <v>82</v>
      </c>
      <c r="J45" s="27">
        <v>0.28000000000000003</v>
      </c>
      <c r="K45" s="28" t="s">
        <v>71</v>
      </c>
      <c r="L45" s="27">
        <v>0.46</v>
      </c>
      <c r="M45" s="29" t="s">
        <v>78</v>
      </c>
      <c r="N45" s="30" t="s">
        <v>50</v>
      </c>
      <c r="O45" s="25"/>
      <c r="P45" s="53"/>
      <c r="Q45" s="53"/>
      <c r="R45" s="53"/>
      <c r="S45" s="34"/>
      <c r="T45" s="53"/>
      <c r="U45" s="53"/>
      <c r="V45" s="53"/>
      <c r="W45" s="25">
        <v>46</v>
      </c>
      <c r="X45" s="54">
        <f>IF(W45="","",IF(G45="th",VLOOKUP(W45,Y10JuneTripBioH,2),VLOOKUP(W45,Y10JuneTripBioF,2)))</f>
        <v>5</v>
      </c>
      <c r="Y45" s="25">
        <v>6</v>
      </c>
      <c r="Z45" s="25">
        <v>38</v>
      </c>
      <c r="AA45" s="55">
        <f>IF(Z45="","",IF(H45="th",VLOOKUP(Z45,Y10JuneTripChemH,2),VLOOKUP(Z45,Y10JuneTripChemF,2)))</f>
        <v>5</v>
      </c>
      <c r="AB45" s="25"/>
      <c r="AC45" s="25">
        <v>46</v>
      </c>
      <c r="AD45" s="55">
        <f>IF(AC45="","",IF(I45="th",VLOOKUP(AC45,Y10JuneTripPhysH,2),VLOOKUP(AC45,Y10JuneTripPhysF,2)))</f>
        <v>6</v>
      </c>
      <c r="AE45" s="25"/>
      <c r="AF45" s="52"/>
      <c r="AG45" s="26" t="s">
        <v>82</v>
      </c>
      <c r="AH45" s="26" t="s">
        <v>82</v>
      </c>
      <c r="AI45" s="26" t="s">
        <v>82</v>
      </c>
      <c r="AJ45" s="53"/>
      <c r="AK45" s="53"/>
      <c r="AL45" s="53"/>
      <c r="AM45" s="32">
        <f t="shared" si="0"/>
        <v>0</v>
      </c>
      <c r="AO45" s="38" t="str">
        <f t="shared" si="8"/>
        <v>U</v>
      </c>
      <c r="AP45" s="53"/>
      <c r="AQ45" s="53"/>
      <c r="AR45" s="53"/>
      <c r="AS45" s="25">
        <v>53</v>
      </c>
      <c r="AT45" s="54">
        <f t="shared" si="9"/>
        <v>7</v>
      </c>
      <c r="AV45" s="32">
        <v>40</v>
      </c>
      <c r="AW45" s="54">
        <f t="shared" si="10"/>
        <v>6</v>
      </c>
      <c r="AY45" s="25">
        <v>61</v>
      </c>
      <c r="AZ45" s="54">
        <f t="shared" si="11"/>
        <v>7</v>
      </c>
      <c r="BA45" s="25"/>
      <c r="BB45" s="25"/>
      <c r="BC45" s="44"/>
      <c r="BD45" s="44"/>
      <c r="BE45" s="44"/>
      <c r="BF45" s="44"/>
      <c r="BG45" s="44"/>
      <c r="BH45" s="44"/>
      <c r="BI45" s="44"/>
      <c r="BJ45" s="26" t="s">
        <v>82</v>
      </c>
      <c r="BK45" s="25">
        <v>47</v>
      </c>
      <c r="BL45" s="38">
        <f t="shared" si="12"/>
        <v>6</v>
      </c>
      <c r="BM45" s="26" t="s">
        <v>82</v>
      </c>
      <c r="BN45" s="25">
        <v>65</v>
      </c>
      <c r="BO45" s="54">
        <f t="shared" si="13"/>
        <v>8</v>
      </c>
      <c r="BP45" s="26" t="s">
        <v>82</v>
      </c>
      <c r="BQ45" s="25">
        <v>44</v>
      </c>
      <c r="BR45" s="54">
        <f t="shared" si="14"/>
        <v>5</v>
      </c>
    </row>
    <row r="46" spans="1:70" ht="17.5">
      <c r="A46" s="23" t="s">
        <v>128</v>
      </c>
      <c r="B46" s="24" t="s">
        <v>75</v>
      </c>
      <c r="C46" s="25" t="s">
        <v>116</v>
      </c>
      <c r="D46" s="29"/>
      <c r="E46" s="29"/>
      <c r="F46" s="52"/>
      <c r="G46" s="26" t="s">
        <v>82</v>
      </c>
      <c r="H46" s="26" t="s">
        <v>82</v>
      </c>
      <c r="I46" s="26" t="s">
        <v>82</v>
      </c>
      <c r="J46" s="27">
        <v>0.38</v>
      </c>
      <c r="K46" s="28">
        <v>6</v>
      </c>
      <c r="L46" s="27">
        <v>0.35</v>
      </c>
      <c r="M46" s="29" t="s">
        <v>46</v>
      </c>
      <c r="N46" s="30"/>
      <c r="O46" s="25"/>
      <c r="P46" s="53"/>
      <c r="Q46" s="53"/>
      <c r="R46" s="53"/>
      <c r="S46" s="34"/>
      <c r="T46" s="53"/>
      <c r="U46" s="53"/>
      <c r="V46" s="53"/>
      <c r="W46" s="25">
        <v>87</v>
      </c>
      <c r="X46" s="54">
        <f>IF(W46="","",IF(G46="th",VLOOKUP(W46,Y10JuneTripBioH,2),VLOOKUP(W46,Y10JuneTripBioF,2)))</f>
        <v>9</v>
      </c>
      <c r="Y46" s="25">
        <v>9</v>
      </c>
      <c r="Z46" s="25">
        <v>77</v>
      </c>
      <c r="AA46" s="55">
        <f>IF(Z46="","",IF(H46="th",VLOOKUP(Z46,Y10JuneTripChemH,2),VLOOKUP(Z46,Y10JuneTripChemF,2)))</f>
        <v>9</v>
      </c>
      <c r="AB46" s="25"/>
      <c r="AC46" s="25">
        <v>46</v>
      </c>
      <c r="AD46" s="55">
        <f>IF(AC46="","",IF(I46="th",VLOOKUP(AC46,Y10JuneTripPhysH,2),VLOOKUP(AC46,Y10JuneTripPhysF,2)))</f>
        <v>6</v>
      </c>
      <c r="AE46" s="25"/>
      <c r="AF46" s="52"/>
      <c r="AG46" s="26" t="s">
        <v>82</v>
      </c>
      <c r="AH46" s="26" t="s">
        <v>82</v>
      </c>
      <c r="AI46" s="26" t="s">
        <v>82</v>
      </c>
      <c r="AJ46" s="53"/>
      <c r="AK46" s="53"/>
      <c r="AL46" s="53"/>
      <c r="AM46" s="32">
        <f t="shared" si="0"/>
        <v>0</v>
      </c>
      <c r="AO46" s="38" t="str">
        <f t="shared" si="8"/>
        <v>U</v>
      </c>
      <c r="AP46" s="53"/>
      <c r="AQ46" s="53"/>
      <c r="AR46" s="53"/>
      <c r="AS46" s="25">
        <v>77</v>
      </c>
      <c r="AT46" s="54">
        <f t="shared" si="9"/>
        <v>9</v>
      </c>
      <c r="AV46" s="32">
        <v>70</v>
      </c>
      <c r="AW46" s="54">
        <f t="shared" si="10"/>
        <v>8</v>
      </c>
      <c r="AY46" s="25">
        <v>74</v>
      </c>
      <c r="AZ46" s="54">
        <f t="shared" si="11"/>
        <v>8</v>
      </c>
      <c r="BA46" s="25"/>
      <c r="BB46" s="25"/>
      <c r="BC46" s="44"/>
      <c r="BD46" s="44"/>
      <c r="BE46" s="44"/>
      <c r="BF46" s="44"/>
      <c r="BG46" s="44"/>
      <c r="BH46" s="44"/>
      <c r="BI46" s="44"/>
      <c r="BJ46" s="26" t="s">
        <v>82</v>
      </c>
      <c r="BK46" s="25">
        <v>68</v>
      </c>
      <c r="BL46" s="38">
        <f t="shared" si="12"/>
        <v>9</v>
      </c>
      <c r="BM46" s="26" t="s">
        <v>82</v>
      </c>
      <c r="BN46" s="25">
        <v>54</v>
      </c>
      <c r="BO46" s="54">
        <f t="shared" si="13"/>
        <v>7</v>
      </c>
      <c r="BP46" s="26" t="s">
        <v>82</v>
      </c>
      <c r="BQ46" s="25">
        <v>49</v>
      </c>
      <c r="BR46" s="54">
        <f t="shared" si="14"/>
        <v>6</v>
      </c>
    </row>
    <row r="47" spans="1:70" ht="17.5">
      <c r="A47" s="23" t="s">
        <v>129</v>
      </c>
      <c r="B47" s="24" t="s">
        <v>75</v>
      </c>
      <c r="C47" s="25" t="s">
        <v>116</v>
      </c>
      <c r="D47" s="29"/>
      <c r="E47" s="29"/>
      <c r="F47" s="52"/>
      <c r="G47" s="26" t="s">
        <v>82</v>
      </c>
      <c r="H47" s="26" t="s">
        <v>82</v>
      </c>
      <c r="I47" s="26" t="s">
        <v>82</v>
      </c>
      <c r="J47" s="27">
        <v>0.4</v>
      </c>
      <c r="K47" s="28">
        <v>8</v>
      </c>
      <c r="L47" s="27">
        <v>0.37</v>
      </c>
      <c r="M47" s="29" t="s">
        <v>78</v>
      </c>
      <c r="N47" s="30"/>
      <c r="O47" s="25"/>
      <c r="P47" s="53"/>
      <c r="Q47" s="53"/>
      <c r="R47" s="53"/>
      <c r="S47" s="34"/>
      <c r="T47" s="53"/>
      <c r="U47" s="53"/>
      <c r="V47" s="53"/>
      <c r="W47" s="25">
        <v>86</v>
      </c>
      <c r="X47" s="54">
        <f>IF(W47="","",IF(G47="th",VLOOKUP(W47,Y10JuneTripBioH,2),VLOOKUP(W47,Y10JuneTripBioF,2)))</f>
        <v>9</v>
      </c>
      <c r="Y47" s="25">
        <v>9</v>
      </c>
      <c r="Z47" s="25">
        <v>88</v>
      </c>
      <c r="AA47" s="55">
        <f>IF(Z47="","",IF(H47="th",VLOOKUP(Z47,Y10JuneTripChemH,2),VLOOKUP(Z47,Y10JuneTripChemF,2)))</f>
        <v>9</v>
      </c>
      <c r="AB47" s="25"/>
      <c r="AC47" s="25">
        <v>83</v>
      </c>
      <c r="AD47" s="55">
        <f>IF(AC47="","",IF(I47="th",VLOOKUP(AC47,Y10JuneTripPhysH,2),VLOOKUP(AC47,Y10JuneTripPhysF,2)))</f>
        <v>9</v>
      </c>
      <c r="AE47" s="25"/>
      <c r="AF47" s="52"/>
      <c r="AG47" s="26" t="s">
        <v>82</v>
      </c>
      <c r="AH47" s="26" t="s">
        <v>82</v>
      </c>
      <c r="AI47" s="26" t="s">
        <v>82</v>
      </c>
      <c r="AJ47" s="53"/>
      <c r="AK47" s="53"/>
      <c r="AL47" s="53"/>
      <c r="AM47" s="32">
        <f t="shared" si="0"/>
        <v>0</v>
      </c>
      <c r="AO47" s="38" t="str">
        <f t="shared" si="8"/>
        <v>U</v>
      </c>
      <c r="AP47" s="53"/>
      <c r="AQ47" s="53"/>
      <c r="AR47" s="53"/>
      <c r="AS47" s="25">
        <v>95</v>
      </c>
      <c r="AT47" s="54">
        <f t="shared" si="9"/>
        <v>9</v>
      </c>
      <c r="AV47" s="32">
        <v>79</v>
      </c>
      <c r="AW47" s="54">
        <f t="shared" si="10"/>
        <v>9</v>
      </c>
      <c r="AY47" s="25">
        <v>95</v>
      </c>
      <c r="AZ47" s="54">
        <f t="shared" si="11"/>
        <v>9</v>
      </c>
      <c r="BA47" s="25"/>
      <c r="BB47" s="25"/>
      <c r="BC47" s="44"/>
      <c r="BD47" s="44"/>
      <c r="BE47" s="44"/>
      <c r="BF47" s="44"/>
      <c r="BG47" s="44"/>
      <c r="BH47" s="44"/>
      <c r="BI47" s="44"/>
      <c r="BJ47" s="26" t="s">
        <v>82</v>
      </c>
      <c r="BK47" s="25">
        <v>75</v>
      </c>
      <c r="BL47" s="38">
        <f t="shared" si="12"/>
        <v>9</v>
      </c>
      <c r="BM47" s="26" t="s">
        <v>82</v>
      </c>
      <c r="BN47" s="25">
        <v>87</v>
      </c>
      <c r="BO47" s="54">
        <f t="shared" si="13"/>
        <v>9</v>
      </c>
      <c r="BP47" s="26" t="s">
        <v>82</v>
      </c>
      <c r="BQ47" s="25">
        <v>74</v>
      </c>
      <c r="BR47" s="54">
        <f t="shared" si="14"/>
        <v>9</v>
      </c>
    </row>
    <row r="48" spans="1:70" ht="30.5">
      <c r="A48" s="23" t="s">
        <v>130</v>
      </c>
      <c r="B48" s="24" t="s">
        <v>75</v>
      </c>
      <c r="C48" s="25" t="s">
        <v>116</v>
      </c>
      <c r="D48" s="29"/>
      <c r="E48" s="29"/>
      <c r="F48" s="52"/>
      <c r="G48" s="26" t="s">
        <v>82</v>
      </c>
      <c r="H48" s="26" t="s">
        <v>82</v>
      </c>
      <c r="I48" s="26" t="s">
        <v>82</v>
      </c>
      <c r="J48" s="27">
        <v>0.33</v>
      </c>
      <c r="K48" s="28" t="s">
        <v>84</v>
      </c>
      <c r="L48" s="27">
        <v>0.44</v>
      </c>
      <c r="M48" s="29" t="s">
        <v>78</v>
      </c>
      <c r="N48" s="30"/>
      <c r="O48" s="25"/>
      <c r="P48" s="53"/>
      <c r="Q48" s="53"/>
      <c r="R48" s="53"/>
      <c r="S48" s="34"/>
      <c r="T48" s="53"/>
      <c r="U48" s="53"/>
      <c r="V48" s="53"/>
      <c r="W48" s="25">
        <v>53</v>
      </c>
      <c r="X48" s="54">
        <f>IF(W48="","",IF(G48="th",VLOOKUP(W48,Y10JuneTripBioH,2),VLOOKUP(W48,Y10JuneTripBioF,2)))</f>
        <v>6</v>
      </c>
      <c r="Y48" s="25">
        <v>7</v>
      </c>
      <c r="Z48" s="25">
        <v>49</v>
      </c>
      <c r="AA48" s="55">
        <f>IF(Z48="","",IF(H48="th",VLOOKUP(Z48,Y10JuneTripChemH,2),VLOOKUP(Z48,Y10JuneTripChemF,2)))</f>
        <v>7</v>
      </c>
      <c r="AB48" s="25"/>
      <c r="AC48" s="25">
        <v>54</v>
      </c>
      <c r="AD48" s="55">
        <f>IF(AC48="","",IF(I48="th",VLOOKUP(AC48,Y10JuneTripPhysH,2),VLOOKUP(AC48,Y10JuneTripPhysF,2)))</f>
        <v>6</v>
      </c>
      <c r="AE48" s="25"/>
      <c r="AF48" s="52"/>
      <c r="AG48" s="26" t="s">
        <v>82</v>
      </c>
      <c r="AH48" s="26" t="s">
        <v>82</v>
      </c>
      <c r="AI48" s="26" t="s">
        <v>82</v>
      </c>
      <c r="AJ48" s="53"/>
      <c r="AK48" s="53"/>
      <c r="AL48" s="53"/>
      <c r="AM48" s="32">
        <f t="shared" si="0"/>
        <v>0</v>
      </c>
      <c r="AO48" s="38" t="str">
        <f t="shared" si="8"/>
        <v>U</v>
      </c>
      <c r="AP48" s="53"/>
      <c r="AQ48" s="53"/>
      <c r="AR48" s="53"/>
      <c r="AS48" s="25">
        <v>68</v>
      </c>
      <c r="AT48" s="54">
        <f t="shared" si="9"/>
        <v>9</v>
      </c>
      <c r="AV48" s="32">
        <v>32</v>
      </c>
      <c r="AW48" s="54">
        <f t="shared" si="10"/>
        <v>5</v>
      </c>
      <c r="AY48" s="25">
        <v>62</v>
      </c>
      <c r="AZ48" s="54">
        <f t="shared" si="11"/>
        <v>7</v>
      </c>
      <c r="BA48" s="25"/>
      <c r="BB48" s="25"/>
      <c r="BC48" s="44"/>
      <c r="BD48" s="44"/>
      <c r="BE48" s="44"/>
      <c r="BF48" s="44"/>
      <c r="BG48" s="44"/>
      <c r="BH48" s="44"/>
      <c r="BI48" s="44"/>
      <c r="BJ48" s="26" t="s">
        <v>82</v>
      </c>
      <c r="BK48" s="25">
        <v>49</v>
      </c>
      <c r="BL48" s="38">
        <f t="shared" si="12"/>
        <v>6</v>
      </c>
      <c r="BM48" s="26" t="s">
        <v>82</v>
      </c>
      <c r="BN48" s="25">
        <v>65</v>
      </c>
      <c r="BO48" s="54">
        <f t="shared" si="13"/>
        <v>8</v>
      </c>
      <c r="BP48" s="26" t="s">
        <v>82</v>
      </c>
      <c r="BQ48" s="25">
        <v>48</v>
      </c>
      <c r="BR48" s="54">
        <f t="shared" si="14"/>
        <v>6</v>
      </c>
    </row>
    <row r="49" spans="1:70" ht="17.5">
      <c r="A49" s="23" t="s">
        <v>131</v>
      </c>
      <c r="B49" s="24" t="s">
        <v>75</v>
      </c>
      <c r="C49" s="25" t="s">
        <v>116</v>
      </c>
      <c r="D49" s="29"/>
      <c r="E49" s="29"/>
      <c r="F49" s="52"/>
      <c r="G49" s="26" t="s">
        <v>82</v>
      </c>
      <c r="H49" s="26" t="s">
        <v>82</v>
      </c>
      <c r="I49" s="26" t="s">
        <v>77</v>
      </c>
      <c r="J49" s="27">
        <v>0.45</v>
      </c>
      <c r="K49" s="28" t="s">
        <v>56</v>
      </c>
      <c r="L49" s="27">
        <v>0.23</v>
      </c>
      <c r="M49" s="29" t="s">
        <v>78</v>
      </c>
      <c r="N49" s="30" t="s">
        <v>47</v>
      </c>
      <c r="O49" s="25"/>
      <c r="P49" s="53"/>
      <c r="Q49" s="53"/>
      <c r="R49" s="53"/>
      <c r="S49" s="34"/>
      <c r="T49" s="53"/>
      <c r="U49" s="53"/>
      <c r="V49" s="53"/>
      <c r="W49" s="25">
        <v>40</v>
      </c>
      <c r="X49" s="54">
        <f>IF(W49="","",IF(G49="th",VLOOKUP(W49,Y10JuneTripBioH,2),VLOOKUP(W49,Y10JuneTripBioF,2)))</f>
        <v>5</v>
      </c>
      <c r="Y49" s="25">
        <v>5</v>
      </c>
      <c r="Z49" s="25">
        <v>16</v>
      </c>
      <c r="AA49" s="55">
        <f>IF(Z49="","",IF(H49="th",VLOOKUP(Z49,Y10JuneTripChemH,2),VLOOKUP(Z49,Y10JuneTripChemF,2)))</f>
        <v>3</v>
      </c>
      <c r="AB49" s="25"/>
      <c r="AC49" s="25">
        <v>19</v>
      </c>
      <c r="AD49" s="55">
        <f>IF(AC49="","",IF(I49="th",VLOOKUP(AC49,Y10JuneTripPhysH,2),VLOOKUP(AC49,Y10JuneTripPhysF,2)))</f>
        <v>1</v>
      </c>
      <c r="AE49" s="25"/>
      <c r="AF49" s="52"/>
      <c r="AG49" s="26" t="s">
        <v>82</v>
      </c>
      <c r="AH49" s="26" t="s">
        <v>82</v>
      </c>
      <c r="AI49" s="26" t="s">
        <v>77</v>
      </c>
      <c r="AJ49" s="53"/>
      <c r="AK49" s="53"/>
      <c r="AL49" s="53"/>
      <c r="AM49" s="32">
        <f t="shared" si="0"/>
        <v>0</v>
      </c>
      <c r="AO49" s="38" t="str">
        <f t="shared" si="8"/>
        <v>U</v>
      </c>
      <c r="AP49" s="53"/>
      <c r="AQ49" s="53"/>
      <c r="AR49" s="53"/>
      <c r="AS49" s="25">
        <v>22</v>
      </c>
      <c r="AT49" s="54">
        <f t="shared" si="9"/>
        <v>3</v>
      </c>
      <c r="AV49" s="32">
        <v>16</v>
      </c>
      <c r="AW49" s="54" t="str">
        <f t="shared" si="10"/>
        <v>U</v>
      </c>
      <c r="AY49" s="25">
        <v>60</v>
      </c>
      <c r="AZ49" s="54">
        <f t="shared" si="11"/>
        <v>4</v>
      </c>
      <c r="BA49" s="25"/>
      <c r="BB49" s="25"/>
      <c r="BC49" s="44"/>
      <c r="BD49" s="44"/>
      <c r="BE49" s="44"/>
      <c r="BF49" s="44"/>
      <c r="BG49" s="44"/>
      <c r="BH49" s="44"/>
      <c r="BI49" s="44"/>
      <c r="BJ49" s="26" t="s">
        <v>77</v>
      </c>
      <c r="BK49" s="25">
        <v>50</v>
      </c>
      <c r="BL49" s="38">
        <f t="shared" si="12"/>
        <v>3</v>
      </c>
      <c r="BM49" s="26" t="s">
        <v>82</v>
      </c>
      <c r="BN49" s="25"/>
      <c r="BO49" s="54" t="str">
        <f t="shared" si="13"/>
        <v/>
      </c>
      <c r="BP49" s="26" t="s">
        <v>77</v>
      </c>
      <c r="BQ49" s="25" t="s">
        <v>132</v>
      </c>
      <c r="BR49" s="54" t="e">
        <f t="shared" si="14"/>
        <v>#N/A</v>
      </c>
    </row>
    <row r="50" spans="1:70" ht="17.5">
      <c r="A50" s="23" t="s">
        <v>133</v>
      </c>
      <c r="B50" s="24" t="s">
        <v>75</v>
      </c>
      <c r="C50" s="25" t="s">
        <v>116</v>
      </c>
      <c r="D50" s="29"/>
      <c r="E50" s="29"/>
      <c r="F50" s="52"/>
      <c r="G50" s="26" t="s">
        <v>77</v>
      </c>
      <c r="H50" s="26" t="s">
        <v>82</v>
      </c>
      <c r="I50" s="26" t="s">
        <v>77</v>
      </c>
      <c r="J50" s="27">
        <v>0.46</v>
      </c>
      <c r="K50" s="28" t="s">
        <v>56</v>
      </c>
      <c r="L50" s="27">
        <v>0.23</v>
      </c>
      <c r="M50" s="29" t="s">
        <v>46</v>
      </c>
      <c r="N50" s="30"/>
      <c r="O50" s="25"/>
      <c r="P50" s="53"/>
      <c r="Q50" s="53"/>
      <c r="R50" s="53"/>
      <c r="S50" s="34"/>
      <c r="T50" s="53"/>
      <c r="U50" s="53"/>
      <c r="V50" s="53"/>
      <c r="W50" s="25">
        <v>37</v>
      </c>
      <c r="X50" s="54">
        <f>IF(W50="","",IF(G50="th",VLOOKUP(W50,Y10JuneTripBioH,2),VLOOKUP(W50,Y10JuneTripBioF,2)))</f>
        <v>2</v>
      </c>
      <c r="Y50" s="25">
        <v>3</v>
      </c>
      <c r="Z50" s="25">
        <v>10</v>
      </c>
      <c r="AA50" s="55" t="str">
        <f>IF(Z50="","",IF(H50="th",VLOOKUP(Z50,Y10JuneTripChemH,2),VLOOKUP(Z50,Y10JuneTripChemF,2)))</f>
        <v>U</v>
      </c>
      <c r="AB50" s="25"/>
      <c r="AC50" s="25">
        <v>51</v>
      </c>
      <c r="AD50" s="55">
        <f>IF(AC50="","",IF(I50="th",VLOOKUP(AC50,Y10JuneTripPhysH,2),VLOOKUP(AC50,Y10JuneTripPhysF,2)))</f>
        <v>3</v>
      </c>
      <c r="AE50" s="25"/>
      <c r="AF50" s="52"/>
      <c r="AG50" s="26" t="s">
        <v>77</v>
      </c>
      <c r="AH50" s="26" t="s">
        <v>82</v>
      </c>
      <c r="AI50" s="26" t="s">
        <v>77</v>
      </c>
      <c r="AJ50" s="53"/>
      <c r="AK50" s="53"/>
      <c r="AL50" s="53"/>
      <c r="AM50" s="32">
        <f t="shared" si="0"/>
        <v>0</v>
      </c>
      <c r="AO50" s="38" t="str">
        <f t="shared" si="8"/>
        <v>U</v>
      </c>
      <c r="AP50" s="53"/>
      <c r="AQ50" s="53"/>
      <c r="AR50" s="53"/>
      <c r="AS50" s="25">
        <v>50</v>
      </c>
      <c r="AT50" s="54">
        <f t="shared" si="9"/>
        <v>3</v>
      </c>
      <c r="AV50" s="32">
        <v>41</v>
      </c>
      <c r="AW50" s="54">
        <f t="shared" si="10"/>
        <v>6</v>
      </c>
      <c r="AY50" s="25">
        <v>53</v>
      </c>
      <c r="AZ50" s="54">
        <f t="shared" si="11"/>
        <v>3</v>
      </c>
      <c r="BA50" s="25"/>
      <c r="BB50" s="25"/>
      <c r="BC50" s="44"/>
      <c r="BD50" s="44"/>
      <c r="BE50" s="44"/>
      <c r="BF50" s="44"/>
      <c r="BG50" s="44"/>
      <c r="BH50" s="44"/>
      <c r="BI50" s="44"/>
      <c r="BJ50" s="26" t="s">
        <v>77</v>
      </c>
      <c r="BK50" s="25" t="s">
        <v>60</v>
      </c>
      <c r="BL50" s="38" t="e">
        <f t="shared" si="12"/>
        <v>#N/A</v>
      </c>
      <c r="BM50" s="26" t="s">
        <v>82</v>
      </c>
      <c r="BN50" s="25"/>
      <c r="BO50" s="54" t="str">
        <f t="shared" si="13"/>
        <v/>
      </c>
      <c r="BP50" s="26" t="s">
        <v>77</v>
      </c>
      <c r="BQ50" s="25" t="s">
        <v>132</v>
      </c>
      <c r="BR50" s="54" t="e">
        <f t="shared" si="14"/>
        <v>#N/A</v>
      </c>
    </row>
    <row r="51" spans="1:70" ht="30.5">
      <c r="A51" s="23" t="s">
        <v>134</v>
      </c>
      <c r="B51" s="24" t="s">
        <v>75</v>
      </c>
      <c r="C51" s="25" t="s">
        <v>116</v>
      </c>
      <c r="D51" s="29"/>
      <c r="E51" s="29"/>
      <c r="F51" s="52"/>
      <c r="G51" s="26" t="s">
        <v>82</v>
      </c>
      <c r="H51" s="26" t="s">
        <v>82</v>
      </c>
      <c r="I51" s="26" t="s">
        <v>82</v>
      </c>
      <c r="J51" s="27">
        <v>0.28999999999999998</v>
      </c>
      <c r="K51" s="28" t="s">
        <v>71</v>
      </c>
      <c r="L51" s="27">
        <v>0.45</v>
      </c>
      <c r="M51" s="29" t="s">
        <v>78</v>
      </c>
      <c r="N51" s="30"/>
      <c r="O51" s="25"/>
      <c r="P51" s="53"/>
      <c r="Q51" s="53"/>
      <c r="R51" s="53"/>
      <c r="S51" s="34"/>
      <c r="T51" s="53"/>
      <c r="U51" s="53"/>
      <c r="V51" s="53"/>
      <c r="W51" s="25">
        <v>71</v>
      </c>
      <c r="X51" s="54">
        <f>IF(W51="","",IF(G51="th",VLOOKUP(W51,Y10JuneTripBioH,2),VLOOKUP(W51,Y10JuneTripBioF,2)))</f>
        <v>9</v>
      </c>
      <c r="Y51" s="25">
        <v>9</v>
      </c>
      <c r="Z51" s="25">
        <v>44</v>
      </c>
      <c r="AA51" s="55">
        <f>IF(Z51="","",IF(H51="th",VLOOKUP(Z51,Y10JuneTripChemH,2),VLOOKUP(Z51,Y10JuneTripChemF,2)))</f>
        <v>6</v>
      </c>
      <c r="AB51" s="25"/>
      <c r="AC51" s="25">
        <v>55</v>
      </c>
      <c r="AD51" s="55">
        <f>IF(AC51="","",IF(I51="th",VLOOKUP(AC51,Y10JuneTripPhysH,2),VLOOKUP(AC51,Y10JuneTripPhysF,2)))</f>
        <v>6</v>
      </c>
      <c r="AE51" s="25"/>
      <c r="AF51" s="52"/>
      <c r="AG51" s="26" t="s">
        <v>82</v>
      </c>
      <c r="AH51" s="26" t="s">
        <v>82</v>
      </c>
      <c r="AI51" s="26" t="s">
        <v>82</v>
      </c>
      <c r="AJ51" s="53"/>
      <c r="AK51" s="53"/>
      <c r="AL51" s="53"/>
      <c r="AM51" s="32">
        <f t="shared" si="0"/>
        <v>0</v>
      </c>
      <c r="AO51" s="38" t="str">
        <f t="shared" si="8"/>
        <v>U</v>
      </c>
      <c r="AP51" s="53"/>
      <c r="AQ51" s="53"/>
      <c r="AR51" s="53"/>
      <c r="AS51" s="25">
        <v>44</v>
      </c>
      <c r="AT51" s="54">
        <f t="shared" si="9"/>
        <v>6</v>
      </c>
      <c r="AV51" s="32">
        <v>60</v>
      </c>
      <c r="AW51" s="54">
        <f t="shared" si="10"/>
        <v>7</v>
      </c>
      <c r="AY51" s="25">
        <v>58</v>
      </c>
      <c r="AZ51" s="54">
        <f t="shared" si="11"/>
        <v>6</v>
      </c>
      <c r="BA51" s="25"/>
      <c r="BB51" s="25"/>
      <c r="BC51" s="44"/>
      <c r="BD51" s="44"/>
      <c r="BE51" s="44"/>
      <c r="BF51" s="44"/>
      <c r="BG51" s="44"/>
      <c r="BH51" s="44"/>
      <c r="BI51" s="44"/>
      <c r="BJ51" s="26" t="s">
        <v>82</v>
      </c>
      <c r="BK51" s="25">
        <v>48</v>
      </c>
      <c r="BL51" s="38">
        <f t="shared" si="12"/>
        <v>6</v>
      </c>
      <c r="BM51" s="26" t="s">
        <v>82</v>
      </c>
      <c r="BN51" s="25">
        <v>58</v>
      </c>
      <c r="BO51" s="54">
        <f t="shared" si="13"/>
        <v>7</v>
      </c>
      <c r="BP51" s="26" t="s">
        <v>82</v>
      </c>
      <c r="BQ51" s="25">
        <v>51</v>
      </c>
      <c r="BR51" s="54">
        <f t="shared" si="14"/>
        <v>6</v>
      </c>
    </row>
    <row r="52" spans="1:70" ht="17.5">
      <c r="A52" s="23" t="s">
        <v>135</v>
      </c>
      <c r="B52" s="24" t="s">
        <v>75</v>
      </c>
      <c r="C52" s="25" t="s">
        <v>116</v>
      </c>
      <c r="D52" s="29"/>
      <c r="E52" s="29"/>
      <c r="F52" s="52"/>
      <c r="G52" s="26" t="s">
        <v>82</v>
      </c>
      <c r="H52" s="26" t="s">
        <v>82</v>
      </c>
      <c r="I52" s="26" t="s">
        <v>82</v>
      </c>
      <c r="J52" s="27">
        <v>0.49</v>
      </c>
      <c r="K52" s="28" t="s">
        <v>136</v>
      </c>
      <c r="L52" s="27">
        <v>0.28999999999999998</v>
      </c>
      <c r="M52" s="29" t="s">
        <v>78</v>
      </c>
      <c r="N52" s="30"/>
      <c r="O52" s="25"/>
      <c r="P52" s="53"/>
      <c r="Q52" s="53"/>
      <c r="R52" s="53"/>
      <c r="S52" s="34"/>
      <c r="T52" s="53"/>
      <c r="U52" s="53"/>
      <c r="V52" s="53"/>
      <c r="W52" s="25">
        <v>80</v>
      </c>
      <c r="X52" s="54">
        <f>IF(W52="","",IF(G52="th",VLOOKUP(W52,Y10JuneTripBioH,2),VLOOKUP(W52,Y10JuneTripBioF,2)))</f>
        <v>9</v>
      </c>
      <c r="Y52" s="25">
        <v>9</v>
      </c>
      <c r="Z52" s="25">
        <v>80</v>
      </c>
      <c r="AA52" s="55">
        <f>IF(Z52="","",IF(H52="th",VLOOKUP(Z52,Y10JuneTripChemH,2),VLOOKUP(Z52,Y10JuneTripChemF,2)))</f>
        <v>9</v>
      </c>
      <c r="AB52" s="25"/>
      <c r="AC52" s="25">
        <v>77</v>
      </c>
      <c r="AD52" s="55">
        <f>IF(AC52="","",IF(I52="th",VLOOKUP(AC52,Y10JuneTripPhysH,2),VLOOKUP(AC52,Y10JuneTripPhysF,2)))</f>
        <v>9</v>
      </c>
      <c r="AE52" s="25"/>
      <c r="AF52" s="52"/>
      <c r="AG52" s="26" t="s">
        <v>82</v>
      </c>
      <c r="AH52" s="26" t="s">
        <v>82</v>
      </c>
      <c r="AI52" s="26" t="s">
        <v>82</v>
      </c>
      <c r="AJ52" s="53">
        <v>30</v>
      </c>
      <c r="AK52" s="53"/>
      <c r="AL52" s="53"/>
      <c r="AM52" s="32">
        <f t="shared" si="0"/>
        <v>30</v>
      </c>
      <c r="AO52" s="38" t="str">
        <f t="shared" si="8"/>
        <v>U</v>
      </c>
      <c r="AP52" s="53"/>
      <c r="AQ52" s="53"/>
      <c r="AR52" s="53"/>
      <c r="AS52" s="25">
        <v>87</v>
      </c>
      <c r="AT52" s="54">
        <f t="shared" si="9"/>
        <v>9</v>
      </c>
      <c r="AV52" s="32">
        <v>83</v>
      </c>
      <c r="AW52" s="54">
        <f t="shared" si="10"/>
        <v>9</v>
      </c>
      <c r="AY52" s="25">
        <v>91</v>
      </c>
      <c r="AZ52" s="54">
        <f t="shared" si="11"/>
        <v>9</v>
      </c>
      <c r="BA52" s="25"/>
      <c r="BB52" s="25"/>
      <c r="BC52" s="44"/>
      <c r="BD52" s="44"/>
      <c r="BE52" s="44"/>
      <c r="BF52" s="44"/>
      <c r="BG52" s="44"/>
      <c r="BH52" s="44"/>
      <c r="BI52" s="44"/>
      <c r="BJ52" s="26" t="s">
        <v>82</v>
      </c>
      <c r="BK52" s="25">
        <v>90</v>
      </c>
      <c r="BL52" s="38">
        <f t="shared" si="12"/>
        <v>9</v>
      </c>
      <c r="BM52" s="26" t="s">
        <v>82</v>
      </c>
      <c r="BN52" s="25">
        <v>89</v>
      </c>
      <c r="BO52" s="54">
        <f t="shared" si="13"/>
        <v>9</v>
      </c>
      <c r="BP52" s="26" t="s">
        <v>82</v>
      </c>
      <c r="BQ52" s="25">
        <v>81</v>
      </c>
      <c r="BR52" s="54">
        <f t="shared" si="14"/>
        <v>9</v>
      </c>
    </row>
    <row r="53" spans="1:70" ht="17.5">
      <c r="A53" s="23" t="s">
        <v>137</v>
      </c>
      <c r="B53" s="24" t="s">
        <v>75</v>
      </c>
      <c r="C53" s="25" t="s">
        <v>116</v>
      </c>
      <c r="D53" s="29"/>
      <c r="E53" s="29"/>
      <c r="F53" s="52"/>
      <c r="G53" s="26" t="s">
        <v>82</v>
      </c>
      <c r="H53" s="26" t="s">
        <v>82</v>
      </c>
      <c r="I53" s="26" t="s">
        <v>82</v>
      </c>
      <c r="J53" s="27">
        <v>0.38</v>
      </c>
      <c r="K53" s="28">
        <v>5</v>
      </c>
      <c r="L53" s="27">
        <v>0.28999999999999998</v>
      </c>
      <c r="M53" s="29" t="s">
        <v>78</v>
      </c>
      <c r="N53" s="30"/>
      <c r="O53" s="25"/>
      <c r="P53" s="53"/>
      <c r="Q53" s="53"/>
      <c r="R53" s="53"/>
      <c r="S53" s="34"/>
      <c r="T53" s="53"/>
      <c r="U53" s="53"/>
      <c r="V53" s="53"/>
      <c r="W53" s="25">
        <v>20</v>
      </c>
      <c r="X53" s="54">
        <f>IF(W53="","",IF(G53="th",VLOOKUP(W53,Y10JuneTripBioH,2),VLOOKUP(W53,Y10JuneTripBioF,2)))</f>
        <v>3</v>
      </c>
      <c r="Y53" s="25">
        <v>3</v>
      </c>
      <c r="Z53" s="25">
        <v>15</v>
      </c>
      <c r="AA53" s="55">
        <f>IF(Z53="","",IF(H53="th",VLOOKUP(Z53,Y10JuneTripChemH,2),VLOOKUP(Z53,Y10JuneTripChemF,2)))</f>
        <v>3</v>
      </c>
      <c r="AB53" s="25"/>
      <c r="AC53" s="25">
        <v>25</v>
      </c>
      <c r="AD53" s="55">
        <f>IF(AC53="","",IF(I53="th",VLOOKUP(AC53,Y10JuneTripPhysH,2),VLOOKUP(AC53,Y10JuneTripPhysF,2)))</f>
        <v>3</v>
      </c>
      <c r="AE53" s="25"/>
      <c r="AF53" s="52"/>
      <c r="AG53" s="26" t="s">
        <v>77</v>
      </c>
      <c r="AH53" s="26" t="s">
        <v>82</v>
      </c>
      <c r="AI53" s="26" t="s">
        <v>82</v>
      </c>
      <c r="AJ53" s="53" t="s">
        <v>138</v>
      </c>
      <c r="AK53" s="53"/>
      <c r="AL53" s="53" t="s">
        <v>139</v>
      </c>
      <c r="AM53" s="32">
        <f t="shared" si="0"/>
        <v>0</v>
      </c>
      <c r="AO53" s="38" t="str">
        <f t="shared" si="8"/>
        <v>U</v>
      </c>
      <c r="AP53" s="53"/>
      <c r="AQ53" s="53"/>
      <c r="AR53" s="53"/>
      <c r="AS53" s="25">
        <v>54</v>
      </c>
      <c r="AT53" s="54">
        <f t="shared" si="9"/>
        <v>4</v>
      </c>
      <c r="AV53" s="32">
        <v>25</v>
      </c>
      <c r="AW53" s="54">
        <f t="shared" si="10"/>
        <v>4</v>
      </c>
      <c r="AY53" s="32"/>
      <c r="AZ53" s="54" t="str">
        <f t="shared" si="11"/>
        <v/>
      </c>
      <c r="BA53" s="25"/>
      <c r="BB53" s="25"/>
      <c r="BC53" s="44"/>
      <c r="BD53" s="44"/>
      <c r="BE53" s="44"/>
      <c r="BF53" s="44"/>
      <c r="BG53" s="44"/>
      <c r="BH53" s="44"/>
      <c r="BI53" s="44"/>
      <c r="BJ53" s="26" t="s">
        <v>77</v>
      </c>
      <c r="BK53" s="25">
        <v>40</v>
      </c>
      <c r="BL53" s="38">
        <f t="shared" si="12"/>
        <v>2</v>
      </c>
      <c r="BM53" s="26" t="s">
        <v>82</v>
      </c>
      <c r="BN53" s="25">
        <v>35</v>
      </c>
      <c r="BO53" s="54">
        <f t="shared" si="13"/>
        <v>5</v>
      </c>
      <c r="BP53" s="26" t="s">
        <v>82</v>
      </c>
      <c r="BQ53" s="25">
        <v>37</v>
      </c>
      <c r="BR53" s="54">
        <f t="shared" si="14"/>
        <v>5</v>
      </c>
    </row>
    <row r="54" spans="1:70" ht="17.5">
      <c r="A54" s="23" t="s">
        <v>140</v>
      </c>
      <c r="B54" s="24" t="s">
        <v>75</v>
      </c>
      <c r="C54" s="25" t="s">
        <v>116</v>
      </c>
      <c r="D54" s="29"/>
      <c r="E54" s="29"/>
      <c r="F54" s="52"/>
      <c r="G54" s="26" t="s">
        <v>82</v>
      </c>
      <c r="H54" s="26" t="s">
        <v>77</v>
      </c>
      <c r="I54" s="26" t="s">
        <v>77</v>
      </c>
      <c r="J54" s="27">
        <v>0.36</v>
      </c>
      <c r="K54" s="28">
        <v>5</v>
      </c>
      <c r="L54" s="27">
        <v>0.31</v>
      </c>
      <c r="M54" s="29" t="s">
        <v>78</v>
      </c>
      <c r="N54" s="30"/>
      <c r="O54" s="25"/>
      <c r="P54" s="53"/>
      <c r="Q54" s="53"/>
      <c r="R54" s="53"/>
      <c r="S54" s="34"/>
      <c r="T54" s="53"/>
      <c r="U54" s="53"/>
      <c r="V54" s="53"/>
      <c r="W54" s="25">
        <v>12</v>
      </c>
      <c r="X54" s="54" t="str">
        <f>IF(W54="","",IF(G54="th",VLOOKUP(W54,Y10JuneTripBioH,2),VLOOKUP(W54,Y10JuneTripBioF,2)))</f>
        <v>U</v>
      </c>
      <c r="Y54" s="25">
        <v>3</v>
      </c>
      <c r="Z54" s="25">
        <v>36</v>
      </c>
      <c r="AA54" s="55">
        <f>IF(Z54="","",IF(H54="th",VLOOKUP(Z54,Y10JuneTripChemH,2),VLOOKUP(Z54,Y10JuneTripChemF,2)))</f>
        <v>2</v>
      </c>
      <c r="AB54" s="25"/>
      <c r="AC54" s="25">
        <v>22</v>
      </c>
      <c r="AD54" s="55">
        <f>IF(AC54="","",IF(I54="th",VLOOKUP(AC54,Y10JuneTripPhysH,2),VLOOKUP(AC54,Y10JuneTripPhysF,2)))</f>
        <v>1</v>
      </c>
      <c r="AE54" s="25"/>
      <c r="AF54" s="52"/>
      <c r="AG54" s="26" t="s">
        <v>77</v>
      </c>
      <c r="AH54" s="26" t="s">
        <v>77</v>
      </c>
      <c r="AI54" s="26" t="s">
        <v>77</v>
      </c>
      <c r="AJ54" s="53"/>
      <c r="AK54" s="53"/>
      <c r="AL54" s="53"/>
      <c r="AM54" s="32">
        <f t="shared" si="0"/>
        <v>0</v>
      </c>
      <c r="AO54" s="38" t="str">
        <f t="shared" si="8"/>
        <v>U</v>
      </c>
      <c r="AP54" s="53"/>
      <c r="AQ54" s="53"/>
      <c r="AR54" s="53"/>
      <c r="AS54" s="25">
        <v>71</v>
      </c>
      <c r="AT54" s="54">
        <f t="shared" si="9"/>
        <v>5</v>
      </c>
      <c r="AV54" s="32">
        <v>60</v>
      </c>
      <c r="AW54" s="54">
        <f t="shared" si="10"/>
        <v>4</v>
      </c>
      <c r="AY54" s="25">
        <v>71</v>
      </c>
      <c r="AZ54" s="54">
        <f t="shared" si="11"/>
        <v>5</v>
      </c>
      <c r="BA54" s="25"/>
      <c r="BB54" s="25"/>
      <c r="BC54" s="44"/>
      <c r="BD54" s="44"/>
      <c r="BE54" s="44"/>
      <c r="BF54" s="44"/>
      <c r="BG54" s="44"/>
      <c r="BH54" s="44"/>
      <c r="BI54" s="44"/>
      <c r="BJ54" s="26" t="s">
        <v>77</v>
      </c>
      <c r="BK54" s="25">
        <v>56</v>
      </c>
      <c r="BL54" s="38">
        <f t="shared" si="12"/>
        <v>3</v>
      </c>
      <c r="BM54" s="26" t="s">
        <v>77</v>
      </c>
      <c r="BN54" s="25">
        <v>65</v>
      </c>
      <c r="BO54" s="54">
        <f t="shared" si="13"/>
        <v>4</v>
      </c>
      <c r="BP54" s="26" t="s">
        <v>77</v>
      </c>
      <c r="BQ54" s="25">
        <v>53</v>
      </c>
      <c r="BR54" s="54">
        <f t="shared" si="14"/>
        <v>3</v>
      </c>
    </row>
    <row r="55" spans="1:70" ht="30.5">
      <c r="A55" s="23" t="s">
        <v>141</v>
      </c>
      <c r="B55" s="24" t="s">
        <v>75</v>
      </c>
      <c r="C55" s="25" t="s">
        <v>116</v>
      </c>
      <c r="D55" s="29"/>
      <c r="E55" s="29"/>
      <c r="F55" s="52"/>
      <c r="G55" s="26" t="s">
        <v>82</v>
      </c>
      <c r="H55" s="26" t="s">
        <v>82</v>
      </c>
      <c r="I55" s="26" t="s">
        <v>77</v>
      </c>
      <c r="J55" s="27">
        <v>0.26</v>
      </c>
      <c r="K55" s="28" t="s">
        <v>63</v>
      </c>
      <c r="L55" s="27">
        <v>0.42</v>
      </c>
      <c r="M55" s="29" t="s">
        <v>78</v>
      </c>
      <c r="N55" s="30" t="s">
        <v>49</v>
      </c>
      <c r="O55" s="25"/>
      <c r="P55" s="53"/>
      <c r="Q55" s="53"/>
      <c r="R55" s="53"/>
      <c r="S55" s="34"/>
      <c r="T55" s="53"/>
      <c r="U55" s="53"/>
      <c r="V55" s="53"/>
      <c r="W55" s="25">
        <v>45</v>
      </c>
      <c r="X55" s="54">
        <f>IF(W55="","",IF(G55="th",VLOOKUP(W55,Y10JuneTripBioH,2),VLOOKUP(W55,Y10JuneTripBioF,2)))</f>
        <v>5</v>
      </c>
      <c r="Y55" s="25">
        <v>3</v>
      </c>
      <c r="Z55" s="25">
        <v>22</v>
      </c>
      <c r="AA55" s="55">
        <f>IF(Z55="","",IF(H55="th",VLOOKUP(Z55,Y10JuneTripChemH,2),VLOOKUP(Z55,Y10JuneTripChemF,2)))</f>
        <v>4</v>
      </c>
      <c r="AB55" s="25"/>
      <c r="AC55" s="25">
        <v>51</v>
      </c>
      <c r="AD55" s="55">
        <f>IF(AC55="","",IF(I55="th",VLOOKUP(AC55,Y10JuneTripPhysH,2),VLOOKUP(AC55,Y10JuneTripPhysF,2)))</f>
        <v>3</v>
      </c>
      <c r="AE55" s="25"/>
      <c r="AF55" s="52"/>
      <c r="AG55" s="26" t="s">
        <v>77</v>
      </c>
      <c r="AH55" s="26" t="s">
        <v>82</v>
      </c>
      <c r="AI55" s="26" t="s">
        <v>77</v>
      </c>
      <c r="AJ55" s="53"/>
      <c r="AK55" s="53"/>
      <c r="AL55" s="53"/>
      <c r="AM55" s="32">
        <f t="shared" si="0"/>
        <v>0</v>
      </c>
      <c r="AO55" s="38" t="str">
        <f t="shared" si="8"/>
        <v>U</v>
      </c>
      <c r="AP55" s="53"/>
      <c r="AQ55" s="53"/>
      <c r="AR55" s="53"/>
      <c r="AS55" s="25">
        <v>29</v>
      </c>
      <c r="AT55" s="54">
        <f t="shared" si="9"/>
        <v>2</v>
      </c>
      <c r="AV55" s="25">
        <v>18</v>
      </c>
      <c r="AW55" s="54" t="str">
        <f t="shared" si="10"/>
        <v>U</v>
      </c>
      <c r="AY55" s="25">
        <v>55</v>
      </c>
      <c r="AZ55" s="54">
        <f t="shared" si="11"/>
        <v>3</v>
      </c>
      <c r="BA55" s="25"/>
      <c r="BB55" s="25"/>
      <c r="BC55" s="44"/>
      <c r="BD55" s="44"/>
      <c r="BE55" s="44"/>
      <c r="BF55" s="44"/>
      <c r="BG55" s="44"/>
      <c r="BH55" s="44"/>
      <c r="BI55" s="44"/>
      <c r="BJ55" s="26" t="s">
        <v>82</v>
      </c>
      <c r="BK55" s="25">
        <v>28</v>
      </c>
      <c r="BL55" s="38">
        <f t="shared" si="12"/>
        <v>4</v>
      </c>
      <c r="BM55" s="26" t="s">
        <v>82</v>
      </c>
      <c r="BN55" s="25">
        <v>18</v>
      </c>
      <c r="BO55" s="54" t="str">
        <f t="shared" si="13"/>
        <v>U</v>
      </c>
      <c r="BP55" s="26" t="s">
        <v>77</v>
      </c>
      <c r="BQ55" s="25">
        <v>47</v>
      </c>
      <c r="BR55" s="54">
        <f t="shared" si="14"/>
        <v>3</v>
      </c>
    </row>
    <row r="56" spans="1:70" ht="17.5">
      <c r="A56" s="23" t="s">
        <v>142</v>
      </c>
      <c r="B56" s="24" t="s">
        <v>75</v>
      </c>
      <c r="C56" s="25" t="s">
        <v>116</v>
      </c>
      <c r="D56" s="29"/>
      <c r="E56" s="29"/>
      <c r="F56" s="52"/>
      <c r="G56" s="26" t="s">
        <v>82</v>
      </c>
      <c r="H56" s="26" t="s">
        <v>82</v>
      </c>
      <c r="I56" s="26" t="s">
        <v>82</v>
      </c>
      <c r="J56" s="27">
        <v>0.34</v>
      </c>
      <c r="K56" s="28">
        <v>5</v>
      </c>
      <c r="L56" s="27">
        <v>0.33</v>
      </c>
      <c r="M56" s="29" t="s">
        <v>78</v>
      </c>
      <c r="N56" s="30"/>
      <c r="O56" s="25"/>
      <c r="P56" s="53"/>
      <c r="Q56" s="53"/>
      <c r="R56" s="53"/>
      <c r="S56" s="34"/>
      <c r="T56" s="53"/>
      <c r="U56" s="53"/>
      <c r="V56" s="53"/>
      <c r="W56" s="25">
        <v>27</v>
      </c>
      <c r="X56" s="54">
        <f>IF(W56="","",IF(G56="th",VLOOKUP(W56,Y10JuneTripBioH,2),VLOOKUP(W56,Y10JuneTripBioF,2)))</f>
        <v>4</v>
      </c>
      <c r="Y56" s="25">
        <v>4</v>
      </c>
      <c r="Z56" s="25">
        <v>20</v>
      </c>
      <c r="AA56" s="55">
        <f>IF(Z56="","",IF(H56="th",VLOOKUP(Z56,Y10JuneTripChemH,2),VLOOKUP(Z56,Y10JuneTripChemF,2)))</f>
        <v>4</v>
      </c>
      <c r="AB56" s="25"/>
      <c r="AC56" s="25">
        <v>25</v>
      </c>
      <c r="AD56" s="55">
        <f>IF(AC56="","",IF(I56="th",VLOOKUP(AC56,Y10JuneTripPhysH,2),VLOOKUP(AC56,Y10JuneTripPhysF,2)))</f>
        <v>3</v>
      </c>
      <c r="AE56" s="25"/>
      <c r="AF56" s="52"/>
      <c r="AG56" s="26" t="s">
        <v>82</v>
      </c>
      <c r="AH56" s="26" t="s">
        <v>82</v>
      </c>
      <c r="AI56" s="26" t="s">
        <v>82</v>
      </c>
      <c r="AJ56" s="53"/>
      <c r="AK56" s="53">
        <v>24</v>
      </c>
      <c r="AL56" s="53"/>
      <c r="AM56" s="32">
        <f t="shared" si="0"/>
        <v>24</v>
      </c>
      <c r="AO56" s="38" t="str">
        <f t="shared" si="8"/>
        <v>U</v>
      </c>
      <c r="AP56" s="53"/>
      <c r="AQ56" s="53"/>
      <c r="AR56" s="53"/>
      <c r="AS56" s="25">
        <v>38</v>
      </c>
      <c r="AT56" s="54">
        <f t="shared" si="9"/>
        <v>5</v>
      </c>
      <c r="AV56" s="32">
        <v>19</v>
      </c>
      <c r="AW56" s="54" t="str">
        <f t="shared" si="10"/>
        <v>U</v>
      </c>
      <c r="AY56" s="25">
        <v>38</v>
      </c>
      <c r="AZ56" s="54">
        <f t="shared" si="11"/>
        <v>4</v>
      </c>
      <c r="BA56" s="25"/>
      <c r="BB56" s="25"/>
      <c r="BC56" s="44"/>
      <c r="BD56" s="44"/>
      <c r="BE56" s="44"/>
      <c r="BF56" s="44"/>
      <c r="BG56" s="44"/>
      <c r="BH56" s="44"/>
      <c r="BI56" s="44"/>
      <c r="BJ56" s="26" t="s">
        <v>82</v>
      </c>
      <c r="BK56" s="25">
        <v>24</v>
      </c>
      <c r="BL56" s="38">
        <f t="shared" si="12"/>
        <v>3</v>
      </c>
      <c r="BM56" s="26" t="s">
        <v>82</v>
      </c>
      <c r="BN56" s="25">
        <v>22</v>
      </c>
      <c r="BO56" s="54">
        <f t="shared" si="13"/>
        <v>3</v>
      </c>
      <c r="BP56" s="26" t="s">
        <v>82</v>
      </c>
      <c r="BQ56" s="25">
        <v>23</v>
      </c>
      <c r="BR56" s="54">
        <f t="shared" si="14"/>
        <v>3</v>
      </c>
    </row>
    <row r="57" spans="1:70" ht="30.5">
      <c r="A57" s="23" t="s">
        <v>143</v>
      </c>
      <c r="B57" s="24" t="s">
        <v>75</v>
      </c>
      <c r="C57" s="25" t="s">
        <v>116</v>
      </c>
      <c r="D57" s="29"/>
      <c r="E57" s="29"/>
      <c r="F57" s="52"/>
      <c r="G57" s="26" t="s">
        <v>82</v>
      </c>
      <c r="H57" s="26" t="s">
        <v>82</v>
      </c>
      <c r="I57" s="26" t="s">
        <v>82</v>
      </c>
      <c r="J57" s="27">
        <v>0.22</v>
      </c>
      <c r="K57" s="28" t="s">
        <v>48</v>
      </c>
      <c r="L57" s="27">
        <v>0.48</v>
      </c>
      <c r="M57" s="29" t="s">
        <v>78</v>
      </c>
      <c r="N57" s="30"/>
      <c r="O57" s="25"/>
      <c r="P57" s="53"/>
      <c r="Q57" s="53"/>
      <c r="R57" s="53"/>
      <c r="S57" s="34"/>
      <c r="T57" s="53"/>
      <c r="U57" s="53"/>
      <c r="V57" s="53"/>
      <c r="W57" s="25">
        <v>35</v>
      </c>
      <c r="X57" s="54">
        <f>IF(W57="","",IF(G57="th",VLOOKUP(W57,Y10JuneTripBioH,2),VLOOKUP(W57,Y10JuneTripBioF,2)))</f>
        <v>5</v>
      </c>
      <c r="Y57" s="25">
        <v>5</v>
      </c>
      <c r="Z57" s="25">
        <v>38</v>
      </c>
      <c r="AA57" s="55">
        <f>IF(Z57="","",IF(H57="th",VLOOKUP(Z57,Y10JuneTripChemH,2),VLOOKUP(Z57,Y10JuneTripChemF,2)))</f>
        <v>5</v>
      </c>
      <c r="AB57" s="25"/>
      <c r="AC57" s="25">
        <v>42</v>
      </c>
      <c r="AD57" s="55">
        <f>IF(AC57="","",IF(I57="th",VLOOKUP(AC57,Y10JuneTripPhysH,2),VLOOKUP(AC57,Y10JuneTripPhysF,2)))</f>
        <v>5</v>
      </c>
      <c r="AE57" s="25"/>
      <c r="AF57" s="52"/>
      <c r="AG57" s="26" t="s">
        <v>82</v>
      </c>
      <c r="AH57" s="26" t="s">
        <v>82</v>
      </c>
      <c r="AI57" s="26" t="s">
        <v>82</v>
      </c>
      <c r="AJ57" s="53"/>
      <c r="AK57" s="53"/>
      <c r="AL57" s="53"/>
      <c r="AM57" s="32">
        <f t="shared" si="0"/>
        <v>0</v>
      </c>
      <c r="AO57" s="38" t="str">
        <f t="shared" si="8"/>
        <v>U</v>
      </c>
      <c r="AP57" s="53"/>
      <c r="AQ57" s="53"/>
      <c r="AR57" s="53"/>
      <c r="AS57" s="25">
        <v>54</v>
      </c>
      <c r="AT57" s="54">
        <f t="shared" si="9"/>
        <v>7</v>
      </c>
      <c r="AV57" s="32">
        <v>34</v>
      </c>
      <c r="AW57" s="54">
        <f t="shared" si="10"/>
        <v>5</v>
      </c>
      <c r="AY57" s="25">
        <v>47</v>
      </c>
      <c r="AZ57" s="54">
        <f t="shared" si="11"/>
        <v>5</v>
      </c>
      <c r="BA57" s="25"/>
      <c r="BB57" s="25"/>
      <c r="BC57" s="44"/>
      <c r="BD57" s="44"/>
      <c r="BE57" s="44"/>
      <c r="BF57" s="44"/>
      <c r="BG57" s="44"/>
      <c r="BH57" s="44"/>
      <c r="BI57" s="44"/>
      <c r="BJ57" s="26" t="s">
        <v>82</v>
      </c>
      <c r="BK57" s="25">
        <v>36</v>
      </c>
      <c r="BL57" s="38">
        <f t="shared" si="12"/>
        <v>5</v>
      </c>
      <c r="BM57" s="26" t="s">
        <v>82</v>
      </c>
      <c r="BN57" s="25">
        <v>51</v>
      </c>
      <c r="BO57" s="54">
        <f t="shared" si="13"/>
        <v>6</v>
      </c>
      <c r="BP57" s="26" t="s">
        <v>82</v>
      </c>
      <c r="BQ57" s="25">
        <v>34</v>
      </c>
      <c r="BR57" s="54">
        <f t="shared" si="14"/>
        <v>4</v>
      </c>
    </row>
    <row r="58" spans="1:70" ht="17.5">
      <c r="A58" s="47" t="s">
        <v>144</v>
      </c>
      <c r="B58" s="24" t="s">
        <v>75</v>
      </c>
      <c r="C58" s="25" t="s">
        <v>116</v>
      </c>
      <c r="D58" s="29"/>
      <c r="E58" s="29"/>
      <c r="F58" s="52"/>
      <c r="G58" s="26" t="s">
        <v>82</v>
      </c>
      <c r="H58" s="26" t="s">
        <v>82</v>
      </c>
      <c r="I58" s="26" t="s">
        <v>82</v>
      </c>
      <c r="J58" s="27"/>
      <c r="K58" s="28"/>
      <c r="L58" s="27"/>
      <c r="M58" s="29"/>
      <c r="N58" s="30"/>
      <c r="O58" s="25"/>
      <c r="P58" s="53"/>
      <c r="Q58" s="53"/>
      <c r="R58" s="53"/>
      <c r="S58" s="34"/>
      <c r="T58" s="53"/>
      <c r="U58" s="53"/>
      <c r="V58" s="53"/>
      <c r="W58" s="25">
        <v>28</v>
      </c>
      <c r="X58" s="54">
        <f>IF(W58="","",IF(G58="th",VLOOKUP(W58,Y10JuneTripBioH,2),VLOOKUP(W58,Y10JuneTripBioF,2)))</f>
        <v>4</v>
      </c>
      <c r="Y58" s="25">
        <v>4</v>
      </c>
      <c r="Z58" s="25">
        <v>20</v>
      </c>
      <c r="AA58" s="55">
        <f>IF(Z58="","",IF(H58="th",VLOOKUP(Z58,Y10JuneTripChemH,2),VLOOKUP(Z58,Y10JuneTripChemF,2)))</f>
        <v>4</v>
      </c>
      <c r="AB58" s="25"/>
      <c r="AC58" s="25">
        <v>37</v>
      </c>
      <c r="AD58" s="55">
        <f>IF(AC58="","",IF(I58="th",VLOOKUP(AC58,Y10JuneTripPhysH,2),VLOOKUP(AC58,Y10JuneTripPhysF,2)))</f>
        <v>5</v>
      </c>
      <c r="AE58" s="25"/>
      <c r="AF58" s="52"/>
      <c r="AG58" s="26" t="s">
        <v>82</v>
      </c>
      <c r="AH58" s="26" t="s">
        <v>82</v>
      </c>
      <c r="AI58" s="26" t="s">
        <v>82</v>
      </c>
      <c r="AJ58" s="53"/>
      <c r="AK58" s="53"/>
      <c r="AL58" s="53"/>
      <c r="AM58" s="32">
        <f t="shared" si="0"/>
        <v>0</v>
      </c>
      <c r="AO58" s="38" t="str">
        <f t="shared" si="8"/>
        <v>U</v>
      </c>
      <c r="AP58" s="53"/>
      <c r="AQ58" s="53"/>
      <c r="AR58" s="53"/>
      <c r="AS58" s="25">
        <v>42</v>
      </c>
      <c r="AT58" s="54">
        <f t="shared" si="9"/>
        <v>5</v>
      </c>
      <c r="AV58" s="32">
        <v>34</v>
      </c>
      <c r="AW58" s="54">
        <f t="shared" si="10"/>
        <v>5</v>
      </c>
      <c r="AY58" s="25">
        <v>52</v>
      </c>
      <c r="AZ58" s="54">
        <f t="shared" si="11"/>
        <v>6</v>
      </c>
      <c r="BA58" s="25"/>
      <c r="BB58" s="25"/>
      <c r="BC58" s="44"/>
      <c r="BD58" s="44"/>
      <c r="BE58" s="44"/>
      <c r="BF58" s="44"/>
      <c r="BG58" s="44"/>
      <c r="BH58" s="44"/>
      <c r="BI58" s="44"/>
      <c r="BJ58" s="26" t="s">
        <v>82</v>
      </c>
      <c r="BK58" s="25">
        <v>40</v>
      </c>
      <c r="BL58" s="38">
        <f t="shared" si="12"/>
        <v>5</v>
      </c>
      <c r="BM58" s="26" t="s">
        <v>82</v>
      </c>
      <c r="BN58" s="25">
        <v>55</v>
      </c>
      <c r="BO58" s="54">
        <f t="shared" si="13"/>
        <v>7</v>
      </c>
      <c r="BP58" s="26" t="s">
        <v>82</v>
      </c>
      <c r="BQ58" s="25">
        <v>39</v>
      </c>
      <c r="BR58" s="54">
        <f t="shared" si="14"/>
        <v>5</v>
      </c>
    </row>
    <row r="59" spans="1:70" ht="30.5">
      <c r="A59" s="23" t="s">
        <v>145</v>
      </c>
      <c r="B59" s="24" t="s">
        <v>75</v>
      </c>
      <c r="C59" s="25" t="s">
        <v>116</v>
      </c>
      <c r="D59" s="29"/>
      <c r="E59" s="29"/>
      <c r="F59" s="52"/>
      <c r="G59" s="26" t="s">
        <v>82</v>
      </c>
      <c r="H59" s="26" t="s">
        <v>82</v>
      </c>
      <c r="I59" s="26" t="s">
        <v>82</v>
      </c>
      <c r="J59" s="27">
        <v>0.27</v>
      </c>
      <c r="K59" s="28" t="s">
        <v>63</v>
      </c>
      <c r="L59" s="27">
        <v>0.4</v>
      </c>
      <c r="M59" s="29" t="s">
        <v>78</v>
      </c>
      <c r="N59" s="30"/>
      <c r="O59" s="25"/>
      <c r="P59" s="53"/>
      <c r="Q59" s="53"/>
      <c r="R59" s="53"/>
      <c r="S59" s="34"/>
      <c r="T59" s="53"/>
      <c r="U59" s="53"/>
      <c r="V59" s="53"/>
      <c r="W59" s="25">
        <v>43</v>
      </c>
      <c r="X59" s="54">
        <f>IF(W59="","",IF(G59="th",VLOOKUP(W59,Y10JuneTripBioH,2),VLOOKUP(W59,Y10JuneTripBioF,2)))</f>
        <v>5</v>
      </c>
      <c r="Y59" s="25">
        <v>6</v>
      </c>
      <c r="Z59" s="25">
        <v>48</v>
      </c>
      <c r="AA59" s="55">
        <f>IF(Z59="","",IF(H59="th",VLOOKUP(Z59,Y10JuneTripChemH,2),VLOOKUP(Z59,Y10JuneTripChemF,2)))</f>
        <v>7</v>
      </c>
      <c r="AB59" s="25"/>
      <c r="AC59" s="25">
        <v>57</v>
      </c>
      <c r="AD59" s="55">
        <f>IF(AC59="","",IF(I59="th",VLOOKUP(AC59,Y10JuneTripPhysH,2),VLOOKUP(AC59,Y10JuneTripPhysF,2)))</f>
        <v>7</v>
      </c>
      <c r="AE59" s="25"/>
      <c r="AF59" s="52"/>
      <c r="AG59" s="26" t="s">
        <v>82</v>
      </c>
      <c r="AH59" s="26" t="s">
        <v>82</v>
      </c>
      <c r="AI59" s="26" t="s">
        <v>82</v>
      </c>
      <c r="AJ59" s="53"/>
      <c r="AK59" s="53"/>
      <c r="AL59" s="53"/>
      <c r="AM59" s="32">
        <f t="shared" si="0"/>
        <v>0</v>
      </c>
      <c r="AO59" s="38" t="str">
        <f t="shared" si="8"/>
        <v>U</v>
      </c>
      <c r="AP59" s="53"/>
      <c r="AQ59" s="53"/>
      <c r="AR59" s="53"/>
      <c r="AS59" s="25">
        <v>71</v>
      </c>
      <c r="AT59" s="54">
        <f t="shared" si="9"/>
        <v>9</v>
      </c>
      <c r="AV59" s="32">
        <v>45</v>
      </c>
      <c r="AW59" s="54">
        <f t="shared" si="10"/>
        <v>6</v>
      </c>
      <c r="AY59" s="25">
        <v>49</v>
      </c>
      <c r="AZ59" s="54">
        <f t="shared" si="11"/>
        <v>6</v>
      </c>
      <c r="BA59" s="25"/>
      <c r="BB59" s="25"/>
      <c r="BC59" s="44"/>
      <c r="BD59" s="44"/>
      <c r="BE59" s="44"/>
      <c r="BF59" s="44"/>
      <c r="BG59" s="44"/>
      <c r="BH59" s="44"/>
      <c r="BI59" s="44"/>
      <c r="BJ59" s="26" t="s">
        <v>82</v>
      </c>
      <c r="BK59" s="25">
        <v>51</v>
      </c>
      <c r="BL59" s="38">
        <f t="shared" si="12"/>
        <v>6</v>
      </c>
      <c r="BM59" s="26" t="s">
        <v>82</v>
      </c>
      <c r="BN59" s="25">
        <v>52</v>
      </c>
      <c r="BO59" s="54">
        <f t="shared" si="13"/>
        <v>6</v>
      </c>
      <c r="BP59" s="26" t="s">
        <v>82</v>
      </c>
      <c r="BQ59" s="25">
        <v>31</v>
      </c>
      <c r="BR59" s="54">
        <f t="shared" si="14"/>
        <v>4</v>
      </c>
    </row>
    <row r="60" spans="1:70" ht="30.5">
      <c r="A60" s="23" t="s">
        <v>146</v>
      </c>
      <c r="B60" s="24" t="s">
        <v>75</v>
      </c>
      <c r="C60" s="25" t="s">
        <v>116</v>
      </c>
      <c r="D60" s="29"/>
      <c r="E60" s="29"/>
      <c r="F60" s="52"/>
      <c r="G60" s="26" t="s">
        <v>82</v>
      </c>
      <c r="H60" s="26" t="s">
        <v>82</v>
      </c>
      <c r="I60" s="26" t="s">
        <v>82</v>
      </c>
      <c r="J60" s="27">
        <v>0.32</v>
      </c>
      <c r="K60" s="28" t="s">
        <v>71</v>
      </c>
      <c r="L60" s="27">
        <v>0.42</v>
      </c>
      <c r="M60" s="29" t="s">
        <v>78</v>
      </c>
      <c r="N60" s="30"/>
      <c r="O60" s="25"/>
      <c r="P60" s="53"/>
      <c r="Q60" s="53"/>
      <c r="R60" s="53"/>
      <c r="S60" s="34"/>
      <c r="T60" s="53"/>
      <c r="U60" s="53"/>
      <c r="V60" s="53"/>
      <c r="W60" s="25">
        <v>58</v>
      </c>
      <c r="X60" s="54">
        <f>IF(W60="","",IF(G60="th",VLOOKUP(W60,Y10JuneTripBioH,2),VLOOKUP(W60,Y10JuneTripBioF,2)))</f>
        <v>7</v>
      </c>
      <c r="Y60" s="25">
        <v>8</v>
      </c>
      <c r="Z60" s="25">
        <v>74</v>
      </c>
      <c r="AA60" s="55">
        <f>IF(Z60="","",IF(H60="th",VLOOKUP(Z60,Y10JuneTripChemH,2),VLOOKUP(Z60,Y10JuneTripChemF,2)))</f>
        <v>9</v>
      </c>
      <c r="AB60" s="25"/>
      <c r="AC60" s="25">
        <v>71</v>
      </c>
      <c r="AD60" s="55">
        <f>IF(AC60="","",IF(I60="th",VLOOKUP(AC60,Y10JuneTripPhysH,2),VLOOKUP(AC60,Y10JuneTripPhysF,2)))</f>
        <v>8</v>
      </c>
      <c r="AE60" s="25"/>
      <c r="AF60" s="52"/>
      <c r="AG60" s="26" t="s">
        <v>82</v>
      </c>
      <c r="AH60" s="26" t="s">
        <v>82</v>
      </c>
      <c r="AI60" s="26" t="s">
        <v>82</v>
      </c>
      <c r="AJ60" s="53"/>
      <c r="AK60" s="53"/>
      <c r="AL60" s="53"/>
      <c r="AM60" s="32">
        <f t="shared" si="0"/>
        <v>0</v>
      </c>
      <c r="AO60" s="38" t="str">
        <f t="shared" si="8"/>
        <v>U</v>
      </c>
      <c r="AP60" s="53"/>
      <c r="AQ60" s="53"/>
      <c r="AR60" s="53"/>
      <c r="AS60" s="25">
        <v>79</v>
      </c>
      <c r="AT60" s="54">
        <f t="shared" si="9"/>
        <v>9</v>
      </c>
      <c r="AV60" s="32">
        <v>72</v>
      </c>
      <c r="AW60" s="54">
        <f t="shared" si="10"/>
        <v>9</v>
      </c>
      <c r="AY60" s="25">
        <v>85</v>
      </c>
      <c r="AZ60" s="54">
        <f t="shared" si="11"/>
        <v>9</v>
      </c>
      <c r="BA60" s="25"/>
      <c r="BB60" s="25"/>
      <c r="BC60" s="44"/>
      <c r="BD60" s="44"/>
      <c r="BE60" s="44"/>
      <c r="BF60" s="44"/>
      <c r="BG60" s="44"/>
      <c r="BH60" s="44"/>
      <c r="BI60" s="44"/>
      <c r="BJ60" s="26" t="s">
        <v>82</v>
      </c>
      <c r="BK60" s="25">
        <v>70</v>
      </c>
      <c r="BL60" s="38">
        <f t="shared" si="12"/>
        <v>9</v>
      </c>
      <c r="BM60" s="26" t="s">
        <v>82</v>
      </c>
      <c r="BN60" s="25">
        <v>72</v>
      </c>
      <c r="BO60" s="54">
        <f t="shared" si="13"/>
        <v>9</v>
      </c>
      <c r="BP60" s="26" t="s">
        <v>82</v>
      </c>
      <c r="BQ60" s="25">
        <v>73</v>
      </c>
      <c r="BR60" s="54">
        <f t="shared" si="14"/>
        <v>9</v>
      </c>
    </row>
    <row r="61" spans="1:70" ht="30.5">
      <c r="A61" s="23" t="s">
        <v>147</v>
      </c>
      <c r="B61" s="24" t="s">
        <v>75</v>
      </c>
      <c r="C61" s="25" t="s">
        <v>116</v>
      </c>
      <c r="D61" s="29"/>
      <c r="E61" s="29"/>
      <c r="F61" s="52"/>
      <c r="G61" s="26" t="s">
        <v>82</v>
      </c>
      <c r="H61" s="26" t="s">
        <v>82</v>
      </c>
      <c r="I61" s="26" t="s">
        <v>82</v>
      </c>
      <c r="J61" s="27">
        <v>0.28000000000000003</v>
      </c>
      <c r="K61" s="28" t="s">
        <v>71</v>
      </c>
      <c r="L61" s="27">
        <v>0.46</v>
      </c>
      <c r="M61" s="29" t="s">
        <v>78</v>
      </c>
      <c r="N61" s="30"/>
      <c r="O61" s="25"/>
      <c r="P61" s="53"/>
      <c r="Q61" s="53"/>
      <c r="R61" s="53"/>
      <c r="S61" s="34"/>
      <c r="T61" s="53"/>
      <c r="U61" s="53"/>
      <c r="V61" s="53"/>
      <c r="W61" s="25">
        <v>59</v>
      </c>
      <c r="X61" s="54">
        <f>IF(W61="","",IF(G61="th",VLOOKUP(W61,Y10JuneTripBioH,2),VLOOKUP(W61,Y10JuneTripBioF,2)))</f>
        <v>7</v>
      </c>
      <c r="Y61" s="25">
        <v>8</v>
      </c>
      <c r="Z61" s="25">
        <v>57</v>
      </c>
      <c r="AA61" s="55">
        <f>IF(Z61="","",IF(H61="th",VLOOKUP(Z61,Y10JuneTripChemH,2),VLOOKUP(Z61,Y10JuneTripChemF,2)))</f>
        <v>7</v>
      </c>
      <c r="AB61" s="25"/>
      <c r="AC61" s="25">
        <v>56</v>
      </c>
      <c r="AD61" s="55">
        <f>IF(AC61="","",IF(I61="th",VLOOKUP(AC61,Y10JuneTripPhysH,2),VLOOKUP(AC61,Y10JuneTripPhysF,2)))</f>
        <v>7</v>
      </c>
      <c r="AE61" s="25"/>
      <c r="AF61" s="52"/>
      <c r="AG61" s="26" t="s">
        <v>82</v>
      </c>
      <c r="AH61" s="26" t="s">
        <v>82</v>
      </c>
      <c r="AI61" s="26" t="s">
        <v>82</v>
      </c>
      <c r="AJ61" s="53"/>
      <c r="AK61" s="53"/>
      <c r="AL61" s="53"/>
      <c r="AM61" s="32">
        <f t="shared" si="0"/>
        <v>0</v>
      </c>
      <c r="AO61" s="38" t="str">
        <f t="shared" si="8"/>
        <v>U</v>
      </c>
      <c r="AP61" s="53"/>
      <c r="AQ61" s="53"/>
      <c r="AR61" s="53"/>
      <c r="AS61" s="25">
        <v>83</v>
      </c>
      <c r="AT61" s="54">
        <f t="shared" si="9"/>
        <v>9</v>
      </c>
      <c r="AV61" s="32">
        <v>62</v>
      </c>
      <c r="AW61" s="54">
        <f t="shared" si="10"/>
        <v>8</v>
      </c>
      <c r="AY61" s="25">
        <v>74</v>
      </c>
      <c r="AZ61" s="54">
        <f t="shared" si="11"/>
        <v>8</v>
      </c>
      <c r="BA61" s="25"/>
      <c r="BB61" s="25"/>
      <c r="BC61" s="44"/>
      <c r="BD61" s="44"/>
      <c r="BE61" s="44"/>
      <c r="BF61" s="44"/>
      <c r="BG61" s="44"/>
      <c r="BH61" s="44"/>
      <c r="BI61" s="44"/>
      <c r="BJ61" s="26" t="s">
        <v>82</v>
      </c>
      <c r="BK61" s="25">
        <v>57</v>
      </c>
      <c r="BL61" s="38">
        <f t="shared" si="12"/>
        <v>7</v>
      </c>
      <c r="BM61" s="26" t="s">
        <v>82</v>
      </c>
      <c r="BN61" s="25">
        <v>72</v>
      </c>
      <c r="BO61" s="54">
        <f t="shared" si="13"/>
        <v>9</v>
      </c>
      <c r="BP61" s="26" t="s">
        <v>82</v>
      </c>
      <c r="BQ61" s="25">
        <v>42</v>
      </c>
      <c r="BR61" s="54">
        <f t="shared" si="14"/>
        <v>5</v>
      </c>
    </row>
    <row r="62" spans="1:70" ht="30.5">
      <c r="A62" s="23" t="s">
        <v>148</v>
      </c>
      <c r="B62" s="24" t="s">
        <v>75</v>
      </c>
      <c r="C62" s="25" t="s">
        <v>116</v>
      </c>
      <c r="D62" s="29"/>
      <c r="E62" s="29"/>
      <c r="F62" s="52"/>
      <c r="G62" s="26" t="s">
        <v>82</v>
      </c>
      <c r="H62" s="26" t="s">
        <v>82</v>
      </c>
      <c r="I62" s="26" t="s">
        <v>82</v>
      </c>
      <c r="J62" s="27">
        <v>0.28000000000000003</v>
      </c>
      <c r="K62" s="28" t="s">
        <v>84</v>
      </c>
      <c r="L62" s="27">
        <v>0.49</v>
      </c>
      <c r="M62" s="29" t="s">
        <v>78</v>
      </c>
      <c r="N62" s="30"/>
      <c r="O62" s="25"/>
      <c r="P62" s="53"/>
      <c r="Q62" s="53"/>
      <c r="R62" s="53"/>
      <c r="S62" s="34"/>
      <c r="T62" s="53"/>
      <c r="U62" s="53"/>
      <c r="V62" s="53"/>
      <c r="W62" s="25">
        <v>50</v>
      </c>
      <c r="X62" s="54">
        <f>IF(W62="","",IF(G62="th",VLOOKUP(W62,Y10JuneTripBioH,2),VLOOKUP(W62,Y10JuneTripBioF,2)))</f>
        <v>6</v>
      </c>
      <c r="Y62" s="25">
        <v>7</v>
      </c>
      <c r="Z62" s="25">
        <v>50</v>
      </c>
      <c r="AA62" s="55">
        <f>IF(Z62="","",IF(H62="th",VLOOKUP(Z62,Y10JuneTripChemH,2),VLOOKUP(Z62,Y10JuneTripChemF,2)))</f>
        <v>7</v>
      </c>
      <c r="AB62" s="25"/>
      <c r="AC62" s="25">
        <v>41</v>
      </c>
      <c r="AD62" s="55">
        <f>IF(AC62="","",IF(I62="th",VLOOKUP(AC62,Y10JuneTripPhysH,2),VLOOKUP(AC62,Y10JuneTripPhysF,2)))</f>
        <v>5</v>
      </c>
      <c r="AE62" s="25"/>
      <c r="AF62" s="52"/>
      <c r="AG62" s="26" t="s">
        <v>82</v>
      </c>
      <c r="AH62" s="26" t="s">
        <v>82</v>
      </c>
      <c r="AI62" s="26" t="s">
        <v>82</v>
      </c>
      <c r="AJ62" s="53"/>
      <c r="AK62" s="53"/>
      <c r="AL62" s="53"/>
      <c r="AM62" s="32">
        <f t="shared" si="0"/>
        <v>0</v>
      </c>
      <c r="AO62" s="38" t="str">
        <f t="shared" si="8"/>
        <v>U</v>
      </c>
      <c r="AP62" s="53"/>
      <c r="AQ62" s="53"/>
      <c r="AR62" s="53"/>
      <c r="AS62" s="25">
        <v>69</v>
      </c>
      <c r="AT62" s="54">
        <f t="shared" si="9"/>
        <v>9</v>
      </c>
      <c r="AV62" s="32">
        <v>46</v>
      </c>
      <c r="AW62" s="54">
        <f t="shared" si="10"/>
        <v>6</v>
      </c>
      <c r="AY62" s="25">
        <v>58</v>
      </c>
      <c r="AZ62" s="54">
        <f t="shared" si="11"/>
        <v>6</v>
      </c>
      <c r="BA62" s="25"/>
      <c r="BB62" s="25"/>
      <c r="BC62" s="44"/>
      <c r="BD62" s="44"/>
      <c r="BE62" s="44"/>
      <c r="BF62" s="44"/>
      <c r="BG62" s="44"/>
      <c r="BH62" s="44"/>
      <c r="BI62" s="44"/>
      <c r="BJ62" s="26" t="s">
        <v>82</v>
      </c>
      <c r="BK62" s="25">
        <v>64</v>
      </c>
      <c r="BL62" s="38">
        <f t="shared" si="12"/>
        <v>8</v>
      </c>
      <c r="BM62" s="26" t="s">
        <v>82</v>
      </c>
      <c r="BN62" s="25">
        <v>58</v>
      </c>
      <c r="BO62" s="54">
        <f t="shared" si="13"/>
        <v>7</v>
      </c>
      <c r="BP62" s="26" t="s">
        <v>82</v>
      </c>
      <c r="BQ62" s="25">
        <v>47</v>
      </c>
      <c r="BR62" s="54">
        <f t="shared" si="14"/>
        <v>6</v>
      </c>
    </row>
    <row r="63" spans="1:70" ht="17.5">
      <c r="A63" s="23" t="s">
        <v>149</v>
      </c>
      <c r="B63" s="24" t="s">
        <v>75</v>
      </c>
      <c r="C63" s="25" t="s">
        <v>116</v>
      </c>
      <c r="D63" s="29"/>
      <c r="E63" s="29"/>
      <c r="F63" s="52"/>
      <c r="G63" s="26" t="s">
        <v>77</v>
      </c>
      <c r="H63" s="26" t="s">
        <v>77</v>
      </c>
      <c r="I63" s="26" t="s">
        <v>77</v>
      </c>
      <c r="J63" s="27">
        <v>0.42</v>
      </c>
      <c r="K63" s="28" t="s">
        <v>58</v>
      </c>
      <c r="L63" s="27">
        <v>0.28000000000000003</v>
      </c>
      <c r="M63" s="29" t="s">
        <v>78</v>
      </c>
      <c r="N63" s="30"/>
      <c r="O63" s="25"/>
      <c r="P63" s="53"/>
      <c r="Q63" s="53"/>
      <c r="R63" s="53"/>
      <c r="S63" s="34"/>
      <c r="T63" s="53"/>
      <c r="U63" s="53"/>
      <c r="V63" s="53"/>
      <c r="W63" s="25">
        <v>31</v>
      </c>
      <c r="X63" s="54">
        <f>IF(W63="","",IF(G63="th",VLOOKUP(W63,Y10JuneTripBioH,2),VLOOKUP(W63,Y10JuneTripBioF,2)))</f>
        <v>2</v>
      </c>
      <c r="Y63" s="25">
        <v>2</v>
      </c>
      <c r="Z63" s="25">
        <v>24</v>
      </c>
      <c r="AA63" s="55">
        <f>IF(Z63="","",IF(H63="th",VLOOKUP(Z63,Y10JuneTripChemH,2),VLOOKUP(Z63,Y10JuneTripChemF,2)))</f>
        <v>1</v>
      </c>
      <c r="AB63" s="25"/>
      <c r="AC63" s="25">
        <v>35</v>
      </c>
      <c r="AD63" s="55">
        <f>IF(AC63="","",IF(I63="th",VLOOKUP(AC63,Y10JuneTripPhysH,2),VLOOKUP(AC63,Y10JuneTripPhysF,2)))</f>
        <v>2</v>
      </c>
      <c r="AE63" s="25"/>
      <c r="AF63" s="52"/>
      <c r="AG63" s="26" t="s">
        <v>77</v>
      </c>
      <c r="AH63" s="26" t="s">
        <v>77</v>
      </c>
      <c r="AI63" s="26" t="s">
        <v>77</v>
      </c>
      <c r="AJ63" s="53"/>
      <c r="AK63" s="53"/>
      <c r="AL63" s="53"/>
      <c r="AM63" s="32">
        <f t="shared" si="0"/>
        <v>0</v>
      </c>
      <c r="AO63" s="38" t="str">
        <f t="shared" si="8"/>
        <v>U</v>
      </c>
      <c r="AP63" s="53"/>
      <c r="AQ63" s="53"/>
      <c r="AR63" s="53"/>
      <c r="AS63" s="25">
        <v>30</v>
      </c>
      <c r="AT63" s="54">
        <f t="shared" si="9"/>
        <v>2</v>
      </c>
      <c r="AV63" s="32">
        <v>40</v>
      </c>
      <c r="AW63" s="54">
        <f t="shared" si="10"/>
        <v>3</v>
      </c>
      <c r="AY63" s="25">
        <v>27</v>
      </c>
      <c r="AZ63" s="54">
        <f t="shared" si="11"/>
        <v>2</v>
      </c>
      <c r="BA63" s="25"/>
      <c r="BB63" s="25"/>
      <c r="BC63" s="44"/>
      <c r="BD63" s="44"/>
      <c r="BE63" s="44"/>
      <c r="BF63" s="44"/>
      <c r="BG63" s="44"/>
      <c r="BH63" s="44"/>
      <c r="BI63" s="44"/>
      <c r="BJ63" s="26" t="s">
        <v>82</v>
      </c>
      <c r="BK63" s="25">
        <v>6</v>
      </c>
      <c r="BL63" s="38" t="str">
        <f t="shared" si="12"/>
        <v>U</v>
      </c>
      <c r="BM63" s="26" t="s">
        <v>77</v>
      </c>
      <c r="BN63" s="25">
        <v>26</v>
      </c>
      <c r="BO63" s="54">
        <f t="shared" si="13"/>
        <v>2</v>
      </c>
      <c r="BP63" s="26" t="s">
        <v>77</v>
      </c>
      <c r="BQ63" s="25">
        <v>32</v>
      </c>
      <c r="BR63" s="54">
        <f t="shared" si="14"/>
        <v>2</v>
      </c>
    </row>
    <row r="64" spans="1:70" ht="17.5">
      <c r="A64" s="23" t="s">
        <v>157</v>
      </c>
      <c r="B64" s="56" t="s">
        <v>75</v>
      </c>
      <c r="C64" s="25" t="s">
        <v>158</v>
      </c>
      <c r="D64" s="29"/>
      <c r="E64" s="29"/>
      <c r="F64" s="52"/>
      <c r="G64" s="26" t="s">
        <v>82</v>
      </c>
      <c r="H64" s="26" t="s">
        <v>82</v>
      </c>
      <c r="I64" s="26" t="s">
        <v>82</v>
      </c>
      <c r="J64" s="48">
        <v>0.25</v>
      </c>
      <c r="K64" s="49" t="s">
        <v>63</v>
      </c>
      <c r="L64" s="48">
        <v>0.44</v>
      </c>
      <c r="M64" s="50" t="s">
        <v>78</v>
      </c>
      <c r="N64" s="51"/>
      <c r="O64" s="25">
        <v>32</v>
      </c>
      <c r="P64" s="53"/>
      <c r="Q64" s="53"/>
      <c r="R64" s="53"/>
      <c r="S64" s="34"/>
      <c r="T64" s="53"/>
      <c r="U64" s="53"/>
      <c r="V64" s="53"/>
      <c r="W64" s="25">
        <v>30</v>
      </c>
      <c r="X64" s="54">
        <f>IF(W64="","",IF(G64="th",VLOOKUP(W64,Y10JuneTripBioH,2),VLOOKUP(W64,Y10JuneTripBioF,2)))</f>
        <v>4</v>
      </c>
      <c r="Y64" s="25"/>
      <c r="Z64" s="25">
        <v>28</v>
      </c>
      <c r="AA64" s="55">
        <f>IF(Z64="","",IF(H64="th",VLOOKUP(Z64,Y10JuneTripChemH,2),VLOOKUP(Z64,Y10JuneTripChemF,2)))</f>
        <v>4</v>
      </c>
      <c r="AB64" s="25"/>
      <c r="AC64" s="25">
        <v>55</v>
      </c>
      <c r="AD64" s="55">
        <f>IF(AC64="","",IF(I64="th",VLOOKUP(AC64,Y10JuneTripPhysH,2),VLOOKUP(AC64,Y10JuneTripPhysF,2)))</f>
        <v>6</v>
      </c>
      <c r="AE64" s="25"/>
      <c r="AF64" s="52"/>
      <c r="AG64" s="26" t="s">
        <v>82</v>
      </c>
      <c r="AH64" s="26" t="s">
        <v>82</v>
      </c>
      <c r="AI64" s="26" t="s">
        <v>82</v>
      </c>
      <c r="AJ64" s="53"/>
      <c r="AK64" s="53"/>
      <c r="AL64" s="53"/>
      <c r="AM64" s="32">
        <f t="shared" ref="AM64:AM94" si="15">SUM(AJ64:AL64)</f>
        <v>0</v>
      </c>
      <c r="AO64" s="38" t="str">
        <f t="shared" ref="AO64:AO93" si="16">IF(AM64="","",IF(AF64="F",VLOOKUP(AM64,Y11Nov22CombF,2),VLOOKUP(AM64,Y11Nov22CombH,2)))</f>
        <v>U</v>
      </c>
      <c r="AP64" s="53"/>
      <c r="AQ64" s="53"/>
      <c r="AR64" s="53"/>
      <c r="AS64" s="25">
        <v>48</v>
      </c>
      <c r="AT64" s="54">
        <f t="shared" ref="AT64:AT74" si="17">IF(AS64="","",IF(AG64="tf",VLOOKUP(AS64,Y11Nov22BioF,2),VLOOKUP(AS64,Y11Nov22BioH,2)))</f>
        <v>6</v>
      </c>
      <c r="AV64" s="25">
        <v>51</v>
      </c>
      <c r="AW64" s="54">
        <f t="shared" ref="AW64:AW94" si="18">IF(AV64="","",IF(AH64="tf",VLOOKUP(AV64,Y11Nov22ChemF,2),VLOOKUP(AV64,Y11Nov22ChemH,2)))</f>
        <v>6</v>
      </c>
      <c r="AY64" s="25">
        <v>62</v>
      </c>
      <c r="AZ64" s="54">
        <f t="shared" ref="AZ64:AZ94" si="19">IF(AY64="","",IF(AI64="tf",VLOOKUP(AY64,Y11Nov22PhysF,2),VLOOKUP(AY64,Y11Nov22PhysH,2)))</f>
        <v>7</v>
      </c>
      <c r="BA64" s="25"/>
      <c r="BB64" s="25">
        <v>58</v>
      </c>
      <c r="BC64" s="44"/>
      <c r="BD64" s="44"/>
      <c r="BE64" s="44"/>
      <c r="BF64" s="44"/>
      <c r="BG64" s="44"/>
      <c r="BH64" s="44"/>
      <c r="BI64" s="44"/>
      <c r="BJ64" s="26" t="s">
        <v>82</v>
      </c>
      <c r="BK64" s="25">
        <v>53</v>
      </c>
      <c r="BL64" s="38">
        <f t="shared" ref="BL64:BL94" si="20">IF(BK64="","",IF(BJ64="tf",VLOOKUP(BK64,Y11Paper2Mar23TripBF,2),VLOOKUP(BK64,Y11Paper2Mar23TripBH,2)))</f>
        <v>6</v>
      </c>
      <c r="BM64" s="26" t="s">
        <v>82</v>
      </c>
      <c r="BN64" s="25">
        <v>54</v>
      </c>
      <c r="BO64" s="54">
        <f t="shared" ref="BO64:BO94" si="21">IF(BN64="","",IF(BM64="tf",VLOOKUP(BN64,Y11Paper2Mar23TripCF,2),VLOOKUP(BN64,Y11Paper2Mar23TripCH,2)))</f>
        <v>7</v>
      </c>
      <c r="BP64" s="26" t="s">
        <v>82</v>
      </c>
      <c r="BQ64" s="25">
        <v>47</v>
      </c>
      <c r="BR64" s="54">
        <f t="shared" ref="BR64:BR94" si="22">IF(BQ64="","",IF(BP64="tf",VLOOKUP(BQ64,Y11Paper2Mar23TripPF,2),VLOOKUP(BQ64,Y11Paper2Mar23TripPH,2)))</f>
        <v>6</v>
      </c>
    </row>
    <row r="65" spans="1:70" ht="17.5">
      <c r="A65" s="23" t="s">
        <v>159</v>
      </c>
      <c r="B65" s="56" t="s">
        <v>75</v>
      </c>
      <c r="C65" s="25" t="s">
        <v>158</v>
      </c>
      <c r="D65" s="29"/>
      <c r="E65" s="29"/>
      <c r="F65" s="52"/>
      <c r="G65" s="26" t="s">
        <v>82</v>
      </c>
      <c r="H65" s="26" t="s">
        <v>82</v>
      </c>
      <c r="I65" s="26" t="s">
        <v>82</v>
      </c>
      <c r="J65" s="48">
        <v>0.43</v>
      </c>
      <c r="K65" s="49" t="s">
        <v>67</v>
      </c>
      <c r="L65" s="48">
        <v>0.33</v>
      </c>
      <c r="M65" s="50" t="s">
        <v>78</v>
      </c>
      <c r="N65" s="51"/>
      <c r="O65" s="25"/>
      <c r="P65" s="53"/>
      <c r="Q65" s="53"/>
      <c r="R65" s="53"/>
      <c r="S65" s="34"/>
      <c r="T65" s="53"/>
      <c r="U65" s="53"/>
      <c r="V65" s="53"/>
      <c r="W65" s="25">
        <v>35</v>
      </c>
      <c r="X65" s="54">
        <f>IF(W65="","",IF(G65="th",VLOOKUP(W65,Y10JuneTripBioH,2),VLOOKUP(W65,Y10JuneTripBioF,2)))</f>
        <v>5</v>
      </c>
      <c r="Y65" s="25"/>
      <c r="Z65" s="25">
        <v>22</v>
      </c>
      <c r="AA65" s="55">
        <f>IF(Z65="","",IF(H65="th",VLOOKUP(Z65,Y10JuneTripChemH,2),VLOOKUP(Z65,Y10JuneTripChemF,2)))</f>
        <v>4</v>
      </c>
      <c r="AB65" s="25"/>
      <c r="AC65" s="25">
        <v>20</v>
      </c>
      <c r="AD65" s="55" t="str">
        <f>IF(AC65="","",IF(I65="th",VLOOKUP(AC65,Y10JuneTripPhysH,2),VLOOKUP(AC65,Y10JuneTripPhysF,2)))</f>
        <v>U</v>
      </c>
      <c r="AE65" s="25"/>
      <c r="AF65" s="52"/>
      <c r="AG65" s="26" t="s">
        <v>82</v>
      </c>
      <c r="AH65" s="26" t="s">
        <v>77</v>
      </c>
      <c r="AI65" s="26" t="s">
        <v>82</v>
      </c>
      <c r="AJ65" s="53"/>
      <c r="AK65" s="53">
        <v>21</v>
      </c>
      <c r="AL65" s="53"/>
      <c r="AM65" s="32">
        <f t="shared" si="15"/>
        <v>21</v>
      </c>
      <c r="AO65" s="38" t="str">
        <f t="shared" si="16"/>
        <v>U</v>
      </c>
      <c r="AP65" s="53"/>
      <c r="AQ65" s="53"/>
      <c r="AR65" s="53"/>
      <c r="AS65" s="25">
        <v>46</v>
      </c>
      <c r="AT65" s="54">
        <f t="shared" si="17"/>
        <v>6</v>
      </c>
      <c r="AV65" s="25">
        <v>65</v>
      </c>
      <c r="AW65" s="54">
        <f t="shared" si="18"/>
        <v>5</v>
      </c>
      <c r="AY65" s="25">
        <v>29</v>
      </c>
      <c r="AZ65" s="54">
        <f t="shared" si="19"/>
        <v>4</v>
      </c>
      <c r="BA65" s="25"/>
      <c r="BB65" s="25"/>
      <c r="BC65" s="44"/>
      <c r="BD65" s="44"/>
      <c r="BE65" s="44"/>
      <c r="BF65" s="44"/>
      <c r="BG65" s="44"/>
      <c r="BH65" s="44"/>
      <c r="BI65" s="44"/>
      <c r="BJ65" s="26" t="s">
        <v>82</v>
      </c>
      <c r="BK65" s="25">
        <v>40</v>
      </c>
      <c r="BL65" s="38">
        <f t="shared" si="20"/>
        <v>5</v>
      </c>
      <c r="BM65" s="26" t="s">
        <v>82</v>
      </c>
      <c r="BN65" s="25">
        <v>18</v>
      </c>
      <c r="BO65" s="54" t="str">
        <f t="shared" si="21"/>
        <v>U</v>
      </c>
      <c r="BP65" s="26" t="s">
        <v>82</v>
      </c>
      <c r="BQ65" s="25">
        <v>22</v>
      </c>
      <c r="BR65" s="57">
        <f t="shared" si="22"/>
        <v>3</v>
      </c>
    </row>
    <row r="66" spans="1:70" ht="17.5">
      <c r="A66" s="23" t="s">
        <v>160</v>
      </c>
      <c r="B66" s="56" t="s">
        <v>75</v>
      </c>
      <c r="C66" s="25" t="s">
        <v>158</v>
      </c>
      <c r="D66" s="29"/>
      <c r="E66" s="29"/>
      <c r="F66" s="52"/>
      <c r="G66" s="26" t="s">
        <v>82</v>
      </c>
      <c r="H66" s="26" t="s">
        <v>82</v>
      </c>
      <c r="I66" s="26" t="s">
        <v>82</v>
      </c>
      <c r="J66" s="48">
        <v>0.37</v>
      </c>
      <c r="K66" s="49">
        <v>6</v>
      </c>
      <c r="L66" s="48">
        <v>0.37</v>
      </c>
      <c r="M66" s="50" t="s">
        <v>78</v>
      </c>
      <c r="N66" s="51" t="s">
        <v>49</v>
      </c>
      <c r="O66" s="25">
        <v>38</v>
      </c>
      <c r="P66" s="53"/>
      <c r="Q66" s="53"/>
      <c r="R66" s="53"/>
      <c r="S66" s="34"/>
      <c r="T66" s="53"/>
      <c r="U66" s="53"/>
      <c r="V66" s="53"/>
      <c r="W66" s="25">
        <v>61</v>
      </c>
      <c r="X66" s="54">
        <f>IF(W66="","",IF(G66="th",VLOOKUP(W66,Y10JuneTripBioH,2),VLOOKUP(W66,Y10JuneTripBioF,2)))</f>
        <v>7</v>
      </c>
      <c r="Y66" s="25"/>
      <c r="Z66" s="25">
        <v>54</v>
      </c>
      <c r="AA66" s="55">
        <f>IF(Z66="","",IF(H66="th",VLOOKUP(Z66,Y10JuneTripChemH,2),VLOOKUP(Z66,Y10JuneTripChemF,2)))</f>
        <v>7</v>
      </c>
      <c r="AB66" s="25"/>
      <c r="AC66" s="25">
        <v>65</v>
      </c>
      <c r="AD66" s="55">
        <f>IF(AC66="","",IF(I66="th",VLOOKUP(AC66,Y10JuneTripPhysH,2),VLOOKUP(AC66,Y10JuneTripPhysF,2)))</f>
        <v>7</v>
      </c>
      <c r="AE66" s="25"/>
      <c r="AF66" s="52"/>
      <c r="AG66" s="26" t="s">
        <v>82</v>
      </c>
      <c r="AH66" s="26" t="s">
        <v>82</v>
      </c>
      <c r="AI66" s="26" t="s">
        <v>82</v>
      </c>
      <c r="AJ66" s="53"/>
      <c r="AK66" s="53"/>
      <c r="AL66" s="53"/>
      <c r="AM66" s="32">
        <f t="shared" si="15"/>
        <v>0</v>
      </c>
      <c r="AO66" s="38" t="str">
        <f t="shared" si="16"/>
        <v>U</v>
      </c>
      <c r="AP66" s="53"/>
      <c r="AQ66" s="53"/>
      <c r="AR66" s="53"/>
      <c r="AS66" s="25">
        <v>67</v>
      </c>
      <c r="AT66" s="54">
        <f t="shared" si="17"/>
        <v>9</v>
      </c>
      <c r="AV66" s="25">
        <v>61</v>
      </c>
      <c r="AW66" s="54">
        <f t="shared" si="18"/>
        <v>7</v>
      </c>
      <c r="AY66" s="25">
        <v>70</v>
      </c>
      <c r="AZ66" s="54">
        <f t="shared" si="19"/>
        <v>8</v>
      </c>
      <c r="BA66" s="25"/>
      <c r="BB66" s="25"/>
      <c r="BC66" s="44"/>
      <c r="BD66" s="44"/>
      <c r="BE66" s="44"/>
      <c r="BF66" s="44"/>
      <c r="BG66" s="44"/>
      <c r="BH66" s="44"/>
      <c r="BI66" s="44"/>
      <c r="BJ66" s="26" t="s">
        <v>82</v>
      </c>
      <c r="BK66" s="25">
        <v>59</v>
      </c>
      <c r="BL66" s="38">
        <f t="shared" si="20"/>
        <v>7</v>
      </c>
      <c r="BM66" s="26" t="s">
        <v>82</v>
      </c>
      <c r="BN66" s="25">
        <v>48</v>
      </c>
      <c r="BO66" s="54">
        <f t="shared" si="21"/>
        <v>6</v>
      </c>
      <c r="BP66" s="26" t="s">
        <v>82</v>
      </c>
      <c r="BQ66" s="25">
        <v>51</v>
      </c>
      <c r="BR66" s="54">
        <f t="shared" si="22"/>
        <v>6</v>
      </c>
    </row>
    <row r="67" spans="1:70" ht="17.5">
      <c r="A67" s="23" t="s">
        <v>161</v>
      </c>
      <c r="B67" s="56" t="s">
        <v>75</v>
      </c>
      <c r="C67" s="25" t="s">
        <v>158</v>
      </c>
      <c r="D67" s="29"/>
      <c r="E67" s="29"/>
      <c r="F67" s="52"/>
      <c r="G67" s="26" t="s">
        <v>82</v>
      </c>
      <c r="H67" s="26" t="s">
        <v>82</v>
      </c>
      <c r="I67" s="26" t="s">
        <v>82</v>
      </c>
      <c r="J67" s="48">
        <v>0.24</v>
      </c>
      <c r="K67" s="49" t="s">
        <v>63</v>
      </c>
      <c r="L67" s="48">
        <v>0.45</v>
      </c>
      <c r="M67" s="50" t="s">
        <v>78</v>
      </c>
      <c r="N67" s="51"/>
      <c r="O67" s="25">
        <v>20</v>
      </c>
      <c r="P67" s="53"/>
      <c r="Q67" s="53"/>
      <c r="R67" s="53"/>
      <c r="S67" s="34"/>
      <c r="T67" s="53"/>
      <c r="U67" s="53"/>
      <c r="V67" s="53"/>
      <c r="W67" s="25">
        <v>28</v>
      </c>
      <c r="X67" s="54">
        <f>IF(W67="","",IF(G67="th",VLOOKUP(W67,Y10JuneTripBioH,2),VLOOKUP(W67,Y10JuneTripBioF,2)))</f>
        <v>4</v>
      </c>
      <c r="Y67" s="25"/>
      <c r="Z67" s="25">
        <v>23</v>
      </c>
      <c r="AA67" s="55">
        <f>IF(Z67="","",IF(H67="th",VLOOKUP(Z67,Y10JuneTripChemH,2),VLOOKUP(Z67,Y10JuneTripChemF,2)))</f>
        <v>4</v>
      </c>
      <c r="AB67" s="25"/>
      <c r="AC67" s="25">
        <v>36</v>
      </c>
      <c r="AD67" s="55">
        <f>IF(AC67="","",IF(I67="th",VLOOKUP(AC67,Y10JuneTripPhysH,2),VLOOKUP(AC67,Y10JuneTripPhysF,2)))</f>
        <v>4</v>
      </c>
      <c r="AE67" s="25"/>
      <c r="AF67" s="52"/>
      <c r="AG67" s="26" t="s">
        <v>77</v>
      </c>
      <c r="AH67" s="26" t="s">
        <v>77</v>
      </c>
      <c r="AI67" s="26" t="s">
        <v>82</v>
      </c>
      <c r="AJ67" s="53"/>
      <c r="AK67" s="53"/>
      <c r="AL67" s="53">
        <v>24</v>
      </c>
      <c r="AM67" s="32">
        <f t="shared" si="15"/>
        <v>24</v>
      </c>
      <c r="AO67" s="38" t="str">
        <f t="shared" si="16"/>
        <v>U</v>
      </c>
      <c r="AP67" s="53"/>
      <c r="AQ67" s="53"/>
      <c r="AR67" s="53"/>
      <c r="AS67" s="25">
        <v>71</v>
      </c>
      <c r="AT67" s="54">
        <f t="shared" si="17"/>
        <v>5</v>
      </c>
      <c r="AV67" s="25">
        <v>69</v>
      </c>
      <c r="AW67" s="54">
        <f t="shared" si="18"/>
        <v>5</v>
      </c>
      <c r="AY67" s="25">
        <v>52</v>
      </c>
      <c r="AZ67" s="54">
        <f t="shared" si="19"/>
        <v>6</v>
      </c>
      <c r="BA67" s="25"/>
      <c r="BB67" s="25">
        <v>79</v>
      </c>
      <c r="BC67" s="44"/>
      <c r="BD67" s="44"/>
      <c r="BE67" s="44"/>
      <c r="BF67" s="44"/>
      <c r="BG67" s="44"/>
      <c r="BH67" s="44"/>
      <c r="BI67" s="44"/>
      <c r="BJ67" s="26" t="s">
        <v>82</v>
      </c>
      <c r="BK67" s="25">
        <v>51</v>
      </c>
      <c r="BL67" s="38">
        <f t="shared" si="20"/>
        <v>6</v>
      </c>
      <c r="BM67" s="26" t="s">
        <v>82</v>
      </c>
      <c r="BN67" s="25">
        <v>49</v>
      </c>
      <c r="BO67" s="54">
        <f t="shared" si="21"/>
        <v>6</v>
      </c>
      <c r="BP67" s="26" t="s">
        <v>82</v>
      </c>
      <c r="BQ67" s="25">
        <v>32</v>
      </c>
      <c r="BR67" s="58">
        <f t="shared" si="22"/>
        <v>4</v>
      </c>
    </row>
    <row r="68" spans="1:70" ht="17.5">
      <c r="A68" s="23" t="s">
        <v>162</v>
      </c>
      <c r="B68" s="56" t="s">
        <v>75</v>
      </c>
      <c r="C68" s="25" t="s">
        <v>158</v>
      </c>
      <c r="D68" s="29"/>
      <c r="E68" s="29"/>
      <c r="F68" s="52"/>
      <c r="G68" s="26" t="s">
        <v>82</v>
      </c>
      <c r="H68" s="26" t="s">
        <v>82</v>
      </c>
      <c r="I68" s="26" t="s">
        <v>82</v>
      </c>
      <c r="J68" s="48">
        <v>0.45</v>
      </c>
      <c r="K68" s="49" t="s">
        <v>67</v>
      </c>
      <c r="L68" s="48">
        <v>0.32</v>
      </c>
      <c r="M68" s="50" t="s">
        <v>78</v>
      </c>
      <c r="N68" s="51"/>
      <c r="O68" s="25">
        <v>23</v>
      </c>
      <c r="P68" s="53"/>
      <c r="Q68" s="53"/>
      <c r="R68" s="53"/>
      <c r="S68" s="34"/>
      <c r="T68" s="53"/>
      <c r="U68" s="53"/>
      <c r="V68" s="53"/>
      <c r="W68" s="25">
        <v>40</v>
      </c>
      <c r="X68" s="54">
        <f>IF(W68="","",IF(G68="th",VLOOKUP(W68,Y10JuneTripBioH,2),VLOOKUP(W68,Y10JuneTripBioF,2)))</f>
        <v>5</v>
      </c>
      <c r="Y68" s="25"/>
      <c r="Z68" s="25">
        <v>33</v>
      </c>
      <c r="AA68" s="55">
        <f>IF(Z68="","",IF(H68="th",VLOOKUP(Z68,Y10JuneTripChemH,2),VLOOKUP(Z68,Y10JuneTripChemF,2)))</f>
        <v>5</v>
      </c>
      <c r="AB68" s="25"/>
      <c r="AC68" s="25">
        <v>53</v>
      </c>
      <c r="AD68" s="55">
        <f>IF(AC68="","",IF(I68="th",VLOOKUP(AC68,Y10JuneTripPhysH,2),VLOOKUP(AC68,Y10JuneTripPhysF,2)))</f>
        <v>6</v>
      </c>
      <c r="AE68" s="25"/>
      <c r="AF68" s="52"/>
      <c r="AG68" s="26" t="s">
        <v>82</v>
      </c>
      <c r="AH68" s="26" t="s">
        <v>82</v>
      </c>
      <c r="AI68" s="26" t="s">
        <v>82</v>
      </c>
      <c r="AJ68" s="53"/>
      <c r="AK68" s="53"/>
      <c r="AL68" s="53">
        <v>35</v>
      </c>
      <c r="AM68" s="32">
        <f t="shared" si="15"/>
        <v>35</v>
      </c>
      <c r="AO68" s="38" t="str">
        <f t="shared" si="16"/>
        <v>U</v>
      </c>
      <c r="AP68" s="53"/>
      <c r="AQ68" s="53"/>
      <c r="AR68" s="53"/>
      <c r="AS68" s="25">
        <v>43</v>
      </c>
      <c r="AT68" s="54">
        <f t="shared" si="17"/>
        <v>5</v>
      </c>
      <c r="AV68" s="25">
        <v>39</v>
      </c>
      <c r="AW68" s="54">
        <f t="shared" si="18"/>
        <v>5</v>
      </c>
      <c r="AY68" s="25">
        <v>43</v>
      </c>
      <c r="AZ68" s="54">
        <f t="shared" si="19"/>
        <v>5</v>
      </c>
      <c r="BA68" s="25"/>
      <c r="BB68" s="25"/>
      <c r="BC68" s="44"/>
      <c r="BD68" s="44"/>
      <c r="BE68" s="44"/>
      <c r="BF68" s="44"/>
      <c r="BG68" s="44"/>
      <c r="BH68" s="44"/>
      <c r="BI68" s="44"/>
      <c r="BJ68" s="26" t="s">
        <v>82</v>
      </c>
      <c r="BK68" s="25">
        <v>39</v>
      </c>
      <c r="BL68" s="38">
        <f t="shared" si="20"/>
        <v>5</v>
      </c>
      <c r="BM68" s="26" t="s">
        <v>82</v>
      </c>
      <c r="BN68" s="25">
        <v>41</v>
      </c>
      <c r="BO68" s="54">
        <f t="shared" si="21"/>
        <v>5</v>
      </c>
      <c r="BP68" s="26" t="s">
        <v>82</v>
      </c>
      <c r="BQ68" s="25">
        <v>19</v>
      </c>
      <c r="BR68" s="58">
        <f t="shared" si="22"/>
        <v>3</v>
      </c>
    </row>
    <row r="69" spans="1:70" ht="17.5">
      <c r="A69" s="23" t="s">
        <v>163</v>
      </c>
      <c r="B69" s="56" t="s">
        <v>75</v>
      </c>
      <c r="C69" s="25" t="s">
        <v>158</v>
      </c>
      <c r="D69" s="29"/>
      <c r="E69" s="29"/>
      <c r="F69" s="52"/>
      <c r="G69" s="26" t="s">
        <v>82</v>
      </c>
      <c r="H69" s="26" t="s">
        <v>82</v>
      </c>
      <c r="I69" s="26" t="s">
        <v>82</v>
      </c>
      <c r="J69" s="48">
        <v>0.33</v>
      </c>
      <c r="K69" s="49">
        <v>6</v>
      </c>
      <c r="L69" s="48">
        <v>0.4</v>
      </c>
      <c r="M69" s="50" t="s">
        <v>78</v>
      </c>
      <c r="N69" s="51"/>
      <c r="O69" s="25">
        <v>23</v>
      </c>
      <c r="P69" s="53"/>
      <c r="Q69" s="53"/>
      <c r="R69" s="53"/>
      <c r="S69" s="34"/>
      <c r="T69" s="53"/>
      <c r="U69" s="53"/>
      <c r="V69" s="53"/>
      <c r="W69" s="25">
        <v>47</v>
      </c>
      <c r="X69" s="54">
        <f>IF(W69="","",IF(G69="th",VLOOKUP(W69,Y10JuneTripBioH,2),VLOOKUP(W69,Y10JuneTripBioF,2)))</f>
        <v>6</v>
      </c>
      <c r="Y69" s="25"/>
      <c r="Z69" s="25">
        <v>36</v>
      </c>
      <c r="AA69" s="55">
        <f>IF(Z69="","",IF(H69="th",VLOOKUP(Z69,Y10JuneTripChemH,2),VLOOKUP(Z69,Y10JuneTripChemF,2)))</f>
        <v>5</v>
      </c>
      <c r="AB69" s="25"/>
      <c r="AC69" s="25">
        <v>43</v>
      </c>
      <c r="AD69" s="55">
        <f>IF(AC69="","",IF(I69="th",VLOOKUP(AC69,Y10JuneTripPhysH,2),VLOOKUP(AC69,Y10JuneTripPhysF,2)))</f>
        <v>5</v>
      </c>
      <c r="AE69" s="25"/>
      <c r="AF69" s="52"/>
      <c r="AG69" s="26" t="s">
        <v>82</v>
      </c>
      <c r="AH69" s="26" t="s">
        <v>82</v>
      </c>
      <c r="AI69" s="26" t="s">
        <v>82</v>
      </c>
      <c r="AJ69" s="53"/>
      <c r="AK69" s="53"/>
      <c r="AL69" s="53">
        <v>28</v>
      </c>
      <c r="AM69" s="32">
        <f t="shared" si="15"/>
        <v>28</v>
      </c>
      <c r="AO69" s="38" t="str">
        <f t="shared" si="16"/>
        <v>U</v>
      </c>
      <c r="AP69" s="53"/>
      <c r="AQ69" s="53"/>
      <c r="AR69" s="53"/>
      <c r="AS69" s="25">
        <v>48</v>
      </c>
      <c r="AT69" s="54">
        <f t="shared" si="17"/>
        <v>6</v>
      </c>
      <c r="AV69" s="25">
        <v>51</v>
      </c>
      <c r="AW69" s="54">
        <f t="shared" si="18"/>
        <v>6</v>
      </c>
      <c r="AY69" s="25">
        <v>50</v>
      </c>
      <c r="AZ69" s="54">
        <f t="shared" si="19"/>
        <v>6</v>
      </c>
      <c r="BA69" s="25"/>
      <c r="BB69" s="25"/>
      <c r="BC69" s="44"/>
      <c r="BD69" s="44"/>
      <c r="BE69" s="44"/>
      <c r="BF69" s="44"/>
      <c r="BG69" s="44"/>
      <c r="BH69" s="44"/>
      <c r="BI69" s="44"/>
      <c r="BJ69" s="26" t="s">
        <v>82</v>
      </c>
      <c r="BK69" s="25">
        <v>43</v>
      </c>
      <c r="BL69" s="38">
        <f t="shared" si="20"/>
        <v>5</v>
      </c>
      <c r="BM69" s="26" t="s">
        <v>82</v>
      </c>
      <c r="BN69" s="25">
        <v>47</v>
      </c>
      <c r="BO69" s="54">
        <f t="shared" si="21"/>
        <v>6</v>
      </c>
      <c r="BP69" s="26" t="s">
        <v>82</v>
      </c>
      <c r="BQ69" s="25">
        <v>30</v>
      </c>
      <c r="BR69" s="58">
        <f t="shared" si="22"/>
        <v>4</v>
      </c>
    </row>
    <row r="70" spans="1:70" ht="17.5">
      <c r="A70" s="23" t="s">
        <v>164</v>
      </c>
      <c r="B70" s="56" t="s">
        <v>75</v>
      </c>
      <c r="C70" s="25" t="s">
        <v>158</v>
      </c>
      <c r="D70" s="29"/>
      <c r="E70" s="29"/>
      <c r="F70" s="52"/>
      <c r="G70" s="26" t="s">
        <v>82</v>
      </c>
      <c r="H70" s="26" t="s">
        <v>82</v>
      </c>
      <c r="I70" s="26" t="s">
        <v>82</v>
      </c>
      <c r="J70" s="48">
        <v>0.36</v>
      </c>
      <c r="K70" s="49">
        <v>5</v>
      </c>
      <c r="L70" s="48">
        <v>0.31</v>
      </c>
      <c r="M70" s="50" t="s">
        <v>78</v>
      </c>
      <c r="N70" s="51" t="s">
        <v>57</v>
      </c>
      <c r="O70" s="25">
        <v>30</v>
      </c>
      <c r="P70" s="53"/>
      <c r="Q70" s="53"/>
      <c r="R70" s="53"/>
      <c r="S70" s="34"/>
      <c r="T70" s="53"/>
      <c r="U70" s="53"/>
      <c r="V70" s="53"/>
      <c r="W70" s="25">
        <v>46</v>
      </c>
      <c r="X70" s="54">
        <f>IF(W70="","",IF(G70="th",VLOOKUP(W70,Y10JuneTripBioH,2),VLOOKUP(W70,Y10JuneTripBioF,2)))</f>
        <v>5</v>
      </c>
      <c r="Y70" s="25"/>
      <c r="Z70" s="25">
        <v>53</v>
      </c>
      <c r="AA70" s="55">
        <f>IF(Z70="","",IF(H70="th",VLOOKUP(Z70,Y10JuneTripChemH,2),VLOOKUP(Z70,Y10JuneTripChemF,2)))</f>
        <v>7</v>
      </c>
      <c r="AC70" s="25">
        <v>51</v>
      </c>
      <c r="AD70" s="55">
        <f>IF(AC70="","",IF(I70="th",VLOOKUP(AC70,Y10JuneTripPhysH,2),VLOOKUP(AC70,Y10JuneTripPhysF,2)))</f>
        <v>6</v>
      </c>
      <c r="AE70" s="25"/>
      <c r="AF70" s="52"/>
      <c r="AG70" s="26" t="s">
        <v>82</v>
      </c>
      <c r="AH70" s="26" t="s">
        <v>82</v>
      </c>
      <c r="AI70" s="26" t="s">
        <v>82</v>
      </c>
      <c r="AJ70" s="53"/>
      <c r="AK70" s="53"/>
      <c r="AL70" s="53"/>
      <c r="AM70" s="32">
        <f t="shared" si="15"/>
        <v>0</v>
      </c>
      <c r="AO70" s="38" t="str">
        <f t="shared" si="16"/>
        <v>U</v>
      </c>
      <c r="AP70" s="53"/>
      <c r="AQ70" s="53"/>
      <c r="AR70" s="53"/>
      <c r="AS70" s="25">
        <v>71</v>
      </c>
      <c r="AT70" s="54">
        <f t="shared" si="17"/>
        <v>9</v>
      </c>
      <c r="AV70" s="25">
        <v>68</v>
      </c>
      <c r="AW70" s="54">
        <f t="shared" si="18"/>
        <v>8</v>
      </c>
      <c r="AY70" s="25">
        <v>65</v>
      </c>
      <c r="AZ70" s="54">
        <f t="shared" si="19"/>
        <v>7</v>
      </c>
      <c r="BA70" s="25"/>
      <c r="BB70" s="25"/>
      <c r="BC70" s="44"/>
      <c r="BD70" s="44"/>
      <c r="BE70" s="44"/>
      <c r="BF70" s="44"/>
      <c r="BG70" s="44"/>
      <c r="BH70" s="44"/>
      <c r="BI70" s="44"/>
      <c r="BJ70" s="26" t="s">
        <v>82</v>
      </c>
      <c r="BK70" s="25">
        <v>75</v>
      </c>
      <c r="BL70" s="38">
        <f t="shared" si="20"/>
        <v>9</v>
      </c>
      <c r="BM70" s="26" t="s">
        <v>82</v>
      </c>
      <c r="BN70" s="25">
        <v>73</v>
      </c>
      <c r="BO70" s="54">
        <f t="shared" si="21"/>
        <v>9</v>
      </c>
      <c r="BP70" s="26" t="s">
        <v>82</v>
      </c>
      <c r="BQ70" s="25">
        <v>41</v>
      </c>
      <c r="BR70" s="54">
        <f t="shared" si="22"/>
        <v>5</v>
      </c>
    </row>
    <row r="71" spans="1:70" ht="17.5">
      <c r="A71" s="23" t="s">
        <v>165</v>
      </c>
      <c r="B71" s="56" t="s">
        <v>75</v>
      </c>
      <c r="C71" s="25" t="s">
        <v>158</v>
      </c>
      <c r="D71" s="29"/>
      <c r="E71" s="29"/>
      <c r="F71" s="52"/>
      <c r="G71" s="26" t="s">
        <v>82</v>
      </c>
      <c r="H71" s="26" t="s">
        <v>82</v>
      </c>
      <c r="I71" s="26" t="s">
        <v>82</v>
      </c>
      <c r="J71" s="48">
        <v>0.43</v>
      </c>
      <c r="K71" s="49">
        <v>7</v>
      </c>
      <c r="L71" s="48">
        <v>0.35</v>
      </c>
      <c r="M71" s="50" t="s">
        <v>78</v>
      </c>
      <c r="N71" s="51"/>
      <c r="O71" s="25">
        <v>30</v>
      </c>
      <c r="P71" s="53"/>
      <c r="Q71" s="53"/>
      <c r="R71" s="53"/>
      <c r="S71" s="34"/>
      <c r="T71" s="53"/>
      <c r="U71" s="53"/>
      <c r="V71" s="53"/>
      <c r="W71" s="25">
        <v>73</v>
      </c>
      <c r="X71" s="54">
        <f>IF(W71="","",IF(G71="th",VLOOKUP(W71,Y10JuneTripBioH,2),VLOOKUP(W71,Y10JuneTripBioF,2)))</f>
        <v>9</v>
      </c>
      <c r="Y71" s="25"/>
      <c r="Z71" s="25">
        <v>53</v>
      </c>
      <c r="AA71" s="55">
        <f>IF(Z71="","",IF(H71="th",VLOOKUP(Z71,Y10JuneTripChemH,2),VLOOKUP(Z71,Y10JuneTripChemF,2)))</f>
        <v>7</v>
      </c>
      <c r="AC71" s="25">
        <v>56</v>
      </c>
      <c r="AD71" s="55">
        <f>IF(AC71="","",IF(I71="th",VLOOKUP(AC71,Y10JuneTripPhysH,2),VLOOKUP(AC71,Y10JuneTripPhysF,2)))</f>
        <v>7</v>
      </c>
      <c r="AE71" s="25"/>
      <c r="AF71" s="52"/>
      <c r="AG71" s="26" t="s">
        <v>82</v>
      </c>
      <c r="AH71" s="26" t="s">
        <v>82</v>
      </c>
      <c r="AI71" s="26" t="s">
        <v>82</v>
      </c>
      <c r="AJ71" s="53"/>
      <c r="AK71" s="53"/>
      <c r="AL71" s="53"/>
      <c r="AM71" s="32">
        <f t="shared" si="15"/>
        <v>0</v>
      </c>
      <c r="AO71" s="38" t="str">
        <f t="shared" si="16"/>
        <v>U</v>
      </c>
      <c r="AP71" s="53"/>
      <c r="AQ71" s="53"/>
      <c r="AR71" s="53"/>
      <c r="AS71" s="25">
        <v>73</v>
      </c>
      <c r="AT71" s="54">
        <f t="shared" si="17"/>
        <v>9</v>
      </c>
      <c r="AV71" s="25">
        <v>77</v>
      </c>
      <c r="AW71" s="54">
        <f t="shared" si="18"/>
        <v>9</v>
      </c>
      <c r="AY71" s="25">
        <v>81</v>
      </c>
      <c r="AZ71" s="54">
        <f t="shared" si="19"/>
        <v>9</v>
      </c>
      <c r="BA71" s="25"/>
      <c r="BB71" s="25">
        <v>76</v>
      </c>
      <c r="BC71" s="44"/>
      <c r="BD71" s="44"/>
      <c r="BE71" s="44"/>
      <c r="BF71" s="44"/>
      <c r="BG71" s="44"/>
      <c r="BH71" s="44"/>
      <c r="BI71" s="44"/>
      <c r="BJ71" s="26" t="s">
        <v>82</v>
      </c>
      <c r="BK71" s="25">
        <v>69</v>
      </c>
      <c r="BL71" s="38">
        <f t="shared" si="20"/>
        <v>9</v>
      </c>
      <c r="BM71" s="26" t="s">
        <v>82</v>
      </c>
      <c r="BN71" s="25">
        <v>64</v>
      </c>
      <c r="BO71" s="54">
        <f t="shared" si="21"/>
        <v>8</v>
      </c>
      <c r="BP71" s="26" t="s">
        <v>82</v>
      </c>
      <c r="BQ71" s="25">
        <v>65</v>
      </c>
      <c r="BR71" s="54">
        <f t="shared" si="22"/>
        <v>8</v>
      </c>
    </row>
    <row r="72" spans="1:70" ht="17.5">
      <c r="A72" s="23" t="s">
        <v>166</v>
      </c>
      <c r="B72" s="56" t="s">
        <v>75</v>
      </c>
      <c r="C72" s="25" t="s">
        <v>158</v>
      </c>
      <c r="D72" s="29"/>
      <c r="E72" s="29"/>
      <c r="F72" s="52"/>
      <c r="G72" s="26" t="s">
        <v>82</v>
      </c>
      <c r="H72" s="26" t="s">
        <v>82</v>
      </c>
      <c r="I72" s="26" t="s">
        <v>82</v>
      </c>
      <c r="J72" s="48">
        <v>0.44</v>
      </c>
      <c r="K72" s="49" t="s">
        <v>67</v>
      </c>
      <c r="L72" s="48">
        <v>0.33</v>
      </c>
      <c r="M72" s="50" t="s">
        <v>78</v>
      </c>
      <c r="N72" s="51"/>
      <c r="O72" s="25">
        <v>32</v>
      </c>
      <c r="P72" s="53"/>
      <c r="Q72" s="53"/>
      <c r="R72" s="53"/>
      <c r="S72" s="34"/>
      <c r="T72" s="53"/>
      <c r="U72" s="53"/>
      <c r="V72" s="53"/>
      <c r="W72" s="25">
        <v>56</v>
      </c>
      <c r="X72" s="54">
        <f>IF(W72="","",IF(G72="th",VLOOKUP(W72,Y10JuneTripBioH,2),VLOOKUP(W72,Y10JuneTripBioF,2)))</f>
        <v>7</v>
      </c>
      <c r="Y72" s="25"/>
      <c r="Z72" s="25">
        <v>46</v>
      </c>
      <c r="AA72" s="55">
        <f>IF(Z72="","",IF(H72="th",VLOOKUP(Z72,Y10JuneTripChemH,2),VLOOKUP(Z72,Y10JuneTripChemF,2)))</f>
        <v>6</v>
      </c>
      <c r="AC72" s="25">
        <v>55</v>
      </c>
      <c r="AD72" s="55">
        <f>IF(AC72="","",IF(I72="th",VLOOKUP(AC72,Y10JuneTripPhysH,2),VLOOKUP(AC72,Y10JuneTripPhysF,2)))</f>
        <v>6</v>
      </c>
      <c r="AE72" s="25"/>
      <c r="AF72" s="52"/>
      <c r="AG72" s="26" t="s">
        <v>82</v>
      </c>
      <c r="AH72" s="26" t="s">
        <v>82</v>
      </c>
      <c r="AI72" s="26" t="s">
        <v>82</v>
      </c>
      <c r="AJ72" s="53"/>
      <c r="AK72" s="53"/>
      <c r="AL72" s="53"/>
      <c r="AM72" s="32">
        <f t="shared" si="15"/>
        <v>0</v>
      </c>
      <c r="AO72" s="38" t="str">
        <f t="shared" si="16"/>
        <v>U</v>
      </c>
      <c r="AP72" s="53"/>
      <c r="AQ72" s="53"/>
      <c r="AR72" s="53"/>
      <c r="AS72" s="25">
        <v>57</v>
      </c>
      <c r="AT72" s="54">
        <f t="shared" si="17"/>
        <v>7</v>
      </c>
      <c r="AV72" s="25">
        <v>56</v>
      </c>
      <c r="AW72" s="54">
        <f t="shared" si="18"/>
        <v>7</v>
      </c>
      <c r="AY72" s="25">
        <v>51</v>
      </c>
      <c r="AZ72" s="54">
        <f t="shared" si="19"/>
        <v>6</v>
      </c>
      <c r="BA72" s="25"/>
      <c r="BB72" s="25">
        <v>52</v>
      </c>
      <c r="BC72" s="44"/>
      <c r="BD72" s="44"/>
      <c r="BE72" s="44"/>
      <c r="BF72" s="44"/>
      <c r="BG72" s="44"/>
      <c r="BH72" s="44"/>
      <c r="BI72" s="44"/>
      <c r="BJ72" s="26" t="s">
        <v>82</v>
      </c>
      <c r="BK72" s="25">
        <v>48</v>
      </c>
      <c r="BL72" s="38">
        <f t="shared" si="20"/>
        <v>6</v>
      </c>
      <c r="BM72" s="26" t="s">
        <v>82</v>
      </c>
      <c r="BN72" s="25">
        <v>49</v>
      </c>
      <c r="BO72" s="54">
        <f t="shared" si="21"/>
        <v>6</v>
      </c>
      <c r="BP72" s="26" t="s">
        <v>82</v>
      </c>
      <c r="BQ72" s="25">
        <v>43</v>
      </c>
      <c r="BR72" s="57">
        <f t="shared" si="22"/>
        <v>5</v>
      </c>
    </row>
    <row r="73" spans="1:70" ht="17.5">
      <c r="A73" s="23" t="s">
        <v>167</v>
      </c>
      <c r="B73" s="56" t="s">
        <v>75</v>
      </c>
      <c r="C73" s="25" t="s">
        <v>158</v>
      </c>
      <c r="D73" s="29"/>
      <c r="E73" s="29"/>
      <c r="F73" s="52"/>
      <c r="G73" s="26" t="s">
        <v>82</v>
      </c>
      <c r="H73" s="26" t="s">
        <v>82</v>
      </c>
      <c r="I73" s="26" t="s">
        <v>82</v>
      </c>
      <c r="J73" s="48">
        <v>0.31</v>
      </c>
      <c r="K73" s="49" t="s">
        <v>84</v>
      </c>
      <c r="L73" s="48">
        <v>0.46</v>
      </c>
      <c r="M73" s="50" t="s">
        <v>46</v>
      </c>
      <c r="N73" s="51" t="s">
        <v>72</v>
      </c>
      <c r="O73" s="25">
        <v>30</v>
      </c>
      <c r="P73" s="53"/>
      <c r="Q73" s="53"/>
      <c r="R73" s="53"/>
      <c r="S73" s="34"/>
      <c r="T73" s="53"/>
      <c r="U73" s="53"/>
      <c r="V73" s="53"/>
      <c r="W73" s="25">
        <v>53</v>
      </c>
      <c r="X73" s="54">
        <f>IF(W73="","",IF(G73="th",VLOOKUP(W73,Y10JuneTripBioH,2),VLOOKUP(W73,Y10JuneTripBioF,2)))</f>
        <v>6</v>
      </c>
      <c r="Y73" s="25"/>
      <c r="Z73" s="25">
        <v>39</v>
      </c>
      <c r="AA73" s="55">
        <f>IF(Z73="","",IF(H73="th",VLOOKUP(Z73,Y10JuneTripChemH,2),VLOOKUP(Z73,Y10JuneTripChemF,2)))</f>
        <v>6</v>
      </c>
      <c r="AC73" s="25">
        <v>52</v>
      </c>
      <c r="AD73" s="55">
        <f>IF(AC73="","",IF(I73="th",VLOOKUP(AC73,Y10JuneTripPhysH,2),VLOOKUP(AC73,Y10JuneTripPhysF,2)))</f>
        <v>6</v>
      </c>
      <c r="AE73" s="25"/>
      <c r="AF73" s="52"/>
      <c r="AG73" s="26" t="s">
        <v>82</v>
      </c>
      <c r="AH73" s="26" t="s">
        <v>82</v>
      </c>
      <c r="AI73" s="26" t="s">
        <v>82</v>
      </c>
      <c r="AJ73" s="53"/>
      <c r="AK73" s="53"/>
      <c r="AL73" s="53"/>
      <c r="AM73" s="32">
        <f t="shared" si="15"/>
        <v>0</v>
      </c>
      <c r="AO73" s="38" t="str">
        <f t="shared" si="16"/>
        <v>U</v>
      </c>
      <c r="AP73" s="53"/>
      <c r="AQ73" s="53"/>
      <c r="AR73" s="53"/>
      <c r="AS73" s="25">
        <v>52</v>
      </c>
      <c r="AT73" s="54">
        <f t="shared" si="17"/>
        <v>7</v>
      </c>
      <c r="AV73" s="32">
        <v>55</v>
      </c>
      <c r="AW73" s="54">
        <f t="shared" si="18"/>
        <v>7</v>
      </c>
      <c r="AY73" s="25">
        <v>64</v>
      </c>
      <c r="AZ73" s="54">
        <f t="shared" si="19"/>
        <v>7</v>
      </c>
      <c r="BA73" s="25"/>
      <c r="BB73" s="25"/>
      <c r="BC73" s="44"/>
      <c r="BD73" s="44"/>
      <c r="BE73" s="44"/>
      <c r="BF73" s="44"/>
      <c r="BG73" s="44"/>
      <c r="BH73" s="44"/>
      <c r="BI73" s="44"/>
      <c r="BJ73" s="26" t="s">
        <v>82</v>
      </c>
      <c r="BK73" s="25">
        <v>50</v>
      </c>
      <c r="BL73" s="38">
        <f t="shared" si="20"/>
        <v>6</v>
      </c>
      <c r="BM73" s="26" t="s">
        <v>82</v>
      </c>
      <c r="BN73" s="25">
        <v>45</v>
      </c>
      <c r="BO73" s="54">
        <f t="shared" si="21"/>
        <v>6</v>
      </c>
      <c r="BP73" s="26" t="s">
        <v>82</v>
      </c>
      <c r="BQ73" s="25">
        <v>36</v>
      </c>
      <c r="BR73" s="57">
        <f t="shared" si="22"/>
        <v>5</v>
      </c>
    </row>
    <row r="74" spans="1:70" ht="17.5">
      <c r="A74" s="23" t="s">
        <v>168</v>
      </c>
      <c r="B74" s="56" t="s">
        <v>75</v>
      </c>
      <c r="C74" s="25" t="s">
        <v>158</v>
      </c>
      <c r="D74" s="29"/>
      <c r="E74" s="29"/>
      <c r="F74" s="52"/>
      <c r="G74" s="26" t="s">
        <v>82</v>
      </c>
      <c r="H74" s="26" t="s">
        <v>82</v>
      </c>
      <c r="I74" s="26" t="s">
        <v>77</v>
      </c>
      <c r="J74" s="48">
        <v>0.38</v>
      </c>
      <c r="K74" s="49">
        <v>6</v>
      </c>
      <c r="L74" s="48">
        <v>0.36</v>
      </c>
      <c r="M74" s="50" t="s">
        <v>78</v>
      </c>
      <c r="N74" s="51"/>
      <c r="O74" s="25">
        <v>20</v>
      </c>
      <c r="P74" s="53"/>
      <c r="Q74" s="53"/>
      <c r="R74" s="53"/>
      <c r="S74" s="34"/>
      <c r="T74" s="53"/>
      <c r="U74" s="53"/>
      <c r="V74" s="53"/>
      <c r="W74" s="25">
        <v>23</v>
      </c>
      <c r="X74" s="54">
        <f>IF(W74="","",IF(G74="th",VLOOKUP(W74,Y10JuneTripBioH,2),VLOOKUP(W74,Y10JuneTripBioF,2)))</f>
        <v>3</v>
      </c>
      <c r="Y74" s="25"/>
      <c r="Z74" s="25">
        <v>10</v>
      </c>
      <c r="AA74" s="55" t="str">
        <f>IF(Z74="","",IF(H74="th",VLOOKUP(Z74,Y10JuneTripChemH,2),VLOOKUP(Z74,Y10JuneTripChemF,2)))</f>
        <v>U</v>
      </c>
      <c r="AB74" s="25"/>
      <c r="AC74" s="25">
        <v>30</v>
      </c>
      <c r="AD74" s="55">
        <f>IF(AC74="","",IF(I74="th",VLOOKUP(AC74,Y10JuneTripPhysH,2),VLOOKUP(AC74,Y10JuneTripPhysF,2)))</f>
        <v>2</v>
      </c>
      <c r="AE74" s="25"/>
      <c r="AF74" s="52"/>
      <c r="AG74" s="26" t="s">
        <v>77</v>
      </c>
      <c r="AH74" s="26" t="s">
        <v>77</v>
      </c>
      <c r="AI74" s="26" t="s">
        <v>77</v>
      </c>
      <c r="AJ74" s="53"/>
      <c r="AK74" s="53"/>
      <c r="AL74" s="53"/>
      <c r="AM74" s="32">
        <f t="shared" si="15"/>
        <v>0</v>
      </c>
      <c r="AO74" s="38" t="str">
        <f t="shared" si="16"/>
        <v>U</v>
      </c>
      <c r="AP74" s="53"/>
      <c r="AQ74" s="53"/>
      <c r="AR74" s="53"/>
      <c r="AS74" s="25">
        <v>55</v>
      </c>
      <c r="AT74" s="54">
        <f t="shared" si="17"/>
        <v>4</v>
      </c>
      <c r="AV74" s="25">
        <v>58</v>
      </c>
      <c r="AW74" s="54">
        <f t="shared" si="18"/>
        <v>4</v>
      </c>
      <c r="AY74" s="25">
        <v>75</v>
      </c>
      <c r="AZ74" s="54">
        <f t="shared" si="19"/>
        <v>5</v>
      </c>
      <c r="BA74" s="25"/>
      <c r="BB74" s="25">
        <v>65</v>
      </c>
      <c r="BC74" s="44"/>
      <c r="BD74" s="44"/>
      <c r="BE74" s="44"/>
      <c r="BF74" s="44"/>
      <c r="BG74" s="44"/>
      <c r="BH74" s="44"/>
      <c r="BI74" s="44"/>
      <c r="BJ74" s="26" t="s">
        <v>82</v>
      </c>
      <c r="BK74" s="25"/>
      <c r="BL74" s="38" t="str">
        <f t="shared" si="20"/>
        <v/>
      </c>
      <c r="BM74" s="26" t="s">
        <v>82</v>
      </c>
      <c r="BN74" s="25">
        <v>33</v>
      </c>
      <c r="BO74" s="54">
        <f t="shared" si="21"/>
        <v>4</v>
      </c>
      <c r="BP74" s="26" t="s">
        <v>82</v>
      </c>
      <c r="BQ74" s="25">
        <v>24</v>
      </c>
      <c r="BR74" s="58">
        <f t="shared" si="22"/>
        <v>3</v>
      </c>
    </row>
    <row r="75" spans="1:70" ht="17.5">
      <c r="A75" s="47" t="s">
        <v>169</v>
      </c>
      <c r="B75" s="24"/>
      <c r="C75" s="25" t="s">
        <v>158</v>
      </c>
      <c r="D75" s="26"/>
      <c r="E75" s="26"/>
      <c r="F75" s="52"/>
      <c r="G75" s="26" t="s">
        <v>77</v>
      </c>
      <c r="H75" s="26" t="s">
        <v>77</v>
      </c>
      <c r="I75" s="26" t="s">
        <v>77</v>
      </c>
      <c r="J75" s="48"/>
      <c r="K75" s="49"/>
      <c r="L75" s="48"/>
      <c r="M75" s="50"/>
      <c r="O75" s="31"/>
      <c r="P75" s="25"/>
      <c r="Q75" s="25"/>
      <c r="R75" s="25"/>
      <c r="T75" s="38"/>
      <c r="W75" s="34"/>
      <c r="X75" s="34"/>
      <c r="Y75" s="34"/>
      <c r="Z75" s="34"/>
      <c r="AA75" s="34"/>
      <c r="AB75" s="34"/>
      <c r="AC75" s="34"/>
      <c r="AD75" s="34"/>
      <c r="AE75" s="34"/>
      <c r="AF75" s="26" t="e">
        <f>COUNTIF(#REF!, "F")</f>
        <v>#REF!</v>
      </c>
      <c r="AG75" s="26" t="s">
        <v>77</v>
      </c>
      <c r="AH75" s="26" t="s">
        <v>77</v>
      </c>
      <c r="AI75" s="26" t="s">
        <v>77</v>
      </c>
      <c r="AJ75" s="25"/>
      <c r="AK75" s="25"/>
      <c r="AL75" s="25"/>
      <c r="AM75" s="32">
        <f t="shared" si="15"/>
        <v>0</v>
      </c>
      <c r="AO75" s="38" t="e">
        <f t="shared" si="16"/>
        <v>#REF!</v>
      </c>
      <c r="AS75" s="25">
        <v>80</v>
      </c>
      <c r="AV75" s="25">
        <v>79</v>
      </c>
      <c r="AW75" s="54">
        <f t="shared" si="18"/>
        <v>5</v>
      </c>
      <c r="AY75" s="25">
        <v>80</v>
      </c>
      <c r="AZ75" s="54">
        <f t="shared" si="19"/>
        <v>5</v>
      </c>
      <c r="BB75" s="25">
        <v>72</v>
      </c>
      <c r="BC75" s="44"/>
      <c r="BD75" s="44"/>
      <c r="BE75" s="44"/>
      <c r="BF75" s="44"/>
      <c r="BG75" s="44"/>
      <c r="BH75" s="44"/>
      <c r="BI75" s="44"/>
      <c r="BJ75" s="26" t="s">
        <v>82</v>
      </c>
      <c r="BK75" s="25">
        <v>61</v>
      </c>
      <c r="BL75" s="38">
        <f t="shared" si="20"/>
        <v>8</v>
      </c>
      <c r="BM75" s="26" t="s">
        <v>82</v>
      </c>
      <c r="BN75" s="25">
        <v>67</v>
      </c>
      <c r="BO75" s="54">
        <f t="shared" si="21"/>
        <v>8</v>
      </c>
      <c r="BP75" s="26" t="s">
        <v>82</v>
      </c>
      <c r="BQ75" s="25">
        <v>46</v>
      </c>
      <c r="BR75" s="54">
        <f t="shared" si="22"/>
        <v>6</v>
      </c>
    </row>
    <row r="76" spans="1:70" ht="17.5">
      <c r="A76" s="23" t="s">
        <v>170</v>
      </c>
      <c r="B76" s="56" t="s">
        <v>75</v>
      </c>
      <c r="C76" s="25" t="s">
        <v>158</v>
      </c>
      <c r="D76" s="29"/>
      <c r="E76" s="29"/>
      <c r="F76" s="52"/>
      <c r="G76" s="26" t="s">
        <v>82</v>
      </c>
      <c r="H76" s="26" t="s">
        <v>82</v>
      </c>
      <c r="I76" s="26" t="s">
        <v>82</v>
      </c>
      <c r="J76" s="48">
        <v>0.31</v>
      </c>
      <c r="K76" s="49">
        <v>4</v>
      </c>
      <c r="L76" s="48">
        <v>0.39</v>
      </c>
      <c r="M76" s="50" t="s">
        <v>78</v>
      </c>
      <c r="N76" s="51"/>
      <c r="O76" s="25">
        <v>20</v>
      </c>
      <c r="P76" s="53"/>
      <c r="Q76" s="53"/>
      <c r="R76" s="53"/>
      <c r="S76" s="34"/>
      <c r="T76" s="53"/>
      <c r="U76" s="53"/>
      <c r="V76" s="53"/>
      <c r="W76" s="25">
        <v>39</v>
      </c>
      <c r="X76" s="54">
        <f>IF(W76="","",IF(G76="th",VLOOKUP(W76,Y10JuneTripBioH,2),VLOOKUP(W76,Y10JuneTripBioF,2)))</f>
        <v>5</v>
      </c>
      <c r="Y76" s="25"/>
      <c r="Z76" s="25">
        <v>21</v>
      </c>
      <c r="AA76" s="55">
        <f>IF(Z76="","",IF(H76="th",VLOOKUP(Z76,Y10JuneTripChemH,2),VLOOKUP(Z76,Y10JuneTripChemF,2)))</f>
        <v>4</v>
      </c>
      <c r="AB76" s="25"/>
      <c r="AC76" s="25">
        <v>27</v>
      </c>
      <c r="AD76" s="55">
        <f>IF(AC76="","",IF(I76="th",VLOOKUP(AC76,Y10JuneTripPhysH,2),VLOOKUP(AC76,Y10JuneTripPhysF,2)))</f>
        <v>4</v>
      </c>
      <c r="AE76" s="25"/>
      <c r="AF76" s="52"/>
      <c r="AG76" s="26" t="s">
        <v>82</v>
      </c>
      <c r="AH76" s="26" t="s">
        <v>82</v>
      </c>
      <c r="AI76" s="26" t="s">
        <v>82</v>
      </c>
      <c r="AJ76" s="53">
        <v>37</v>
      </c>
      <c r="AK76" s="53"/>
      <c r="AL76" s="53">
        <v>27</v>
      </c>
      <c r="AM76" s="32">
        <f t="shared" si="15"/>
        <v>64</v>
      </c>
      <c r="AO76" s="33">
        <f t="shared" si="16"/>
        <v>44686</v>
      </c>
      <c r="AP76" s="53"/>
      <c r="AQ76" s="53"/>
      <c r="AR76" s="53"/>
      <c r="AS76" s="25">
        <v>52</v>
      </c>
      <c r="AT76" s="54">
        <f t="shared" ref="AT76:AT94" si="23">IF(AS76="","",IF(AG76="tf",VLOOKUP(AS76,Y11Nov22BioF,2),VLOOKUP(AS76,Y11Nov22BioH,2)))</f>
        <v>7</v>
      </c>
      <c r="AV76" s="25">
        <v>43</v>
      </c>
      <c r="AW76" s="54">
        <f t="shared" si="18"/>
        <v>6</v>
      </c>
      <c r="AY76" s="25">
        <v>41</v>
      </c>
      <c r="AZ76" s="54">
        <f t="shared" si="19"/>
        <v>5</v>
      </c>
      <c r="BA76" s="25"/>
      <c r="BB76" s="25"/>
      <c r="BC76" s="44"/>
      <c r="BD76" s="44"/>
      <c r="BE76" s="44"/>
      <c r="BF76" s="44"/>
      <c r="BG76" s="44"/>
      <c r="BH76" s="44"/>
      <c r="BI76" s="44"/>
      <c r="BJ76" s="26" t="s">
        <v>82</v>
      </c>
      <c r="BK76" s="25">
        <v>46</v>
      </c>
      <c r="BL76" s="38">
        <f t="shared" si="20"/>
        <v>6</v>
      </c>
      <c r="BM76" s="26" t="s">
        <v>82</v>
      </c>
      <c r="BN76" s="25">
        <v>42</v>
      </c>
      <c r="BO76" s="54">
        <f t="shared" si="21"/>
        <v>5</v>
      </c>
      <c r="BP76" s="26" t="s">
        <v>82</v>
      </c>
      <c r="BQ76" s="25">
        <v>22</v>
      </c>
      <c r="BR76" s="58">
        <f t="shared" si="22"/>
        <v>3</v>
      </c>
    </row>
    <row r="77" spans="1:70" ht="17.5">
      <c r="A77" s="23" t="s">
        <v>171</v>
      </c>
      <c r="B77" s="56" t="s">
        <v>75</v>
      </c>
      <c r="C77" s="25" t="s">
        <v>158</v>
      </c>
      <c r="D77" s="29"/>
      <c r="E77" s="29"/>
      <c r="F77" s="52"/>
      <c r="G77" s="26" t="s">
        <v>82</v>
      </c>
      <c r="H77" s="26" t="s">
        <v>82</v>
      </c>
      <c r="I77" s="26" t="s">
        <v>82</v>
      </c>
      <c r="J77" s="48">
        <v>0.3</v>
      </c>
      <c r="K77" s="49">
        <v>5</v>
      </c>
      <c r="L77" s="48">
        <v>0.38</v>
      </c>
      <c r="M77" s="50" t="s">
        <v>78</v>
      </c>
      <c r="N77" s="51"/>
      <c r="O77" s="25">
        <v>22</v>
      </c>
      <c r="P77" s="53"/>
      <c r="Q77" s="53"/>
      <c r="R77" s="53"/>
      <c r="S77" s="34"/>
      <c r="T77" s="53"/>
      <c r="U77" s="53"/>
      <c r="V77" s="53"/>
      <c r="W77" s="25">
        <v>32</v>
      </c>
      <c r="X77" s="54">
        <f>IF(W77="","",IF(G77="th",VLOOKUP(W77,Y10JuneTripBioH,2),VLOOKUP(W77,Y10JuneTripBioF,2)))</f>
        <v>5</v>
      </c>
      <c r="Y77" s="25"/>
      <c r="Z77" s="25">
        <v>25</v>
      </c>
      <c r="AA77" s="55">
        <f>IF(Z77="","",IF(H77="th",VLOOKUP(Z77,Y10JuneTripChemH,2),VLOOKUP(Z77,Y10JuneTripChemF,2)))</f>
        <v>4</v>
      </c>
      <c r="AB77" s="25"/>
      <c r="AC77" s="25">
        <v>42</v>
      </c>
      <c r="AD77" s="55">
        <f>IF(AC77="","",IF(I77="th",VLOOKUP(AC77,Y10JuneTripPhysH,2),VLOOKUP(AC77,Y10JuneTripPhysF,2)))</f>
        <v>5</v>
      </c>
      <c r="AE77" s="25"/>
      <c r="AF77" s="52"/>
      <c r="AG77" s="26" t="s">
        <v>82</v>
      </c>
      <c r="AH77" s="26" t="s">
        <v>82</v>
      </c>
      <c r="AI77" s="26" t="s">
        <v>82</v>
      </c>
      <c r="AJ77" s="53">
        <v>34</v>
      </c>
      <c r="AK77" s="53"/>
      <c r="AL77" s="53">
        <v>31</v>
      </c>
      <c r="AM77" s="32">
        <f t="shared" si="15"/>
        <v>65</v>
      </c>
      <c r="AO77" s="33">
        <f t="shared" si="16"/>
        <v>44686</v>
      </c>
      <c r="AP77" s="53"/>
      <c r="AQ77" s="53"/>
      <c r="AR77" s="53"/>
      <c r="AS77" s="25">
        <v>37</v>
      </c>
      <c r="AT77" s="54">
        <f t="shared" si="23"/>
        <v>5</v>
      </c>
      <c r="AV77" s="25">
        <v>33</v>
      </c>
      <c r="AW77" s="54">
        <f t="shared" si="18"/>
        <v>5</v>
      </c>
      <c r="AY77" s="25">
        <v>39</v>
      </c>
      <c r="AZ77" s="54">
        <f t="shared" si="19"/>
        <v>5</v>
      </c>
      <c r="BA77" s="25"/>
      <c r="BB77" s="25"/>
      <c r="BC77" s="44"/>
      <c r="BD77" s="44"/>
      <c r="BE77" s="44"/>
      <c r="BF77" s="44"/>
      <c r="BG77" s="44"/>
      <c r="BH77" s="44"/>
      <c r="BI77" s="44"/>
      <c r="BJ77" s="26" t="s">
        <v>82</v>
      </c>
      <c r="BK77" s="25">
        <v>33</v>
      </c>
      <c r="BL77" s="38">
        <f t="shared" si="20"/>
        <v>4</v>
      </c>
      <c r="BM77" s="26" t="s">
        <v>82</v>
      </c>
      <c r="BN77" s="25">
        <v>38</v>
      </c>
      <c r="BO77" s="54">
        <f t="shared" si="21"/>
        <v>5</v>
      </c>
      <c r="BP77" s="26" t="s">
        <v>82</v>
      </c>
      <c r="BQ77" s="25">
        <v>28</v>
      </c>
      <c r="BR77" s="59">
        <f t="shared" si="22"/>
        <v>4</v>
      </c>
    </row>
    <row r="78" spans="1:70" ht="17.5">
      <c r="A78" s="23" t="s">
        <v>172</v>
      </c>
      <c r="B78" s="56" t="s">
        <v>75</v>
      </c>
      <c r="C78" s="25" t="s">
        <v>158</v>
      </c>
      <c r="D78" s="29"/>
      <c r="E78" s="29"/>
      <c r="F78" s="52"/>
      <c r="G78" s="26" t="s">
        <v>82</v>
      </c>
      <c r="H78" s="26" t="s">
        <v>82</v>
      </c>
      <c r="I78" s="26" t="s">
        <v>82</v>
      </c>
      <c r="J78" s="48">
        <v>0.42</v>
      </c>
      <c r="K78" s="49" t="s">
        <v>56</v>
      </c>
      <c r="L78" s="48">
        <v>0.26</v>
      </c>
      <c r="M78" s="50" t="s">
        <v>78</v>
      </c>
      <c r="N78" s="51" t="s">
        <v>49</v>
      </c>
      <c r="O78" s="25">
        <v>20</v>
      </c>
      <c r="P78" s="53"/>
      <c r="Q78" s="53"/>
      <c r="R78" s="53"/>
      <c r="S78" s="34"/>
      <c r="T78" s="53"/>
      <c r="U78" s="53"/>
      <c r="V78" s="53"/>
      <c r="W78" s="25">
        <v>34</v>
      </c>
      <c r="X78" s="54">
        <f>IF(W78="","",IF(G78="th",VLOOKUP(W78,Y10JuneTripBioH,2),VLOOKUP(W78,Y10JuneTripBioF,2)))</f>
        <v>5</v>
      </c>
      <c r="Y78" s="25"/>
      <c r="Z78" s="25">
        <v>24</v>
      </c>
      <c r="AA78" s="55">
        <f>IF(Z78="","",IF(H78="th",VLOOKUP(Z78,Y10JuneTripChemH,2),VLOOKUP(Z78,Y10JuneTripChemF,2)))</f>
        <v>4</v>
      </c>
      <c r="AC78" s="25">
        <v>39</v>
      </c>
      <c r="AD78" s="55">
        <f>IF(AC78="","",IF(I78="th",VLOOKUP(AC78,Y10JuneTripPhysH,2),VLOOKUP(AC78,Y10JuneTripPhysF,2)))</f>
        <v>5</v>
      </c>
      <c r="AE78" s="25"/>
      <c r="AF78" s="52"/>
      <c r="AG78" s="26" t="s">
        <v>82</v>
      </c>
      <c r="AH78" s="26" t="s">
        <v>82</v>
      </c>
      <c r="AI78" s="26" t="s">
        <v>82</v>
      </c>
      <c r="AJ78" s="53">
        <v>26</v>
      </c>
      <c r="AK78" s="53" t="s">
        <v>102</v>
      </c>
      <c r="AL78" s="53">
        <v>23</v>
      </c>
      <c r="AM78" s="32">
        <f t="shared" si="15"/>
        <v>49</v>
      </c>
      <c r="AO78" s="33">
        <f t="shared" si="16"/>
        <v>44655</v>
      </c>
      <c r="AP78" s="53"/>
      <c r="AQ78" s="53"/>
      <c r="AR78" s="53"/>
      <c r="AS78" s="25">
        <v>39</v>
      </c>
      <c r="AT78" s="54">
        <f t="shared" si="23"/>
        <v>5</v>
      </c>
      <c r="AV78" s="25">
        <v>30</v>
      </c>
      <c r="AW78" s="54">
        <f t="shared" si="18"/>
        <v>5</v>
      </c>
      <c r="AY78" s="25">
        <v>34</v>
      </c>
      <c r="AZ78" s="54">
        <f t="shared" si="19"/>
        <v>4</v>
      </c>
      <c r="BA78" s="25"/>
      <c r="BB78" s="25"/>
      <c r="BC78" s="44"/>
      <c r="BD78" s="44"/>
      <c r="BE78" s="44"/>
      <c r="BF78" s="44"/>
      <c r="BG78" s="44"/>
      <c r="BH78" s="44"/>
      <c r="BI78" s="44"/>
      <c r="BJ78" s="26" t="s">
        <v>82</v>
      </c>
      <c r="BK78" s="25">
        <v>43</v>
      </c>
      <c r="BL78" s="38">
        <f t="shared" si="20"/>
        <v>5</v>
      </c>
      <c r="BM78" s="26" t="s">
        <v>82</v>
      </c>
      <c r="BN78" s="25">
        <v>16</v>
      </c>
      <c r="BO78" s="54" t="str">
        <f t="shared" si="21"/>
        <v>U</v>
      </c>
      <c r="BP78" s="26" t="s">
        <v>82</v>
      </c>
      <c r="BQ78" s="25">
        <v>29</v>
      </c>
      <c r="BR78" s="59">
        <f t="shared" si="22"/>
        <v>4</v>
      </c>
    </row>
    <row r="79" spans="1:70" ht="17.5">
      <c r="A79" s="47" t="s">
        <v>173</v>
      </c>
      <c r="B79" s="56"/>
      <c r="C79" s="25" t="s">
        <v>158</v>
      </c>
      <c r="D79" s="29"/>
      <c r="E79" s="29"/>
      <c r="F79" s="52"/>
      <c r="G79" s="26" t="s">
        <v>82</v>
      </c>
      <c r="H79" s="26" t="s">
        <v>77</v>
      </c>
      <c r="I79" s="26" t="s">
        <v>82</v>
      </c>
      <c r="J79" s="48"/>
      <c r="K79" s="49"/>
      <c r="L79" s="48"/>
      <c r="M79" s="50"/>
      <c r="N79" s="51"/>
      <c r="O79" s="25"/>
      <c r="P79" s="53"/>
      <c r="Q79" s="53"/>
      <c r="R79" s="53"/>
      <c r="S79" s="34"/>
      <c r="T79" s="53"/>
      <c r="U79" s="53"/>
      <c r="V79" s="53"/>
      <c r="W79" s="25">
        <v>37</v>
      </c>
      <c r="X79" s="54">
        <f>IF(W79="","",IF(G79="th",VLOOKUP(W79,Y10JuneTripBioH,2),VLOOKUP(W79,Y10JuneTripBioF,2)))</f>
        <v>5</v>
      </c>
      <c r="Y79" s="25"/>
      <c r="Z79" s="25">
        <v>58</v>
      </c>
      <c r="AA79" s="55">
        <f>IF(Z79="","",IF(H79="th",VLOOKUP(Z79,Y10JuneTripChemH,2),VLOOKUP(Z79,Y10JuneTripChemF,2)))</f>
        <v>4</v>
      </c>
      <c r="AB79" s="25"/>
      <c r="AC79" s="25">
        <v>40</v>
      </c>
      <c r="AD79" s="55">
        <f>IF(AC79="","",IF(I79="th",VLOOKUP(AC79,Y10JuneTripPhysH,2),VLOOKUP(AC79,Y10JuneTripPhysF,2)))</f>
        <v>5</v>
      </c>
      <c r="AE79" s="25"/>
      <c r="AF79" s="52"/>
      <c r="AG79" s="26" t="s">
        <v>82</v>
      </c>
      <c r="AH79" s="26" t="s">
        <v>77</v>
      </c>
      <c r="AI79" s="26" t="s">
        <v>82</v>
      </c>
      <c r="AJ79" s="53">
        <v>35</v>
      </c>
      <c r="AK79" s="53"/>
      <c r="AL79" s="53">
        <v>33</v>
      </c>
      <c r="AM79" s="32">
        <f t="shared" si="15"/>
        <v>68</v>
      </c>
      <c r="AO79" s="33">
        <f t="shared" si="16"/>
        <v>44686</v>
      </c>
      <c r="AP79" s="53"/>
      <c r="AQ79" s="53"/>
      <c r="AR79" s="53"/>
      <c r="AS79" s="25">
        <v>39</v>
      </c>
      <c r="AT79" s="54">
        <f t="shared" si="23"/>
        <v>5</v>
      </c>
      <c r="AV79" s="25">
        <v>71</v>
      </c>
      <c r="AW79" s="54">
        <f t="shared" si="18"/>
        <v>5</v>
      </c>
      <c r="AY79" s="25">
        <v>40</v>
      </c>
      <c r="AZ79" s="54">
        <f t="shared" si="19"/>
        <v>5</v>
      </c>
      <c r="BA79" s="25"/>
      <c r="BB79" s="25"/>
      <c r="BC79" s="44"/>
      <c r="BD79" s="44"/>
      <c r="BE79" s="44"/>
      <c r="BF79" s="44"/>
      <c r="BG79" s="44"/>
      <c r="BH79" s="44"/>
      <c r="BI79" s="44"/>
      <c r="BJ79" s="26" t="s">
        <v>82</v>
      </c>
      <c r="BK79" s="25">
        <v>45</v>
      </c>
      <c r="BL79" s="38">
        <f t="shared" si="20"/>
        <v>6</v>
      </c>
      <c r="BM79" s="26" t="s">
        <v>82</v>
      </c>
      <c r="BN79" s="25">
        <v>36</v>
      </c>
      <c r="BO79" s="54">
        <f t="shared" si="21"/>
        <v>5</v>
      </c>
      <c r="BP79" s="26" t="s">
        <v>82</v>
      </c>
      <c r="BQ79" s="25">
        <v>32</v>
      </c>
      <c r="BR79" s="54">
        <f t="shared" si="22"/>
        <v>4</v>
      </c>
    </row>
    <row r="80" spans="1:70" ht="17.5">
      <c r="A80" s="23" t="s">
        <v>174</v>
      </c>
      <c r="B80" s="56" t="s">
        <v>75</v>
      </c>
      <c r="C80" s="25" t="s">
        <v>158</v>
      </c>
      <c r="D80" s="29"/>
      <c r="E80" s="29"/>
      <c r="F80" s="52"/>
      <c r="G80" s="26" t="s">
        <v>82</v>
      </c>
      <c r="H80" s="26" t="s">
        <v>82</v>
      </c>
      <c r="I80" s="26" t="s">
        <v>82</v>
      </c>
      <c r="J80" s="48">
        <v>0.2</v>
      </c>
      <c r="K80" s="49" t="s">
        <v>63</v>
      </c>
      <c r="L80" s="48">
        <v>0.49</v>
      </c>
      <c r="M80" s="50" t="s">
        <v>78</v>
      </c>
      <c r="N80" s="51"/>
      <c r="O80" s="25">
        <v>24</v>
      </c>
      <c r="P80" s="53"/>
      <c r="Q80" s="53"/>
      <c r="R80" s="53"/>
      <c r="S80" s="34"/>
      <c r="T80" s="53"/>
      <c r="U80" s="53"/>
      <c r="V80" s="53"/>
      <c r="W80" s="25">
        <v>27</v>
      </c>
      <c r="X80" s="54">
        <f>IF(W80="","",IF(G80="th",VLOOKUP(W80,Y10JuneTripBioH,2),VLOOKUP(W80,Y10JuneTripBioF,2)))</f>
        <v>4</v>
      </c>
      <c r="Y80" s="25"/>
      <c r="Z80" s="25">
        <v>19</v>
      </c>
      <c r="AA80" s="55">
        <f>IF(Z80="","",IF(H80="th",VLOOKUP(Z80,Y10JuneTripChemH,2),VLOOKUP(Z80,Y10JuneTripChemF,2)))</f>
        <v>3</v>
      </c>
      <c r="AB80" s="25"/>
      <c r="AC80" s="25">
        <v>36</v>
      </c>
      <c r="AD80" s="55">
        <f>IF(AC80="","",IF(I80="th",VLOOKUP(AC80,Y10JuneTripPhysH,2),VLOOKUP(AC80,Y10JuneTripPhysF,2)))</f>
        <v>4</v>
      </c>
      <c r="AE80" s="25"/>
      <c r="AF80" s="52"/>
      <c r="AG80" s="26" t="s">
        <v>77</v>
      </c>
      <c r="AH80" s="26" t="s">
        <v>77</v>
      </c>
      <c r="AI80" s="26" t="s">
        <v>77</v>
      </c>
      <c r="AJ80" s="53"/>
      <c r="AK80" s="53"/>
      <c r="AL80" s="53"/>
      <c r="AM80" s="32">
        <f t="shared" si="15"/>
        <v>0</v>
      </c>
      <c r="AO80" s="38" t="str">
        <f t="shared" si="16"/>
        <v>U</v>
      </c>
      <c r="AP80" s="53"/>
      <c r="AQ80" s="53"/>
      <c r="AR80" s="53"/>
      <c r="AS80" s="25">
        <v>81</v>
      </c>
      <c r="AT80" s="54">
        <f t="shared" si="23"/>
        <v>5</v>
      </c>
      <c r="AV80" s="25">
        <v>77</v>
      </c>
      <c r="AW80" s="54">
        <f t="shared" si="18"/>
        <v>5</v>
      </c>
      <c r="AY80" s="25">
        <v>80</v>
      </c>
      <c r="AZ80" s="54">
        <f t="shared" si="19"/>
        <v>5</v>
      </c>
      <c r="BA80" s="25"/>
      <c r="BB80" s="25">
        <v>81</v>
      </c>
      <c r="BC80" s="44"/>
      <c r="BD80" s="44"/>
      <c r="BE80" s="44"/>
      <c r="BF80" s="44"/>
      <c r="BG80" s="44"/>
      <c r="BH80" s="44"/>
      <c r="BI80" s="44"/>
      <c r="BJ80" s="26" t="s">
        <v>82</v>
      </c>
      <c r="BK80" s="25">
        <v>42</v>
      </c>
      <c r="BL80" s="38">
        <f t="shared" si="20"/>
        <v>5</v>
      </c>
      <c r="BM80" s="26" t="s">
        <v>82</v>
      </c>
      <c r="BN80" s="25">
        <v>46</v>
      </c>
      <c r="BO80" s="54">
        <f t="shared" si="21"/>
        <v>6</v>
      </c>
      <c r="BP80" s="26" t="s">
        <v>82</v>
      </c>
      <c r="BQ80" s="25">
        <v>39</v>
      </c>
      <c r="BR80" s="54">
        <f t="shared" si="22"/>
        <v>5</v>
      </c>
    </row>
    <row r="81" spans="1:70" ht="17.5">
      <c r="A81" s="23" t="s">
        <v>175</v>
      </c>
      <c r="B81" s="56" t="s">
        <v>75</v>
      </c>
      <c r="C81" s="25" t="s">
        <v>158</v>
      </c>
      <c r="D81" s="29"/>
      <c r="E81" s="29"/>
      <c r="F81" s="52"/>
      <c r="G81" s="26" t="s">
        <v>82</v>
      </c>
      <c r="H81" s="26" t="s">
        <v>82</v>
      </c>
      <c r="I81" s="26" t="s">
        <v>82</v>
      </c>
      <c r="J81" s="48">
        <v>0.38</v>
      </c>
      <c r="K81" s="49">
        <v>6</v>
      </c>
      <c r="L81" s="48">
        <v>0.36</v>
      </c>
      <c r="M81" s="50" t="s">
        <v>78</v>
      </c>
      <c r="N81" s="51"/>
      <c r="O81" s="25">
        <v>31</v>
      </c>
      <c r="P81" s="53"/>
      <c r="Q81" s="53"/>
      <c r="R81" s="53"/>
      <c r="S81" s="34"/>
      <c r="T81" s="53"/>
      <c r="U81" s="53"/>
      <c r="V81" s="53"/>
      <c r="W81" s="25">
        <v>44</v>
      </c>
      <c r="X81" s="54">
        <f>IF(W81="","",IF(G81="th",VLOOKUP(W81,Y10JuneTripBioH,2),VLOOKUP(W81,Y10JuneTripBioF,2)))</f>
        <v>5</v>
      </c>
      <c r="Y81" s="25"/>
      <c r="Z81" s="25">
        <v>33</v>
      </c>
      <c r="AA81" s="55">
        <f>IF(Z81="","",IF(H81="th",VLOOKUP(Z81,Y10JuneTripChemH,2),VLOOKUP(Z81,Y10JuneTripChemF,2)))</f>
        <v>5</v>
      </c>
      <c r="AB81" s="25"/>
      <c r="AC81" s="25">
        <v>47</v>
      </c>
      <c r="AD81" s="55">
        <f>IF(AC81="","",IF(I81="th",VLOOKUP(AC81,Y10JuneTripPhysH,2),VLOOKUP(AC81,Y10JuneTripPhysF,2)))</f>
        <v>6</v>
      </c>
      <c r="AE81" s="25"/>
      <c r="AF81" s="52"/>
      <c r="AG81" s="26" t="s">
        <v>82</v>
      </c>
      <c r="AH81" s="26" t="s">
        <v>82</v>
      </c>
      <c r="AI81" s="26" t="s">
        <v>82</v>
      </c>
      <c r="AJ81" s="53"/>
      <c r="AK81" s="53"/>
      <c r="AL81" s="53"/>
      <c r="AM81" s="32">
        <f t="shared" si="15"/>
        <v>0</v>
      </c>
      <c r="AO81" s="38" t="str">
        <f t="shared" si="16"/>
        <v>U</v>
      </c>
      <c r="AP81" s="53"/>
      <c r="AQ81" s="53"/>
      <c r="AR81" s="53"/>
      <c r="AS81" s="25">
        <v>60</v>
      </c>
      <c r="AT81" s="54">
        <f t="shared" si="23"/>
        <v>8</v>
      </c>
      <c r="AV81" s="25" t="s">
        <v>176</v>
      </c>
      <c r="AW81" s="54" t="e">
        <f t="shared" si="18"/>
        <v>#N/A</v>
      </c>
      <c r="AY81" s="25">
        <v>77</v>
      </c>
      <c r="AZ81" s="54">
        <f t="shared" si="19"/>
        <v>9</v>
      </c>
      <c r="BA81" s="25"/>
      <c r="BB81" s="25"/>
      <c r="BC81" s="44"/>
      <c r="BD81" s="44"/>
      <c r="BE81" s="44"/>
      <c r="BF81" s="44"/>
      <c r="BG81" s="44"/>
      <c r="BH81" s="44"/>
      <c r="BI81" s="44"/>
      <c r="BJ81" s="26" t="s">
        <v>82</v>
      </c>
      <c r="BK81" s="25">
        <v>51</v>
      </c>
      <c r="BL81" s="38">
        <f t="shared" si="20"/>
        <v>6</v>
      </c>
      <c r="BM81" s="26" t="s">
        <v>82</v>
      </c>
      <c r="BN81" s="25">
        <v>51</v>
      </c>
      <c r="BO81" s="54">
        <f t="shared" si="21"/>
        <v>6</v>
      </c>
      <c r="BP81" s="26" t="s">
        <v>82</v>
      </c>
      <c r="BQ81" s="25">
        <v>48</v>
      </c>
      <c r="BR81" s="54">
        <f t="shared" si="22"/>
        <v>6</v>
      </c>
    </row>
    <row r="82" spans="1:70" ht="17.5">
      <c r="A82" s="23" t="s">
        <v>177</v>
      </c>
      <c r="B82" s="56" t="s">
        <v>75</v>
      </c>
      <c r="C82" s="25" t="s">
        <v>158</v>
      </c>
      <c r="D82" s="29"/>
      <c r="E82" s="29"/>
      <c r="F82" s="52"/>
      <c r="G82" s="26" t="s">
        <v>82</v>
      </c>
      <c r="H82" s="26" t="s">
        <v>82</v>
      </c>
      <c r="I82" s="26" t="s">
        <v>82</v>
      </c>
      <c r="J82" s="48">
        <v>0.35</v>
      </c>
      <c r="K82" s="49" t="s">
        <v>84</v>
      </c>
      <c r="L82" s="48">
        <v>0.42</v>
      </c>
      <c r="M82" s="50" t="s">
        <v>78</v>
      </c>
      <c r="N82" s="51"/>
      <c r="O82" s="25">
        <v>23</v>
      </c>
      <c r="P82" s="53"/>
      <c r="Q82" s="53"/>
      <c r="R82" s="53"/>
      <c r="S82" s="34"/>
      <c r="T82" s="53"/>
      <c r="U82" s="53"/>
      <c r="V82" s="53"/>
      <c r="W82" s="25">
        <v>39</v>
      </c>
      <c r="X82" s="54">
        <f>IF(W82="","",IF(G82="th",VLOOKUP(W82,Y10JuneTripBioH,2),VLOOKUP(W82,Y10JuneTripBioF,2)))</f>
        <v>5</v>
      </c>
      <c r="Y82" s="25"/>
      <c r="Z82" s="25">
        <v>23</v>
      </c>
      <c r="AA82" s="55">
        <f>IF(Z82="","",IF(H82="th",VLOOKUP(Z82,Y10JuneTripChemH,2),VLOOKUP(Z82,Y10JuneTripChemF,2)))</f>
        <v>4</v>
      </c>
      <c r="AB82" s="25"/>
      <c r="AC82" s="25">
        <v>48</v>
      </c>
      <c r="AD82" s="55">
        <f>IF(AC82="","",IF(I82="th",VLOOKUP(AC82,Y10JuneTripPhysH,2),VLOOKUP(AC82,Y10JuneTripPhysF,2)))</f>
        <v>6</v>
      </c>
      <c r="AE82" s="25"/>
      <c r="AF82" s="52"/>
      <c r="AG82" s="26" t="s">
        <v>82</v>
      </c>
      <c r="AH82" s="26" t="s">
        <v>82</v>
      </c>
      <c r="AI82" s="26" t="s">
        <v>82</v>
      </c>
      <c r="AJ82" s="53"/>
      <c r="AK82" s="53"/>
      <c r="AL82" s="53"/>
      <c r="AM82" s="32">
        <f t="shared" si="15"/>
        <v>0</v>
      </c>
      <c r="AO82" s="38" t="str">
        <f t="shared" si="16"/>
        <v>U</v>
      </c>
      <c r="AP82" s="53"/>
      <c r="AQ82" s="53"/>
      <c r="AR82" s="53"/>
      <c r="AS82" s="25">
        <v>46</v>
      </c>
      <c r="AT82" s="54">
        <f t="shared" si="23"/>
        <v>6</v>
      </c>
      <c r="AV82" s="25">
        <v>44</v>
      </c>
      <c r="AW82" s="54">
        <f t="shared" si="18"/>
        <v>6</v>
      </c>
      <c r="AY82" s="25">
        <v>45</v>
      </c>
      <c r="AZ82" s="54">
        <f t="shared" si="19"/>
        <v>5</v>
      </c>
      <c r="BA82" s="25"/>
      <c r="BB82" s="25"/>
      <c r="BC82" s="44"/>
      <c r="BD82" s="44"/>
      <c r="BE82" s="44"/>
      <c r="BF82" s="44"/>
      <c r="BG82" s="44"/>
      <c r="BH82" s="44"/>
      <c r="BI82" s="44"/>
      <c r="BJ82" s="26" t="s">
        <v>82</v>
      </c>
      <c r="BK82" s="25">
        <v>39</v>
      </c>
      <c r="BL82" s="38">
        <f t="shared" si="20"/>
        <v>5</v>
      </c>
      <c r="BM82" s="26" t="s">
        <v>82</v>
      </c>
      <c r="BN82" s="25">
        <v>42</v>
      </c>
      <c r="BO82" s="54">
        <f t="shared" si="21"/>
        <v>5</v>
      </c>
      <c r="BP82" s="26" t="s">
        <v>82</v>
      </c>
      <c r="BQ82" s="25">
        <v>32</v>
      </c>
      <c r="BR82" s="60">
        <f t="shared" si="22"/>
        <v>4</v>
      </c>
    </row>
    <row r="83" spans="1:70" ht="17.5">
      <c r="A83" s="23" t="s">
        <v>178</v>
      </c>
      <c r="B83" s="56" t="s">
        <v>75</v>
      </c>
      <c r="C83" s="25" t="s">
        <v>158</v>
      </c>
      <c r="D83" s="29"/>
      <c r="E83" s="29"/>
      <c r="F83" s="52"/>
      <c r="G83" s="26" t="s">
        <v>82</v>
      </c>
      <c r="H83" s="26" t="s">
        <v>82</v>
      </c>
      <c r="I83" s="26" t="s">
        <v>82</v>
      </c>
      <c r="J83" s="48">
        <v>0.46</v>
      </c>
      <c r="K83" s="49" t="s">
        <v>73</v>
      </c>
      <c r="L83" s="48">
        <v>0.28999999999999998</v>
      </c>
      <c r="M83" s="50" t="s">
        <v>78</v>
      </c>
      <c r="N83" s="51"/>
      <c r="O83" s="25">
        <v>34</v>
      </c>
      <c r="P83" s="53"/>
      <c r="Q83" s="53"/>
      <c r="R83" s="53"/>
      <c r="S83" s="34"/>
      <c r="T83" s="53"/>
      <c r="U83" s="53"/>
      <c r="V83" s="53"/>
      <c r="W83" s="25">
        <v>49</v>
      </c>
      <c r="X83" s="54">
        <f>IF(W83="","",IF(G83="th",VLOOKUP(W83,Y10JuneTripBioH,2),VLOOKUP(W83,Y10JuneTripBioF,2)))</f>
        <v>6</v>
      </c>
      <c r="Y83" s="25"/>
      <c r="Z83" s="25">
        <v>44</v>
      </c>
      <c r="AA83" s="55">
        <f>IF(Z83="","",IF(H83="th",VLOOKUP(Z83,Y10JuneTripChemH,2),VLOOKUP(Z83,Y10JuneTripChemF,2)))</f>
        <v>6</v>
      </c>
      <c r="AB83" s="25"/>
      <c r="AC83" s="25">
        <v>48</v>
      </c>
      <c r="AD83" s="55">
        <f>IF(AC83="","",IF(I83="th",VLOOKUP(AC83,Y10JuneTripPhysH,2),VLOOKUP(AC83,Y10JuneTripPhysF,2)))</f>
        <v>6</v>
      </c>
      <c r="AE83" s="25"/>
      <c r="AF83" s="52"/>
      <c r="AG83" s="26" t="s">
        <v>82</v>
      </c>
      <c r="AH83" s="26" t="s">
        <v>82</v>
      </c>
      <c r="AI83" s="26" t="s">
        <v>82</v>
      </c>
      <c r="AJ83" s="53"/>
      <c r="AK83" s="53"/>
      <c r="AL83" s="53"/>
      <c r="AM83" s="32">
        <f t="shared" si="15"/>
        <v>0</v>
      </c>
      <c r="AO83" s="38" t="str">
        <f t="shared" si="16"/>
        <v>U</v>
      </c>
      <c r="AP83" s="53"/>
      <c r="AQ83" s="53"/>
      <c r="AR83" s="53"/>
      <c r="AS83" s="25">
        <v>55</v>
      </c>
      <c r="AT83" s="54">
        <f t="shared" si="23"/>
        <v>7</v>
      </c>
      <c r="AV83" s="25">
        <v>54</v>
      </c>
      <c r="AW83" s="54">
        <f t="shared" si="18"/>
        <v>7</v>
      </c>
      <c r="AY83" s="25">
        <v>52</v>
      </c>
      <c r="AZ83" s="54">
        <f t="shared" si="19"/>
        <v>6</v>
      </c>
      <c r="BA83" s="25"/>
      <c r="BB83" s="25"/>
      <c r="BC83" s="44"/>
      <c r="BD83" s="44"/>
      <c r="BE83" s="44"/>
      <c r="BF83" s="44"/>
      <c r="BG83" s="44"/>
      <c r="BH83" s="44"/>
      <c r="BI83" s="44"/>
      <c r="BJ83" s="26" t="s">
        <v>82</v>
      </c>
      <c r="BK83" s="25">
        <v>59</v>
      </c>
      <c r="BL83" s="38">
        <f t="shared" si="20"/>
        <v>7</v>
      </c>
      <c r="BM83" s="26" t="s">
        <v>82</v>
      </c>
      <c r="BN83" s="25">
        <v>46</v>
      </c>
      <c r="BO83" s="54">
        <f t="shared" si="21"/>
        <v>6</v>
      </c>
      <c r="BP83" s="26" t="s">
        <v>82</v>
      </c>
      <c r="BQ83" s="25">
        <v>39</v>
      </c>
      <c r="BR83" s="59">
        <f t="shared" si="22"/>
        <v>5</v>
      </c>
    </row>
    <row r="84" spans="1:70" ht="14.25" customHeight="1">
      <c r="A84" s="23" t="s">
        <v>179</v>
      </c>
      <c r="B84" s="56" t="s">
        <v>75</v>
      </c>
      <c r="C84" s="25" t="s">
        <v>158</v>
      </c>
      <c r="D84" s="29"/>
      <c r="E84" s="29"/>
      <c r="F84" s="52"/>
      <c r="G84" s="26" t="s">
        <v>77</v>
      </c>
      <c r="H84" s="26" t="s">
        <v>77</v>
      </c>
      <c r="I84" s="26" t="s">
        <v>77</v>
      </c>
      <c r="J84" s="48">
        <v>0.2</v>
      </c>
      <c r="K84" s="49" t="s">
        <v>63</v>
      </c>
      <c r="L84" s="48">
        <v>0.5</v>
      </c>
      <c r="M84" s="50" t="s">
        <v>78</v>
      </c>
      <c r="N84" s="51"/>
      <c r="O84" s="25">
        <v>17</v>
      </c>
      <c r="P84" s="53"/>
      <c r="Q84" s="53"/>
      <c r="R84" s="53"/>
      <c r="S84" s="34"/>
      <c r="T84" s="53"/>
      <c r="U84" s="53"/>
      <c r="V84" s="53"/>
      <c r="W84" s="25">
        <v>57</v>
      </c>
      <c r="X84" s="54">
        <f>IF(W84="","",IF(G84="th",VLOOKUP(W84,Y10JuneTripBioH,2),VLOOKUP(W84,Y10JuneTripBioF,2)))</f>
        <v>4</v>
      </c>
      <c r="Y84" s="25"/>
      <c r="Z84" s="25">
        <v>0</v>
      </c>
      <c r="AA84" s="55" t="str">
        <f>IF(Z84="","",IF(H84="th",VLOOKUP(Z84,Y10JuneTripChemH,2),VLOOKUP(Z84,Y10JuneTripChemF,2)))</f>
        <v>U</v>
      </c>
      <c r="AB84" s="25"/>
      <c r="AC84" s="25">
        <v>22</v>
      </c>
      <c r="AD84" s="55">
        <f>IF(AC84="","",IF(I84="th",VLOOKUP(AC84,Y10JuneTripPhysH,2),VLOOKUP(AC84,Y10JuneTripPhysF,2)))</f>
        <v>1</v>
      </c>
      <c r="AE84" s="25"/>
      <c r="AF84" s="52"/>
      <c r="AG84" s="26" t="s">
        <v>77</v>
      </c>
      <c r="AH84" s="26" t="s">
        <v>77</v>
      </c>
      <c r="AI84" s="26" t="s">
        <v>77</v>
      </c>
      <c r="AJ84" s="53"/>
      <c r="AK84" s="53">
        <v>24</v>
      </c>
      <c r="AL84" s="53"/>
      <c r="AM84" s="32">
        <f t="shared" si="15"/>
        <v>24</v>
      </c>
      <c r="AO84" s="38" t="str">
        <f t="shared" si="16"/>
        <v>U</v>
      </c>
      <c r="AP84" s="53"/>
      <c r="AQ84" s="53"/>
      <c r="AR84" s="53"/>
      <c r="AS84" s="25">
        <v>59</v>
      </c>
      <c r="AT84" s="54">
        <f t="shared" si="23"/>
        <v>4</v>
      </c>
      <c r="AV84" s="25">
        <v>0</v>
      </c>
      <c r="AW84" s="54" t="str">
        <f t="shared" si="18"/>
        <v>U</v>
      </c>
      <c r="AY84" s="25">
        <v>0</v>
      </c>
      <c r="AZ84" s="54" t="str">
        <f t="shared" si="19"/>
        <v>U</v>
      </c>
      <c r="BA84" s="25"/>
      <c r="BB84" s="25">
        <v>20</v>
      </c>
      <c r="BC84" s="44"/>
      <c r="BD84" s="44"/>
      <c r="BE84" s="44"/>
      <c r="BF84" s="44"/>
      <c r="BG84" s="44"/>
      <c r="BH84" s="44"/>
      <c r="BI84" s="44"/>
      <c r="BJ84" s="26" t="s">
        <v>82</v>
      </c>
      <c r="BK84" s="25">
        <v>42</v>
      </c>
      <c r="BL84" s="38">
        <f t="shared" si="20"/>
        <v>5</v>
      </c>
      <c r="BM84" s="26" t="s">
        <v>77</v>
      </c>
      <c r="BN84" s="25">
        <v>44</v>
      </c>
      <c r="BO84" s="54">
        <f t="shared" si="21"/>
        <v>3</v>
      </c>
      <c r="BP84" s="26" t="s">
        <v>77</v>
      </c>
      <c r="BQ84" s="25">
        <v>8</v>
      </c>
      <c r="BR84" s="54" t="str">
        <f t="shared" si="22"/>
        <v>U</v>
      </c>
    </row>
    <row r="85" spans="1:70" ht="17.5">
      <c r="A85" s="23" t="s">
        <v>180</v>
      </c>
      <c r="B85" s="56" t="s">
        <v>75</v>
      </c>
      <c r="C85" s="25" t="s">
        <v>158</v>
      </c>
      <c r="D85" s="29"/>
      <c r="E85" s="29"/>
      <c r="F85" s="52"/>
      <c r="G85" s="26" t="s">
        <v>82</v>
      </c>
      <c r="H85" s="26" t="s">
        <v>82</v>
      </c>
      <c r="I85" s="26" t="s">
        <v>82</v>
      </c>
      <c r="J85" s="48">
        <v>0.44</v>
      </c>
      <c r="K85" s="49" t="s">
        <v>136</v>
      </c>
      <c r="L85" s="48">
        <v>0.33</v>
      </c>
      <c r="M85" s="50" t="s">
        <v>78</v>
      </c>
      <c r="N85" s="51"/>
      <c r="O85" s="25">
        <v>30</v>
      </c>
      <c r="P85" s="53"/>
      <c r="Q85" s="53"/>
      <c r="R85" s="53"/>
      <c r="S85" s="34"/>
      <c r="T85" s="53"/>
      <c r="U85" s="53"/>
      <c r="V85" s="53"/>
      <c r="W85" s="25">
        <v>73</v>
      </c>
      <c r="X85" s="54">
        <f>IF(W85="","",IF(G85="th",VLOOKUP(W85,Y10JuneTripBioH,2),VLOOKUP(W85,Y10JuneTripBioF,2)))</f>
        <v>9</v>
      </c>
      <c r="Z85" s="25">
        <v>64</v>
      </c>
      <c r="AA85" s="55">
        <f>IF(Z85="","",IF(H85="th",VLOOKUP(Z85,Y10JuneTripChemH,2),VLOOKUP(Z85,Y10JuneTripChemF,2)))</f>
        <v>8</v>
      </c>
      <c r="AB85" s="25"/>
      <c r="AC85" s="25">
        <v>70</v>
      </c>
      <c r="AD85" s="55">
        <f>IF(AC85="","",IF(I85="th",VLOOKUP(AC85,Y10JuneTripPhysH,2),VLOOKUP(AC85,Y10JuneTripPhysF,2)))</f>
        <v>8</v>
      </c>
      <c r="AE85" s="25"/>
      <c r="AF85" s="52"/>
      <c r="AG85" s="26" t="s">
        <v>82</v>
      </c>
      <c r="AH85" s="26" t="s">
        <v>82</v>
      </c>
      <c r="AI85" s="26" t="s">
        <v>82</v>
      </c>
      <c r="AJ85" s="53"/>
      <c r="AK85" s="53"/>
      <c r="AL85" s="53"/>
      <c r="AM85" s="32">
        <f t="shared" si="15"/>
        <v>0</v>
      </c>
      <c r="AO85" s="38" t="str">
        <f t="shared" si="16"/>
        <v>U</v>
      </c>
      <c r="AP85" s="53"/>
      <c r="AQ85" s="53"/>
      <c r="AR85" s="53"/>
      <c r="AS85" s="25">
        <v>81</v>
      </c>
      <c r="AT85" s="54">
        <f t="shared" si="23"/>
        <v>9</v>
      </c>
      <c r="AV85" s="25">
        <v>82</v>
      </c>
      <c r="AW85" s="54">
        <f t="shared" si="18"/>
        <v>9</v>
      </c>
      <c r="AY85" s="25">
        <v>86</v>
      </c>
      <c r="AZ85" s="54">
        <f t="shared" si="19"/>
        <v>9</v>
      </c>
      <c r="BA85" s="25"/>
      <c r="BB85" s="25"/>
      <c r="BC85" s="44"/>
      <c r="BD85" s="44"/>
      <c r="BE85" s="44"/>
      <c r="BF85" s="44"/>
      <c r="BG85" s="44"/>
      <c r="BH85" s="44"/>
      <c r="BI85" s="44"/>
      <c r="BJ85" s="26" t="s">
        <v>82</v>
      </c>
      <c r="BK85" s="25">
        <v>83</v>
      </c>
      <c r="BL85" s="38">
        <f t="shared" si="20"/>
        <v>9</v>
      </c>
      <c r="BM85" s="26" t="s">
        <v>82</v>
      </c>
      <c r="BN85" s="25">
        <v>80</v>
      </c>
      <c r="BO85" s="54">
        <f t="shared" si="21"/>
        <v>9</v>
      </c>
      <c r="BP85" s="26" t="s">
        <v>82</v>
      </c>
      <c r="BQ85" s="25">
        <v>61</v>
      </c>
      <c r="BR85" s="58">
        <f t="shared" si="22"/>
        <v>7</v>
      </c>
    </row>
    <row r="86" spans="1:70" ht="17.5">
      <c r="A86" s="23" t="s">
        <v>181</v>
      </c>
      <c r="B86" s="56" t="s">
        <v>75</v>
      </c>
      <c r="C86" s="25" t="s">
        <v>158</v>
      </c>
      <c r="D86" s="29"/>
      <c r="E86" s="29"/>
      <c r="F86" s="52"/>
      <c r="G86" s="26" t="s">
        <v>77</v>
      </c>
      <c r="H86" s="26" t="s">
        <v>77</v>
      </c>
      <c r="I86" s="26" t="s">
        <v>77</v>
      </c>
      <c r="J86" s="48">
        <v>0.33</v>
      </c>
      <c r="K86" s="49">
        <v>5</v>
      </c>
      <c r="L86" s="48">
        <v>0.34</v>
      </c>
      <c r="M86" s="50" t="s">
        <v>78</v>
      </c>
      <c r="N86" s="51"/>
      <c r="O86" s="25">
        <v>13</v>
      </c>
      <c r="P86" s="53"/>
      <c r="Q86" s="53"/>
      <c r="R86" s="53"/>
      <c r="S86" s="34"/>
      <c r="T86" s="53"/>
      <c r="U86" s="53"/>
      <c r="V86" s="53"/>
      <c r="W86" s="25">
        <v>41</v>
      </c>
      <c r="X86" s="54">
        <f>IF(W86="","",IF(G86="th",VLOOKUP(W86,Y10JuneTripBioH,2),VLOOKUP(W86,Y10JuneTripBioF,2)))</f>
        <v>3</v>
      </c>
      <c r="Y86" s="25"/>
      <c r="Z86" s="25">
        <v>26</v>
      </c>
      <c r="AA86" s="55">
        <f>IF(Z86="","",IF(H86="th",VLOOKUP(Z86,Y10JuneTripChemH,2),VLOOKUP(Z86,Y10JuneTripChemF,2)))</f>
        <v>2</v>
      </c>
      <c r="AB86" s="25"/>
      <c r="AC86" s="25">
        <v>47</v>
      </c>
      <c r="AD86" s="55">
        <f>IF(AC86="","",IF(I86="th",VLOOKUP(AC86,Y10JuneTripPhysH,2),VLOOKUP(AC86,Y10JuneTripPhysF,2)))</f>
        <v>3</v>
      </c>
      <c r="AE86" s="25"/>
      <c r="AF86" s="52"/>
      <c r="AG86" s="26" t="s">
        <v>77</v>
      </c>
      <c r="AH86" s="26" t="s">
        <v>77</v>
      </c>
      <c r="AI86" s="26" t="s">
        <v>77</v>
      </c>
      <c r="AJ86" s="53"/>
      <c r="AK86" s="53"/>
      <c r="AL86" s="53"/>
      <c r="AM86" s="32">
        <f t="shared" si="15"/>
        <v>0</v>
      </c>
      <c r="AO86" s="38" t="str">
        <f t="shared" si="16"/>
        <v>U</v>
      </c>
      <c r="AP86" s="53"/>
      <c r="AQ86" s="53"/>
      <c r="AR86" s="53"/>
      <c r="AS86" s="25">
        <v>45</v>
      </c>
      <c r="AT86" s="54">
        <f t="shared" si="23"/>
        <v>3</v>
      </c>
      <c r="AV86" s="25">
        <v>42</v>
      </c>
      <c r="AW86" s="54">
        <f t="shared" si="18"/>
        <v>3</v>
      </c>
      <c r="AY86" s="32"/>
      <c r="AZ86" s="54" t="str">
        <f t="shared" si="19"/>
        <v/>
      </c>
      <c r="BA86" s="25"/>
      <c r="BB86" s="25">
        <v>50</v>
      </c>
      <c r="BC86" s="44"/>
      <c r="BD86" s="44"/>
      <c r="BE86" s="44"/>
      <c r="BF86" s="44"/>
      <c r="BG86" s="44"/>
      <c r="BH86" s="44"/>
      <c r="BI86" s="44"/>
      <c r="BJ86" s="26" t="s">
        <v>77</v>
      </c>
      <c r="BK86" s="25">
        <v>43</v>
      </c>
      <c r="BL86" s="38">
        <f t="shared" si="20"/>
        <v>3</v>
      </c>
      <c r="BM86" s="26" t="s">
        <v>77</v>
      </c>
      <c r="BN86" s="25">
        <v>46</v>
      </c>
      <c r="BO86" s="54">
        <f t="shared" si="21"/>
        <v>3</v>
      </c>
      <c r="BP86" s="26" t="s">
        <v>77</v>
      </c>
      <c r="BQ86" s="25">
        <v>31</v>
      </c>
      <c r="BR86" s="58">
        <f t="shared" si="22"/>
        <v>2</v>
      </c>
    </row>
    <row r="87" spans="1:70" ht="17.5">
      <c r="A87" s="23" t="s">
        <v>182</v>
      </c>
      <c r="B87" s="56" t="s">
        <v>75</v>
      </c>
      <c r="C87" s="25" t="s">
        <v>158</v>
      </c>
      <c r="D87" s="26"/>
      <c r="E87" s="26"/>
      <c r="F87" s="26" t="s">
        <v>52</v>
      </c>
      <c r="G87" s="26" t="s">
        <v>82</v>
      </c>
      <c r="H87" s="26" t="s">
        <v>82</v>
      </c>
      <c r="I87" s="26" t="s">
        <v>82</v>
      </c>
      <c r="J87" s="29"/>
      <c r="K87" s="39"/>
      <c r="L87" s="29"/>
      <c r="M87" s="29"/>
      <c r="N87" s="30"/>
      <c r="O87" s="35">
        <v>22</v>
      </c>
      <c r="P87" s="44"/>
      <c r="Q87" s="44"/>
      <c r="R87" s="44"/>
      <c r="S87" s="34"/>
      <c r="T87" s="44"/>
      <c r="U87" s="44"/>
      <c r="V87" s="44"/>
      <c r="W87" s="35">
        <v>54</v>
      </c>
      <c r="X87" s="54">
        <f>IF(W87="","",IF(G87="th",VLOOKUP(W87,Y10JuneTripBioH,2),VLOOKUP(W87,Y10JuneTripBioF,2)))</f>
        <v>7</v>
      </c>
      <c r="Y87" s="35"/>
      <c r="Z87" s="35">
        <v>36</v>
      </c>
      <c r="AA87" s="55">
        <f>IF(Z87="","",IF(H87="th",VLOOKUP(Z87,Y10JuneTripChemH,2),VLOOKUP(Z87,Y10JuneTripChemF,2)))</f>
        <v>5</v>
      </c>
      <c r="AB87" s="35"/>
      <c r="AC87" s="35">
        <v>48</v>
      </c>
      <c r="AD87" s="55">
        <f>IF(AC87="","",IF(I87="th",VLOOKUP(AC87,Y10JuneTripPhysH,2),VLOOKUP(AC87,Y10JuneTripPhysF,2)))</f>
        <v>6</v>
      </c>
      <c r="AE87" s="35"/>
      <c r="AF87" s="52" t="s">
        <v>52</v>
      </c>
      <c r="AG87" s="26" t="s">
        <v>82</v>
      </c>
      <c r="AH87" s="26" t="s">
        <v>82</v>
      </c>
      <c r="AI87" s="26" t="s">
        <v>82</v>
      </c>
      <c r="AJ87" s="53"/>
      <c r="AK87" s="53"/>
      <c r="AL87" s="53"/>
      <c r="AM87" s="32">
        <f t="shared" si="15"/>
        <v>0</v>
      </c>
      <c r="AO87" s="38" t="str">
        <f t="shared" si="16"/>
        <v>U</v>
      </c>
      <c r="AP87" s="53"/>
      <c r="AQ87" s="53"/>
      <c r="AR87" s="53"/>
      <c r="AS87" s="25">
        <v>69</v>
      </c>
      <c r="AT87" s="54">
        <f t="shared" si="23"/>
        <v>9</v>
      </c>
      <c r="AV87" s="25">
        <v>58</v>
      </c>
      <c r="AW87" s="54">
        <f t="shared" si="18"/>
        <v>7</v>
      </c>
      <c r="AY87" s="25">
        <v>62</v>
      </c>
      <c r="AZ87" s="54">
        <f t="shared" si="19"/>
        <v>7</v>
      </c>
      <c r="BA87" s="25"/>
      <c r="BB87" s="25"/>
      <c r="BC87" s="44"/>
      <c r="BD87" s="44"/>
      <c r="BE87" s="44"/>
      <c r="BF87" s="44"/>
      <c r="BG87" s="44"/>
      <c r="BH87" s="44"/>
      <c r="BI87" s="44"/>
      <c r="BJ87" s="26" t="s">
        <v>82</v>
      </c>
      <c r="BK87" s="25">
        <v>59</v>
      </c>
      <c r="BL87" s="38">
        <f t="shared" si="20"/>
        <v>7</v>
      </c>
      <c r="BM87" s="26" t="s">
        <v>82</v>
      </c>
      <c r="BN87" s="25">
        <v>67</v>
      </c>
      <c r="BO87" s="54">
        <f t="shared" si="21"/>
        <v>8</v>
      </c>
      <c r="BP87" s="26" t="s">
        <v>82</v>
      </c>
      <c r="BQ87" s="25">
        <v>60</v>
      </c>
      <c r="BR87" s="54">
        <f t="shared" si="22"/>
        <v>7</v>
      </c>
    </row>
    <row r="88" spans="1:70" ht="17.5">
      <c r="A88" s="23" t="s">
        <v>183</v>
      </c>
      <c r="B88" s="56" t="s">
        <v>75</v>
      </c>
      <c r="C88" s="25" t="s">
        <v>158</v>
      </c>
      <c r="D88" s="29"/>
      <c r="E88" s="29"/>
      <c r="F88" s="52"/>
      <c r="G88" s="26" t="s">
        <v>82</v>
      </c>
      <c r="H88" s="26" t="s">
        <v>82</v>
      </c>
      <c r="I88" s="26" t="s">
        <v>82</v>
      </c>
      <c r="J88" s="48">
        <v>0.28999999999999998</v>
      </c>
      <c r="K88" s="49" t="s">
        <v>84</v>
      </c>
      <c r="L88" s="48">
        <v>0.49</v>
      </c>
      <c r="M88" s="50" t="s">
        <v>78</v>
      </c>
      <c r="N88" s="51"/>
      <c r="O88" s="25">
        <v>33</v>
      </c>
      <c r="P88" s="53"/>
      <c r="Q88" s="53"/>
      <c r="R88" s="53"/>
      <c r="S88" s="34"/>
      <c r="T88" s="53"/>
      <c r="U88" s="53"/>
      <c r="V88" s="53"/>
      <c r="W88" s="25">
        <v>79</v>
      </c>
      <c r="X88" s="54">
        <f>IF(W88="","",IF(G88="th",VLOOKUP(W88,Y10JuneTripBioH,2),VLOOKUP(W88,Y10JuneTripBioF,2)))</f>
        <v>9</v>
      </c>
      <c r="Y88" s="25"/>
      <c r="Z88" s="25">
        <v>59</v>
      </c>
      <c r="AA88" s="55">
        <f>IF(Z88="","",IF(H88="th",VLOOKUP(Z88,Y10JuneTripChemH,2),VLOOKUP(Z88,Y10JuneTripChemF,2)))</f>
        <v>8</v>
      </c>
      <c r="AC88" s="25">
        <v>64</v>
      </c>
      <c r="AD88" s="55">
        <f>IF(AC88="","",IF(I88="th",VLOOKUP(AC88,Y10JuneTripPhysH,2),VLOOKUP(AC88,Y10JuneTripPhysF,2)))</f>
        <v>7</v>
      </c>
      <c r="AE88" s="25"/>
      <c r="AF88" s="52"/>
      <c r="AG88" s="26" t="s">
        <v>82</v>
      </c>
      <c r="AH88" s="26" t="s">
        <v>82</v>
      </c>
      <c r="AI88" s="26" t="s">
        <v>82</v>
      </c>
      <c r="AJ88" s="53"/>
      <c r="AK88" s="53"/>
      <c r="AL88" s="53"/>
      <c r="AM88" s="32">
        <f t="shared" si="15"/>
        <v>0</v>
      </c>
      <c r="AO88" s="38" t="str">
        <f t="shared" si="16"/>
        <v>U</v>
      </c>
      <c r="AP88" s="53"/>
      <c r="AQ88" s="53"/>
      <c r="AR88" s="53"/>
      <c r="AS88" s="25">
        <v>68</v>
      </c>
      <c r="AT88" s="54">
        <f t="shared" si="23"/>
        <v>9</v>
      </c>
      <c r="AV88" s="25">
        <v>76</v>
      </c>
      <c r="AW88" s="54">
        <f t="shared" si="18"/>
        <v>9</v>
      </c>
      <c r="AY88" s="25">
        <v>84</v>
      </c>
      <c r="AZ88" s="54">
        <f t="shared" si="19"/>
        <v>9</v>
      </c>
      <c r="BA88" s="25"/>
      <c r="BB88" s="25"/>
      <c r="BC88" s="44"/>
      <c r="BD88" s="44"/>
      <c r="BE88" s="44"/>
      <c r="BF88" s="44"/>
      <c r="BG88" s="44"/>
      <c r="BH88" s="44"/>
      <c r="BI88" s="44"/>
      <c r="BJ88" s="26" t="s">
        <v>82</v>
      </c>
      <c r="BK88" s="25">
        <v>69</v>
      </c>
      <c r="BL88" s="38">
        <f t="shared" si="20"/>
        <v>9</v>
      </c>
      <c r="BM88" s="26" t="s">
        <v>82</v>
      </c>
      <c r="BN88" s="25">
        <v>69</v>
      </c>
      <c r="BO88" s="54">
        <f t="shared" si="21"/>
        <v>8</v>
      </c>
      <c r="BP88" s="26" t="s">
        <v>82</v>
      </c>
      <c r="BQ88" s="25">
        <v>51</v>
      </c>
      <c r="BR88" s="59">
        <f t="shared" si="22"/>
        <v>6</v>
      </c>
    </row>
    <row r="89" spans="1:70" ht="17.5">
      <c r="A89" s="47" t="s">
        <v>184</v>
      </c>
      <c r="B89" s="56" t="s">
        <v>75</v>
      </c>
      <c r="C89" s="25" t="s">
        <v>158</v>
      </c>
      <c r="D89" s="29"/>
      <c r="E89" s="29"/>
      <c r="F89" s="52"/>
      <c r="G89" s="26" t="s">
        <v>82</v>
      </c>
      <c r="H89" s="26" t="s">
        <v>82</v>
      </c>
      <c r="I89" s="26" t="s">
        <v>82</v>
      </c>
      <c r="J89" s="48"/>
      <c r="K89" s="49"/>
      <c r="L89" s="48"/>
      <c r="M89" s="50"/>
      <c r="N89" s="51"/>
      <c r="O89" s="25">
        <v>25</v>
      </c>
      <c r="P89" s="53"/>
      <c r="Q89" s="53"/>
      <c r="R89" s="53"/>
      <c r="S89" s="34"/>
      <c r="T89" s="53"/>
      <c r="U89" s="53"/>
      <c r="V89" s="53"/>
      <c r="W89" s="25">
        <v>75</v>
      </c>
      <c r="X89" s="54">
        <f>IF(W89="","",IF(G89="th",VLOOKUP(W89,Y10JuneTripBioH,2),VLOOKUP(W89,Y10JuneTripBioF,2)))</f>
        <v>9</v>
      </c>
      <c r="Y89" s="25"/>
      <c r="Z89" s="25">
        <v>67</v>
      </c>
      <c r="AA89" s="55">
        <f>IF(Z89="","",IF(H89="th",VLOOKUP(Z89,Y10JuneTripChemH,2),VLOOKUP(Z89,Y10JuneTripChemF,2)))</f>
        <v>8</v>
      </c>
      <c r="AB89" s="25"/>
      <c r="AC89" s="25">
        <v>81</v>
      </c>
      <c r="AD89" s="55">
        <f>IF(AC89="","",IF(I89="th",VLOOKUP(AC89,Y10JuneTripPhysH,2),VLOOKUP(AC89,Y10JuneTripPhysF,2)))</f>
        <v>9</v>
      </c>
      <c r="AE89" s="25"/>
      <c r="AF89" s="52"/>
      <c r="AG89" s="26" t="s">
        <v>82</v>
      </c>
      <c r="AH89" s="26" t="s">
        <v>82</v>
      </c>
      <c r="AI89" s="26" t="s">
        <v>82</v>
      </c>
      <c r="AJ89" s="53"/>
      <c r="AK89" s="53"/>
      <c r="AL89" s="53"/>
      <c r="AM89" s="32">
        <f t="shared" si="15"/>
        <v>0</v>
      </c>
      <c r="AO89" s="38" t="str">
        <f t="shared" si="16"/>
        <v>U</v>
      </c>
      <c r="AP89" s="53"/>
      <c r="AQ89" s="53"/>
      <c r="AR89" s="53"/>
      <c r="AS89" s="25">
        <v>77</v>
      </c>
      <c r="AT89" s="54">
        <f t="shared" si="23"/>
        <v>9</v>
      </c>
      <c r="AV89" s="25">
        <v>81</v>
      </c>
      <c r="AW89" s="54">
        <f t="shared" si="18"/>
        <v>9</v>
      </c>
      <c r="AY89" s="25">
        <v>83</v>
      </c>
      <c r="AZ89" s="54">
        <f t="shared" si="19"/>
        <v>9</v>
      </c>
      <c r="BA89" s="25"/>
      <c r="BB89" s="25"/>
      <c r="BC89" s="44"/>
      <c r="BD89" s="44"/>
      <c r="BE89" s="44"/>
      <c r="BF89" s="44"/>
      <c r="BG89" s="44"/>
      <c r="BH89" s="44"/>
      <c r="BI89" s="44"/>
      <c r="BJ89" s="26" t="s">
        <v>82</v>
      </c>
      <c r="BK89" s="25">
        <v>70</v>
      </c>
      <c r="BL89" s="38">
        <f t="shared" si="20"/>
        <v>9</v>
      </c>
      <c r="BM89" s="26" t="s">
        <v>82</v>
      </c>
      <c r="BN89" s="25">
        <v>78</v>
      </c>
      <c r="BO89" s="54">
        <f t="shared" si="21"/>
        <v>9</v>
      </c>
      <c r="BP89" s="26" t="s">
        <v>82</v>
      </c>
      <c r="BQ89" s="25">
        <v>64</v>
      </c>
      <c r="BR89" s="54">
        <f t="shared" si="22"/>
        <v>8</v>
      </c>
    </row>
    <row r="90" spans="1:70" ht="17.5">
      <c r="A90" s="23" t="s">
        <v>185</v>
      </c>
      <c r="B90" s="56" t="s">
        <v>75</v>
      </c>
      <c r="C90" s="25" t="s">
        <v>158</v>
      </c>
      <c r="D90" s="29"/>
      <c r="E90" s="29"/>
      <c r="F90" s="52"/>
      <c r="G90" s="26" t="s">
        <v>82</v>
      </c>
      <c r="H90" s="26" t="s">
        <v>82</v>
      </c>
      <c r="I90" s="26" t="s">
        <v>82</v>
      </c>
      <c r="J90" s="48">
        <v>0.5</v>
      </c>
      <c r="K90" s="49" t="s">
        <v>136</v>
      </c>
      <c r="L90" s="48">
        <v>0.28000000000000003</v>
      </c>
      <c r="M90" s="50" t="s">
        <v>78</v>
      </c>
      <c r="N90" s="51"/>
      <c r="O90" s="25">
        <v>26</v>
      </c>
      <c r="P90" s="53"/>
      <c r="Q90" s="53"/>
      <c r="R90" s="53"/>
      <c r="S90" s="34"/>
      <c r="T90" s="53"/>
      <c r="U90" s="53"/>
      <c r="V90" s="53"/>
      <c r="W90" s="25">
        <v>43</v>
      </c>
      <c r="X90" s="54">
        <f>IF(W90="","",IF(G90="th",VLOOKUP(W90,Y10JuneTripBioH,2),VLOOKUP(W90,Y10JuneTripBioF,2)))</f>
        <v>5</v>
      </c>
      <c r="Y90" s="25"/>
      <c r="Z90" s="25">
        <v>22</v>
      </c>
      <c r="AA90" s="55">
        <f>IF(Z90="","",IF(H90="th",VLOOKUP(Z90,Y10JuneTripChemH,2),VLOOKUP(Z90,Y10JuneTripChemF,2)))</f>
        <v>4</v>
      </c>
      <c r="AC90" s="25">
        <v>39</v>
      </c>
      <c r="AD90" s="55">
        <f>IF(AC90="","",IF(I90="th",VLOOKUP(AC90,Y10JuneTripPhysH,2),VLOOKUP(AC90,Y10JuneTripPhysF,2)))</f>
        <v>5</v>
      </c>
      <c r="AE90" s="25"/>
      <c r="AF90" s="52"/>
      <c r="AG90" s="26" t="s">
        <v>82</v>
      </c>
      <c r="AH90" s="26" t="s">
        <v>82</v>
      </c>
      <c r="AI90" s="26" t="s">
        <v>82</v>
      </c>
      <c r="AJ90" s="53"/>
      <c r="AK90" s="53"/>
      <c r="AL90" s="53"/>
      <c r="AM90" s="32">
        <f t="shared" si="15"/>
        <v>0</v>
      </c>
      <c r="AO90" s="38" t="str">
        <f t="shared" si="16"/>
        <v>U</v>
      </c>
      <c r="AP90" s="53"/>
      <c r="AQ90" s="53"/>
      <c r="AR90" s="53"/>
      <c r="AS90" s="25">
        <v>56</v>
      </c>
      <c r="AT90" s="54">
        <f t="shared" si="23"/>
        <v>7</v>
      </c>
      <c r="AV90" s="25">
        <v>52</v>
      </c>
      <c r="AW90" s="54">
        <f t="shared" si="18"/>
        <v>7</v>
      </c>
      <c r="AY90" s="25">
        <v>59</v>
      </c>
      <c r="AZ90" s="54">
        <f t="shared" si="19"/>
        <v>6</v>
      </c>
      <c r="BA90" s="25"/>
      <c r="BB90" s="25"/>
      <c r="BC90" s="44"/>
      <c r="BD90" s="44"/>
      <c r="BE90" s="44"/>
      <c r="BF90" s="44"/>
      <c r="BG90" s="44"/>
      <c r="BH90" s="44"/>
      <c r="BI90" s="44"/>
      <c r="BJ90" s="26" t="s">
        <v>82</v>
      </c>
      <c r="BK90" s="25">
        <v>60</v>
      </c>
      <c r="BL90" s="38">
        <f t="shared" si="20"/>
        <v>8</v>
      </c>
      <c r="BM90" s="26" t="s">
        <v>82</v>
      </c>
      <c r="BN90" s="25">
        <v>39</v>
      </c>
      <c r="BO90" s="54">
        <f t="shared" si="21"/>
        <v>5</v>
      </c>
      <c r="BP90" s="26" t="s">
        <v>82</v>
      </c>
      <c r="BQ90" s="25">
        <v>31</v>
      </c>
      <c r="BR90" s="58">
        <f t="shared" si="22"/>
        <v>4</v>
      </c>
    </row>
    <row r="91" spans="1:70" ht="17.5">
      <c r="A91" s="23" t="s">
        <v>186</v>
      </c>
      <c r="B91" s="56" t="s">
        <v>75</v>
      </c>
      <c r="C91" s="25" t="s">
        <v>158</v>
      </c>
      <c r="D91" s="29"/>
      <c r="E91" s="29"/>
      <c r="F91" s="52"/>
      <c r="G91" s="26" t="s">
        <v>82</v>
      </c>
      <c r="H91" s="26" t="s">
        <v>82</v>
      </c>
      <c r="I91" s="26" t="s">
        <v>82</v>
      </c>
      <c r="J91" s="48">
        <v>0.28999999999999998</v>
      </c>
      <c r="K91" s="49" t="s">
        <v>48</v>
      </c>
      <c r="L91" s="48">
        <v>0.41</v>
      </c>
      <c r="M91" s="50" t="s">
        <v>78</v>
      </c>
      <c r="N91" s="51" t="s">
        <v>49</v>
      </c>
      <c r="O91" s="25">
        <v>28</v>
      </c>
      <c r="P91" s="53"/>
      <c r="Q91" s="53"/>
      <c r="R91" s="53"/>
      <c r="S91" s="34"/>
      <c r="T91" s="53"/>
      <c r="U91" s="53"/>
      <c r="V91" s="53"/>
      <c r="W91" s="25">
        <v>77</v>
      </c>
      <c r="X91" s="54">
        <f>IF(W91="","",IF(G91="th",VLOOKUP(W91,Y10JuneTripBioH,2),VLOOKUP(W91,Y10JuneTripBioF,2)))</f>
        <v>9</v>
      </c>
      <c r="Y91" s="25"/>
      <c r="Z91" s="25">
        <v>62</v>
      </c>
      <c r="AA91" s="55">
        <f>IF(Z91="","",IF(H91="th",VLOOKUP(Z91,Y10JuneTripChemH,2),VLOOKUP(Z91,Y10JuneTripChemF,2)))</f>
        <v>8</v>
      </c>
      <c r="AB91" s="25"/>
      <c r="AC91" s="25">
        <v>67</v>
      </c>
      <c r="AD91" s="55">
        <f>IF(AC91="","",IF(I91="th",VLOOKUP(AC91,Y10JuneTripPhysH,2),VLOOKUP(AC91,Y10JuneTripPhysF,2)))</f>
        <v>8</v>
      </c>
      <c r="AE91" s="25"/>
      <c r="AF91" s="52"/>
      <c r="AG91" s="26" t="s">
        <v>82</v>
      </c>
      <c r="AH91" s="26" t="s">
        <v>82</v>
      </c>
      <c r="AI91" s="26" t="s">
        <v>82</v>
      </c>
      <c r="AJ91" s="53"/>
      <c r="AK91" s="53"/>
      <c r="AL91" s="53"/>
      <c r="AM91" s="32">
        <f t="shared" si="15"/>
        <v>0</v>
      </c>
      <c r="AO91" s="38" t="str">
        <f t="shared" si="16"/>
        <v>U</v>
      </c>
      <c r="AP91" s="53"/>
      <c r="AQ91" s="53"/>
      <c r="AR91" s="53"/>
      <c r="AS91" s="25">
        <v>80</v>
      </c>
      <c r="AT91" s="54">
        <f t="shared" si="23"/>
        <v>9</v>
      </c>
      <c r="AV91" s="25">
        <v>62</v>
      </c>
      <c r="AW91" s="54">
        <f t="shared" si="18"/>
        <v>8</v>
      </c>
      <c r="AY91" s="25">
        <v>78</v>
      </c>
      <c r="AZ91" s="54">
        <f t="shared" si="19"/>
        <v>9</v>
      </c>
      <c r="BA91" s="25"/>
      <c r="BB91" s="25">
        <v>70</v>
      </c>
      <c r="BC91" s="44"/>
      <c r="BD91" s="44"/>
      <c r="BE91" s="44"/>
      <c r="BF91" s="44"/>
      <c r="BG91" s="44"/>
      <c r="BH91" s="44"/>
      <c r="BI91" s="44"/>
      <c r="BJ91" s="26" t="s">
        <v>82</v>
      </c>
      <c r="BK91" s="25"/>
      <c r="BL91" s="38" t="str">
        <f t="shared" si="20"/>
        <v/>
      </c>
      <c r="BM91" s="26" t="s">
        <v>82</v>
      </c>
      <c r="BN91" s="25"/>
      <c r="BO91" s="54" t="str">
        <f t="shared" si="21"/>
        <v/>
      </c>
      <c r="BP91" s="26" t="s">
        <v>82</v>
      </c>
      <c r="BQ91" s="25"/>
      <c r="BR91" s="54" t="str">
        <f t="shared" si="22"/>
        <v/>
      </c>
    </row>
    <row r="92" spans="1:70" ht="12.75" customHeight="1">
      <c r="A92" s="23" t="s">
        <v>187</v>
      </c>
      <c r="B92" s="56" t="s">
        <v>75</v>
      </c>
      <c r="C92" s="25" t="s">
        <v>158</v>
      </c>
      <c r="D92" s="29"/>
      <c r="E92" s="29"/>
      <c r="F92" s="52"/>
      <c r="G92" s="26" t="s">
        <v>82</v>
      </c>
      <c r="H92" s="26" t="s">
        <v>82</v>
      </c>
      <c r="I92" s="26" t="s">
        <v>82</v>
      </c>
      <c r="J92" s="48">
        <v>0.26</v>
      </c>
      <c r="K92" s="49" t="s">
        <v>71</v>
      </c>
      <c r="L92" s="48">
        <v>0.47</v>
      </c>
      <c r="M92" s="50" t="s">
        <v>78</v>
      </c>
      <c r="N92" s="51"/>
      <c r="O92" s="25">
        <v>34</v>
      </c>
      <c r="P92" s="53"/>
      <c r="Q92" s="53"/>
      <c r="R92" s="53"/>
      <c r="S92" s="34"/>
      <c r="T92" s="53"/>
      <c r="U92" s="53"/>
      <c r="V92" s="53"/>
      <c r="W92" s="25">
        <v>59</v>
      </c>
      <c r="X92" s="54">
        <f>IF(W92="","",IF(G92="th",VLOOKUP(W92,Y10JuneTripBioH,2),VLOOKUP(W92,Y10JuneTripBioF,2)))</f>
        <v>7</v>
      </c>
      <c r="Y92" s="25"/>
      <c r="Z92" s="25">
        <v>80</v>
      </c>
      <c r="AA92" s="55">
        <f>IF(Z92="","",IF(H92="th",VLOOKUP(Z92,Y10JuneTripChemH,2),VLOOKUP(Z92,Y10JuneTripChemF,2)))</f>
        <v>9</v>
      </c>
      <c r="AC92" s="25">
        <v>82</v>
      </c>
      <c r="AD92" s="55">
        <f>IF(AC92="","",IF(I92="th",VLOOKUP(AC92,Y10JuneTripPhysH,2),VLOOKUP(AC92,Y10JuneTripPhysF,2)))</f>
        <v>9</v>
      </c>
      <c r="AE92" s="25"/>
      <c r="AF92" s="52"/>
      <c r="AG92" s="26" t="s">
        <v>82</v>
      </c>
      <c r="AH92" s="26" t="s">
        <v>82</v>
      </c>
      <c r="AI92" s="26" t="s">
        <v>82</v>
      </c>
      <c r="AJ92" s="53"/>
      <c r="AK92" s="53"/>
      <c r="AL92" s="53"/>
      <c r="AM92" s="32">
        <f t="shared" si="15"/>
        <v>0</v>
      </c>
      <c r="AO92" s="38" t="str">
        <f t="shared" si="16"/>
        <v>U</v>
      </c>
      <c r="AP92" s="53"/>
      <c r="AQ92" s="53"/>
      <c r="AR92" s="53"/>
      <c r="AS92" s="25">
        <v>71</v>
      </c>
      <c r="AT92" s="54">
        <f t="shared" si="23"/>
        <v>9</v>
      </c>
      <c r="AV92" s="25">
        <v>83</v>
      </c>
      <c r="AW92" s="54">
        <f t="shared" si="18"/>
        <v>9</v>
      </c>
      <c r="AY92" s="25">
        <v>80</v>
      </c>
      <c r="AZ92" s="54">
        <f t="shared" si="19"/>
        <v>9</v>
      </c>
      <c r="BA92" s="25"/>
      <c r="BB92" s="25"/>
      <c r="BC92" s="44"/>
      <c r="BD92" s="44"/>
      <c r="BE92" s="44"/>
      <c r="BF92" s="44"/>
      <c r="BG92" s="44"/>
      <c r="BH92" s="44"/>
      <c r="BI92" s="44"/>
      <c r="BJ92" s="26" t="s">
        <v>82</v>
      </c>
      <c r="BK92" s="25">
        <v>74</v>
      </c>
      <c r="BL92" s="38">
        <f t="shared" si="20"/>
        <v>9</v>
      </c>
      <c r="BM92" s="26" t="s">
        <v>82</v>
      </c>
      <c r="BN92" s="25">
        <v>87</v>
      </c>
      <c r="BO92" s="54">
        <f t="shared" si="21"/>
        <v>9</v>
      </c>
      <c r="BP92" s="26" t="s">
        <v>82</v>
      </c>
      <c r="BQ92" s="25">
        <v>64</v>
      </c>
      <c r="BR92" s="54">
        <f t="shared" si="22"/>
        <v>8</v>
      </c>
    </row>
    <row r="93" spans="1:70" ht="17.5">
      <c r="A93" s="23" t="s">
        <v>188</v>
      </c>
      <c r="B93" s="56" t="s">
        <v>75</v>
      </c>
      <c r="C93" s="25" t="s">
        <v>158</v>
      </c>
      <c r="D93" s="29"/>
      <c r="E93" s="29"/>
      <c r="F93" s="52"/>
      <c r="G93" s="26" t="s">
        <v>82</v>
      </c>
      <c r="H93" s="26" t="s">
        <v>82</v>
      </c>
      <c r="I93" s="26" t="s">
        <v>82</v>
      </c>
      <c r="J93" s="48">
        <v>0.41</v>
      </c>
      <c r="K93" s="49" t="s">
        <v>56</v>
      </c>
      <c r="L93" s="48">
        <v>0.27</v>
      </c>
      <c r="M93" s="50" t="s">
        <v>78</v>
      </c>
      <c r="N93" s="51"/>
      <c r="O93" s="25">
        <v>24</v>
      </c>
      <c r="P93" s="53"/>
      <c r="Q93" s="53"/>
      <c r="R93" s="53"/>
      <c r="S93" s="34"/>
      <c r="T93" s="53"/>
      <c r="U93" s="53"/>
      <c r="V93" s="53"/>
      <c r="W93" s="25">
        <v>61</v>
      </c>
      <c r="X93" s="54">
        <f>IF(W93="","",IF(G93="th",VLOOKUP(W93,Y10JuneTripBioH,2),VLOOKUP(W93,Y10JuneTripBioF,2)))</f>
        <v>7</v>
      </c>
      <c r="Y93" s="25"/>
      <c r="Z93" s="25">
        <v>36</v>
      </c>
      <c r="AA93" s="55">
        <f>IF(Z93="","",IF(H93="th",VLOOKUP(Z93,Y10JuneTripChemH,2),VLOOKUP(Z93,Y10JuneTripChemF,2)))</f>
        <v>5</v>
      </c>
      <c r="AB93" s="25"/>
      <c r="AC93" s="25">
        <v>44</v>
      </c>
      <c r="AD93" s="55">
        <f>IF(AC93="","",IF(I93="th",VLOOKUP(AC93,Y10JuneTripPhysH,2),VLOOKUP(AC93,Y10JuneTripPhysF,2)))</f>
        <v>5</v>
      </c>
      <c r="AE93" s="25"/>
      <c r="AF93" s="52"/>
      <c r="AG93" s="26" t="s">
        <v>82</v>
      </c>
      <c r="AH93" s="26" t="s">
        <v>82</v>
      </c>
      <c r="AI93" s="26" t="s">
        <v>82</v>
      </c>
      <c r="AJ93" s="53"/>
      <c r="AK93" s="53"/>
      <c r="AL93" s="53"/>
      <c r="AM93" s="32">
        <f t="shared" si="15"/>
        <v>0</v>
      </c>
      <c r="AO93" s="38" t="str">
        <f t="shared" si="16"/>
        <v>U</v>
      </c>
      <c r="AP93" s="53"/>
      <c r="AQ93" s="53"/>
      <c r="AR93" s="53"/>
      <c r="AS93" s="25">
        <v>74</v>
      </c>
      <c r="AT93" s="54">
        <f t="shared" si="23"/>
        <v>9</v>
      </c>
      <c r="AV93" s="25">
        <v>61</v>
      </c>
      <c r="AW93" s="54">
        <f t="shared" si="18"/>
        <v>7</v>
      </c>
      <c r="AY93" s="25">
        <v>69</v>
      </c>
      <c r="AZ93" s="54">
        <f t="shared" si="19"/>
        <v>8</v>
      </c>
      <c r="BA93" s="25"/>
      <c r="BB93" s="25"/>
      <c r="BC93" s="44"/>
      <c r="BD93" s="44"/>
      <c r="BE93" s="44"/>
      <c r="BF93" s="44"/>
      <c r="BG93" s="44"/>
      <c r="BH93" s="44"/>
      <c r="BI93" s="44"/>
      <c r="BJ93" s="26" t="s">
        <v>82</v>
      </c>
      <c r="BK93" s="25">
        <v>86</v>
      </c>
      <c r="BL93" s="38">
        <f t="shared" si="20"/>
        <v>9</v>
      </c>
      <c r="BM93" s="26" t="s">
        <v>82</v>
      </c>
      <c r="BN93" s="25">
        <v>61</v>
      </c>
      <c r="BO93" s="54">
        <f t="shared" si="21"/>
        <v>7</v>
      </c>
      <c r="BP93" s="26" t="s">
        <v>82</v>
      </c>
      <c r="BQ93" s="25">
        <v>43</v>
      </c>
      <c r="BR93" s="54">
        <f t="shared" si="22"/>
        <v>5</v>
      </c>
    </row>
    <row r="94" spans="1:70" ht="17.5">
      <c r="A94" s="23" t="s">
        <v>189</v>
      </c>
      <c r="B94" s="56" t="s">
        <v>75</v>
      </c>
      <c r="C94" s="25" t="s">
        <v>158</v>
      </c>
      <c r="D94" s="29"/>
      <c r="E94" s="29"/>
      <c r="F94" s="52"/>
      <c r="G94" s="26" t="s">
        <v>82</v>
      </c>
      <c r="H94" s="26" t="s">
        <v>82</v>
      </c>
      <c r="I94" s="26" t="s">
        <v>82</v>
      </c>
      <c r="J94" s="48">
        <v>0.46</v>
      </c>
      <c r="K94" s="49" t="s">
        <v>73</v>
      </c>
      <c r="L94" s="48">
        <v>0.28000000000000003</v>
      </c>
      <c r="M94" s="50" t="s">
        <v>78</v>
      </c>
      <c r="N94" s="51"/>
      <c r="O94" s="25">
        <v>33</v>
      </c>
      <c r="P94" s="53"/>
      <c r="Q94" s="53"/>
      <c r="R94" s="53"/>
      <c r="S94" s="34"/>
      <c r="T94" s="53"/>
      <c r="U94" s="53"/>
      <c r="V94" s="53"/>
      <c r="W94" s="25">
        <v>68</v>
      </c>
      <c r="X94" s="54">
        <f>IF(W94="","",IF(G94="th",VLOOKUP(W94,Y10JuneTripBioH,2),VLOOKUP(W94,Y10JuneTripBioF,2)))</f>
        <v>8</v>
      </c>
      <c r="Y94" s="25"/>
      <c r="Z94" s="25">
        <v>56</v>
      </c>
      <c r="AA94" s="55">
        <f>IF(Z94="","",IF(H94="th",VLOOKUP(Z94,Y10JuneTripChemH,2),VLOOKUP(Z94,Y10JuneTripChemF,2)))</f>
        <v>7</v>
      </c>
      <c r="AB94" s="25"/>
      <c r="AC94" s="25">
        <v>55</v>
      </c>
      <c r="AD94" s="55">
        <f>IF(AC94="","",IF(I94="th",VLOOKUP(AC94,Y10JuneTripPhysH,2),VLOOKUP(AC94,Y10JuneTripPhysF,2)))</f>
        <v>6</v>
      </c>
      <c r="AE94" s="25"/>
      <c r="AF94" s="52"/>
      <c r="AG94" s="26" t="s">
        <v>82</v>
      </c>
      <c r="AH94" s="26" t="s">
        <v>82</v>
      </c>
      <c r="AI94" s="26" t="s">
        <v>82</v>
      </c>
      <c r="AJ94" s="53"/>
      <c r="AK94" s="53"/>
      <c r="AL94" s="53"/>
      <c r="AM94" s="32">
        <f t="shared" si="15"/>
        <v>0</v>
      </c>
      <c r="AO94" s="38" t="str">
        <f t="shared" ref="AO94" si="24">IF(AM94="","",IF(AF94="F",VLOOKUP(AM94,Y11Nov22CombF,2),VLOOKUP(AM94,Y11Nov22CombH,2)))</f>
        <v>U</v>
      </c>
      <c r="AP94" s="53"/>
      <c r="AQ94" s="53"/>
      <c r="AR94" s="53"/>
      <c r="AS94" s="25">
        <v>84</v>
      </c>
      <c r="AT94" s="54">
        <f t="shared" si="23"/>
        <v>9</v>
      </c>
      <c r="AV94" s="25">
        <v>73</v>
      </c>
      <c r="AW94" s="54">
        <f t="shared" si="18"/>
        <v>9</v>
      </c>
      <c r="AY94" s="25">
        <v>78</v>
      </c>
      <c r="AZ94" s="54">
        <f t="shared" si="19"/>
        <v>9</v>
      </c>
      <c r="BA94" s="25"/>
      <c r="BB94" s="25"/>
      <c r="BC94" s="44"/>
      <c r="BD94" s="44"/>
      <c r="BE94" s="44"/>
      <c r="BF94" s="44"/>
      <c r="BG94" s="44"/>
      <c r="BH94" s="44"/>
      <c r="BI94" s="44"/>
      <c r="BJ94" s="26" t="s">
        <v>82</v>
      </c>
      <c r="BK94" s="25">
        <v>81</v>
      </c>
      <c r="BL94" s="38">
        <f t="shared" si="20"/>
        <v>9</v>
      </c>
      <c r="BM94" s="26" t="s">
        <v>82</v>
      </c>
      <c r="BN94" s="25">
        <v>76</v>
      </c>
      <c r="BO94" s="54">
        <f t="shared" si="21"/>
        <v>9</v>
      </c>
      <c r="BP94" s="26" t="s">
        <v>82</v>
      </c>
      <c r="BQ94" s="25">
        <v>53</v>
      </c>
      <c r="BR94" s="54">
        <f t="shared" si="22"/>
        <v>6</v>
      </c>
    </row>
  </sheetData>
  <customSheetViews>
    <customSheetView guid="{AABE0479-F0C7-4A0C-BF1E-20628BD2195C}" filter="1" showAutoFilter="1">
      <pageMargins left="0.7" right="0.7" top="0.75" bottom="0.75" header="0.3" footer="0.3"/>
      <autoFilter ref="A1:BJ282" xr:uid="{F259CF02-1AAA-40FF-9B0D-CCABEEB20EED}"/>
    </customSheetView>
    <customSheetView guid="{556C8D18-A90A-4E29-AF4C-194E6692F2A7}" filter="1" showAutoFilter="1">
      <pageMargins left="0.7" right="0.7" top="0.75" bottom="0.75" header="0.3" footer="0.3"/>
      <autoFilter ref="A1:AE282" xr:uid="{3540B4F7-043A-4C70-B0E3-A2653B49F6F4}">
        <filterColumn colId="2">
          <filters>
            <filter val="11dSc1"/>
            <filter val="SWS"/>
          </filters>
        </filterColumn>
      </autoFilter>
    </customSheetView>
    <customSheetView guid="{101CEE48-1C82-4C7A-9C2D-66FAB1529537}" filter="1" showAutoFilter="1">
      <pageMargins left="0.7" right="0.7" top="0.75" bottom="0.75" header="0.3" footer="0.3"/>
      <autoFilter ref="A1:AE282" xr:uid="{1E00F740-F5A1-4156-B216-457161D8EB8C}">
        <filterColumn colId="2">
          <filters>
            <filter val="11aTs1"/>
            <filter val="11aTs2"/>
            <filter val="11dTs"/>
            <filter val="SWS"/>
          </filters>
        </filterColumn>
      </autoFilter>
    </customSheetView>
    <customSheetView guid="{647CCF44-934F-4EF0-B1BA-C96B35545FEC}" filter="1" showAutoFilter="1">
      <pageMargins left="0.7" right="0.7" top="0.75" bottom="0.75" header="0.3" footer="0.3"/>
      <autoFilter ref="A1:AS282" xr:uid="{78651086-7FE4-4531-B2DD-4268045D9975}"/>
    </customSheetView>
    <customSheetView guid="{BBC8A45F-59C4-4995-93EF-C96F0C984E08}" filter="1" showAutoFilter="1">
      <pageMargins left="0.7" right="0.7" top="0.75" bottom="0.75" header="0.3" footer="0.3"/>
      <autoFilter ref="A2:CX282" xr:uid="{B7E9EA66-1B4C-4878-8A06-8DCA6B15F913}">
        <filterColumn colId="2">
          <filters>
            <filter val="11aSc2"/>
          </filters>
        </filterColumn>
        <sortState xmlns:xlrd2="http://schemas.microsoft.com/office/spreadsheetml/2017/richdata2" ref="A2:CX282">
          <sortCondition ref="A2:A282"/>
          <sortCondition ref="C2:C282"/>
        </sortState>
      </autoFilter>
    </customSheetView>
    <customSheetView guid="{66A24050-C954-4D3D-A450-FA46EEFE6543}" filter="1" showAutoFilter="1">
      <pageMargins left="0.7" right="0.7" top="0.75" bottom="0.75" header="0.3" footer="0.3"/>
      <autoFilter ref="A2:AD282" xr:uid="{83FD6285-A03B-44C1-9D10-C23196999053}">
        <filterColumn colId="2">
          <filters blank="1">
            <filter val="11aSc1"/>
            <filter val="11aSc2"/>
            <filter val="11aSc3"/>
            <filter val="11aTs1"/>
            <filter val="11aTs2"/>
            <filter val="11dSc1"/>
            <filter val="11dSc2"/>
            <filter val="11dSc3"/>
            <filter val="11dSc4"/>
            <filter val="11dTs"/>
            <filter val="11F/SciFlexi"/>
            <filter val="SWS"/>
          </filters>
        </filterColumn>
        <filterColumn colId="6">
          <filters blank="1">
            <filter val="77"/>
            <filter val="th"/>
          </filters>
        </filterColumn>
      </autoFilter>
    </customSheetView>
    <customSheetView guid="{01F0A72C-0DCD-40A5-9B37-3132A50DF8D0}" filter="1" showAutoFilter="1">
      <pageMargins left="0.7" right="0.7" top="0.75" bottom="0.75" header="0.3" footer="0.3"/>
      <autoFilter ref="A2:CX282" xr:uid="{98DBC759-98EE-47CB-B731-36F394A01B1D}">
        <filterColumn colId="0">
          <filters>
            <filter val="Altamura, Manny"/>
            <filter val="Barratt, Jaiden"/>
            <filter val="John, Jeslyn"/>
            <filter val="Mohammed, Raghd"/>
            <filter val="Mutwalli, Areej"/>
            <filter val="Nath, Dhiren"/>
            <filter val="Sarwar, Zaynab"/>
          </filters>
        </filterColumn>
        <sortState xmlns:xlrd2="http://schemas.microsoft.com/office/spreadsheetml/2017/richdata2" ref="A2:CX282">
          <sortCondition ref="C2:C282"/>
          <sortCondition ref="A2:A282"/>
          <sortCondition descending="1" ref="K2:K282"/>
        </sortState>
      </autoFilter>
    </customSheetView>
    <customSheetView guid="{51D7D8BD-251E-4D9F-BA4D-E8267B4B9841}" filter="1" showAutoFilter="1">
      <pageMargins left="0.7" right="0.7" top="0.75" bottom="0.75" header="0.3" footer="0.3"/>
      <autoFilter ref="A2:BJ282" xr:uid="{36780342-2E30-4798-9868-7A5E14219A4E}">
        <filterColumn colId="2">
          <filters>
            <filter val="11aSc1"/>
            <filter val="11aSc2"/>
            <filter val="11aSc3"/>
            <filter val="11aTs1"/>
            <filter val="11aTs2"/>
            <filter val="11dSc1"/>
            <filter val="11dSc2"/>
            <filter val="11dSc3"/>
            <filter val="11dSc4"/>
            <filter val="11dTs"/>
            <filter val="11F/SciFlexi"/>
            <filter val="SWS"/>
          </filters>
        </filterColumn>
      </autoFilter>
    </customSheetView>
    <customSheetView guid="{1D1C6EAE-E17C-440B-8DD6-FC9A0AF9A4EE}" filter="1" showAutoFilter="1">
      <pageMargins left="0.7" right="0.7" top="0.75" bottom="0.75" header="0.3" footer="0.3"/>
      <autoFilter ref="A1:CG282" xr:uid="{6A255E38-0F9D-44A4-8EBE-4EB4DB9BAC21}">
        <filterColumn colId="2">
          <filters>
            <filter val="SWS"/>
            <filter val="11aTs2"/>
          </filters>
        </filterColumn>
      </autoFilter>
    </customSheetView>
    <customSheetView guid="{DD907693-252A-426B-92E0-5C0193EE6B57}" filter="1" showAutoFilter="1">
      <pageMargins left="0.7" right="0.7" top="0.75" bottom="0.75" header="0.3" footer="0.3"/>
      <autoFilter ref="A1:AS282" xr:uid="{D4A03256-53C8-4F1F-B12B-8ABCCEF58A1F}">
        <filterColumn colId="2">
          <filters blank="1">
            <filter val="11aSc1"/>
            <filter val="11aSc2"/>
            <filter val="11aSc3"/>
            <filter val="11aTs1"/>
            <filter val="11aTs2"/>
            <filter val="11dSc1"/>
            <filter val="11dSc2"/>
            <filter val="11dSc3"/>
            <filter val="11dSc4"/>
            <filter val="11dTs"/>
            <filter val="11F/SciFlexi"/>
            <filter val="SWS"/>
          </filters>
        </filterColumn>
      </autoFilter>
    </customSheetView>
    <customSheetView guid="{6FA70060-40B2-493E-A256-645964D85709}" filter="1" showAutoFilter="1">
      <pageMargins left="0.7" right="0.7" top="0.75" bottom="0.75" header="0.3" footer="0.3"/>
      <autoFilter ref="A1:AE282" xr:uid="{6447BCFF-B3BC-4917-AD56-E8A3E5A59FE1}"/>
    </customSheetView>
    <customSheetView guid="{3ABFFD58-E941-4032-82B0-537D3166B18D}" filter="1" showAutoFilter="1">
      <pageMargins left="0.7" right="0.7" top="0.75" bottom="0.75" header="0.3" footer="0.3"/>
      <autoFilter ref="A1:AE282" xr:uid="{A8F67079-019B-47BD-B862-EB5B0AB24658}">
        <filterColumn colId="2">
          <filters blank="1">
            <filter val="11aSc1"/>
            <filter val="11aSc2"/>
            <filter val="11aSc3"/>
            <filter val="11aTs1"/>
            <filter val="11aTs2"/>
            <filter val="11dSc1"/>
            <filter val="11dSc2"/>
            <filter val="11dSc3"/>
            <filter val="11dSc4"/>
            <filter val="11dTs"/>
            <filter val="11F/SciFlexi"/>
            <filter val="SWS"/>
          </filters>
        </filterColumn>
      </autoFilter>
    </customSheetView>
    <customSheetView guid="{3236A7E6-699A-4CF6-BC1F-721E60BFB865}" filter="1" showAutoFilter="1">
      <pageMargins left="0.7" right="0.7" top="0.75" bottom="0.75" header="0.3" footer="0.3"/>
      <autoFilter ref="A1:AS282" xr:uid="{1A4A305B-71A9-4BF7-9F68-8F53F5D9293B}">
        <filterColumn colId="2">
          <filters>
            <filter val="11aTs2"/>
          </filters>
        </filterColumn>
      </autoFilter>
    </customSheetView>
    <customSheetView guid="{14870016-1A1E-451B-89D5-BA20E1E2D730}" filter="1" showAutoFilter="1">
      <pageMargins left="0.7" right="0.7" top="0.75" bottom="0.75" header="0.3" footer="0.3"/>
      <autoFilter ref="A2:CX282" xr:uid="{7693362D-074C-490B-B1E2-B2A7CD3E6827}">
        <filterColumn colId="2">
          <filters>
            <filter val="11dSc2"/>
          </filters>
        </filterColumn>
      </autoFilter>
    </customSheetView>
    <customSheetView guid="{A6790F2A-1071-48D3-9502-8EDEF4EBCA8E}" filter="1" showAutoFilter="1">
      <pageMargins left="0.7" right="0.7" top="0.75" bottom="0.75" header="0.3" footer="0.3"/>
      <autoFilter ref="A2:AS282" xr:uid="{C3B21736-48D0-47E6-8213-8B686BC3B4B4}">
        <filterColumn colId="4">
          <filters>
            <filter val="Tier F"/>
            <filter val="y"/>
          </filters>
        </filterColumn>
        <sortState xmlns:xlrd2="http://schemas.microsoft.com/office/spreadsheetml/2017/richdata2" ref="A2:AS282">
          <sortCondition ref="C2:C282"/>
          <sortCondition ref="A2:A282"/>
          <sortCondition ref="F2:F282"/>
        </sortState>
      </autoFilter>
    </customSheetView>
    <customSheetView guid="{1901FC3A-017B-43DA-A0C3-42BEAD941032}" filter="1" showAutoFilter="1">
      <pageMargins left="0.7" right="0.7" top="0.75" bottom="0.75" header="0.3" footer="0.3"/>
      <autoFilter ref="A1:CG282" xr:uid="{5918B173-F0F5-41D3-A6B9-6F25B1B8E27D}">
        <filterColumn colId="2">
          <filters>
            <filter val="SWS"/>
            <filter val="11aTs2"/>
          </filters>
        </filterColumn>
      </autoFilter>
    </customSheetView>
    <customSheetView guid="{0D2D3033-6D07-4CEA-BC73-561F34D0BF2C}" filter="1" showAutoFilter="1">
      <pageMargins left="0.7" right="0.7" top="0.75" bottom="0.75" header="0.3" footer="0.3"/>
      <autoFilter ref="A1:AS282" xr:uid="{654F8A92-1C80-4E44-9F6C-46B8CCBC9D16}"/>
    </customSheetView>
    <customSheetView guid="{174D8CFF-E458-4679-803D-71D25F7A6A62}" filter="1" showAutoFilter="1">
      <pageMargins left="0.7" right="0.7" top="0.75" bottom="0.75" header="0.3" footer="0.3"/>
      <autoFilter ref="A1:AS282" xr:uid="{E8BE0E37-8637-44E1-9B6F-E7AD93CF0CBF}">
        <filterColumn colId="2">
          <filters>
            <filter val="11aSc1"/>
            <filter val="11aSc2"/>
            <filter val="11aSc3"/>
            <filter val="11aTs1"/>
            <filter val="11aTs2"/>
            <filter val="11dSc1"/>
            <filter val="11dSc2"/>
            <filter val="11dSc3"/>
            <filter val="11dSc4"/>
            <filter val="11dTs"/>
            <filter val="11F/SciFlexi"/>
            <filter val="SWS"/>
          </filters>
        </filterColumn>
      </autoFilter>
    </customSheetView>
    <customSheetView guid="{8513BB9A-9A6C-488B-9100-00E84891B617}" filter="1" showAutoFilter="1">
      <pageMargins left="0.7" right="0.7" top="0.75" bottom="0.75" header="0.3" footer="0.3"/>
      <autoFilter ref="A2:BJ282" xr:uid="{7DFDA565-CBB0-4807-AECC-0DB003F74E49}">
        <filterColumn colId="6">
          <filters blank="1">
            <filter val="77"/>
            <filter val="th"/>
          </filters>
        </filterColumn>
        <filterColumn colId="36">
          <filters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0"/>
            <filter val="21"/>
            <filter val="22"/>
            <filter val="23"/>
            <filter val="24"/>
            <filter val="26"/>
            <filter val="3"/>
            <filter val="32"/>
            <filter val="4"/>
            <filter val="5"/>
            <filter val="6"/>
            <filter val="7"/>
            <filter val="8"/>
            <filter val="9"/>
          </filters>
        </filterColumn>
        <filterColumn colId="53">
          <filters>
            <filter val="12"/>
            <filter val="19"/>
            <filter val="20"/>
            <filter val="21"/>
            <filter val="23"/>
            <filter val="27"/>
            <filter val="28"/>
            <filter val="30"/>
            <filter val="31"/>
            <filter val="32"/>
            <filter val="33"/>
            <filter val="34"/>
            <filter val="35"/>
            <filter val="37"/>
            <filter val="38"/>
            <filter val="39"/>
            <filter val="40"/>
            <filter val="41"/>
            <filter val="42"/>
            <filter val="43"/>
            <filter val="44"/>
            <filter val="45"/>
            <filter val="46"/>
            <filter val="47"/>
            <filter val="49"/>
            <filter val="50"/>
            <filter val="53"/>
            <filter val="54"/>
            <filter val="55"/>
            <filter val="56"/>
            <filter val="57"/>
            <filter val="58"/>
            <filter val="59"/>
            <filter val="60"/>
            <filter val="61"/>
            <filter val="62"/>
            <filter val="63"/>
            <filter val="64"/>
            <filter val="66"/>
            <filter val="68"/>
            <filter val="70"/>
            <filter val="71"/>
            <filter val="72"/>
            <filter val="73"/>
            <filter val="75"/>
            <filter val="77"/>
            <filter val="79"/>
            <filter val="80"/>
            <filter val="86"/>
            <filter val="87"/>
          </filters>
        </filterColumn>
      </autoFilter>
    </customSheetView>
    <customSheetView guid="{B979858D-3B85-44B5-BD67-7F7EDBFFF7DE}" filter="1" showAutoFilter="1">
      <pageMargins left="0.7" right="0.7" top="0.75" bottom="0.75" header="0.3" footer="0.3"/>
      <autoFilter ref="A2:AE282" xr:uid="{807A90EB-F98F-42D0-B3E8-3A4D73A11BB7}">
        <filterColumn colId="2">
          <filters blank="1">
            <filter val="11aSc1"/>
            <filter val="11aTs1"/>
            <filter val="11aTs2"/>
            <filter val="11dSc4"/>
            <filter val="11F/SciFlexi"/>
            <filter val="Ch+"/>
            <filter val="SWS"/>
          </filters>
        </filterColumn>
        <filterColumn colId="14">
          <filters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0"/>
            <filter val="21"/>
            <filter val="22"/>
            <filter val="23"/>
            <filter val="24"/>
            <filter val="25"/>
            <filter val="26"/>
            <filter val="27"/>
            <filter val="29"/>
            <filter val="9"/>
          </filters>
        </filterColumn>
        <filterColumn colId="15">
          <filters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7"/>
            <filter val="28"/>
            <filter val="4"/>
            <filter val="5"/>
            <filter val="6"/>
            <filter val="7"/>
            <filter val="8"/>
            <filter val="9"/>
          </filters>
        </filterColumn>
        <sortState xmlns:xlrd2="http://schemas.microsoft.com/office/spreadsheetml/2017/richdata2" ref="A2:AE282">
          <sortCondition ref="A2:A282"/>
          <sortCondition ref="C2:C282"/>
          <sortCondition ref="K2:K282"/>
        </sortState>
      </autoFilter>
    </customSheetView>
    <customSheetView guid="{B468691A-1857-4BDB-B1B0-79EA2BF527B1}" filter="1" showAutoFilter="1">
      <pageMargins left="0.7" right="0.7" top="0.75" bottom="0.75" header="0.3" footer="0.3"/>
      <autoFilter ref="A1:CG282" xr:uid="{03C75C3F-F5B6-456C-A88D-3261431B00F5}">
        <filterColumn colId="0">
          <filters>
            <filter val="Barratt, Jaiden"/>
            <filter val="Chilton, Adam"/>
            <filter val="George, Jerome"/>
            <filter val="Imran, Mariyam"/>
            <filter val="Osman, Nishan"/>
            <filter val="Quiambao, Rhiane"/>
            <filter val="Sinclair, Violet"/>
          </filters>
        </filterColumn>
      </autoFilter>
    </customSheetView>
    <customSheetView guid="{7CADEBCF-8EDF-4F89-A658-FD25C69A7B67}" filter="1" showAutoFilter="1">
      <pageMargins left="0.7" right="0.7" top="0.75" bottom="0.75" header="0.3" footer="0.3"/>
      <autoFilter ref="A2:AS282" xr:uid="{6A9A0282-9D07-4221-97AA-CC125C89927A}">
        <filterColumn colId="12">
          <filters>
            <filter val="Yes"/>
          </filters>
        </filterColumn>
      </autoFilter>
    </customSheetView>
    <customSheetView guid="{5B961798-F6FE-40E9-9740-A268A4D220F6}" filter="1" showAutoFilter="1">
      <pageMargins left="0.7" right="0.7" top="0.75" bottom="0.75" header="0.3" footer="0.3"/>
      <autoFilter ref="A1:AE282" xr:uid="{BC5A5908-CE99-47FC-8E18-C47882D95997}">
        <filterColumn colId="2">
          <filters>
            <filter val="11aSc1"/>
            <filter val="11aSc2"/>
            <filter val="11aSc3"/>
            <filter val="11aTs1"/>
            <filter val="11aTs2"/>
            <filter val="11dSc1"/>
            <filter val="11dSc2"/>
            <filter val="11dSc3"/>
            <filter val="11dSc4"/>
            <filter val="11dTs"/>
            <filter val="11F/SciFlexi"/>
            <filter val="SWS"/>
          </filters>
        </filterColumn>
      </autoFilter>
    </customSheetView>
  </customSheetViews>
  <mergeCells count="3">
    <mergeCell ref="P1:AE1"/>
    <mergeCell ref="AJ1:BA1"/>
    <mergeCell ref="BC1:BR1"/>
  </mergeCells>
  <conditionalFormatting sqref="D1:E94">
    <cfRule type="cellIs" dxfId="11" priority="3" operator="equal">
      <formula>"y"</formula>
    </cfRule>
  </conditionalFormatting>
  <conditionalFormatting sqref="BJ3:BJ94 BM3:BM94 BP3:BP94 G1:I94 AG1:AI94">
    <cfRule type="cellIs" dxfId="10" priority="4" operator="equal">
      <formula>"th"</formula>
    </cfRule>
  </conditionalFormatting>
  <conditionalFormatting sqref="BJ3:BJ94 BM3:BM94 BP3:BP94 G1:I94 AG1:AI94">
    <cfRule type="cellIs" dxfId="9" priority="5" operator="equal">
      <formula>"tf"</formula>
    </cfRule>
  </conditionalFormatting>
  <conditionalFormatting sqref="BJ3:BJ5 BM3:BM5 BP3:BP5 AG9:AI9 BJ9 BM9 BP9 AG17:AI17 BJ17 BM17 BP17 AG46:AI46 BJ46 BM46 BP46 AG59:AI59 BJ59 BM59 BP59 AG82:AI82 BJ82 BM82 BP82 AG89:AI89 BJ89 BM89 BP89 AG3:AI5 AJ3:AL3 W3:W61 Z3:Z61 AC3:AC61 P63:R65 AG63:AI65">
    <cfRule type="containsBlanks" dxfId="8" priority="6">
      <formula>LEN(TRIM(P3))=0</formula>
    </cfRule>
  </conditionalFormatting>
  <conditionalFormatting sqref="AS4:AS63">
    <cfRule type="containsBlanks" dxfId="7" priority="7">
      <formula>LEN(TRIM(AS4))=0</formula>
    </cfRule>
  </conditionalFormatting>
  <conditionalFormatting sqref="AV4:AV63">
    <cfRule type="containsBlanks" dxfId="6" priority="8">
      <formula>LEN(TRIM(AV4))=0</formula>
    </cfRule>
  </conditionalFormatting>
  <conditionalFormatting sqref="AY4:AY63">
    <cfRule type="containsBlanks" dxfId="5" priority="9">
      <formula>LEN(TRIM(AY4))=0</formula>
    </cfRule>
  </conditionalFormatting>
  <conditionalFormatting sqref="BJ63:BJ65 BM63:BM65 BP63:BP65 AG88:AI88 BJ88 BM88 BP88">
    <cfRule type="containsBlanks" dxfId="4" priority="10">
      <formula>LEN(TRIM(AG63))=0</formula>
    </cfRule>
  </conditionalFormatting>
  <conditionalFormatting sqref="W66:W92">
    <cfRule type="containsBlanks" dxfId="3" priority="11">
      <formula>LEN(TRIM(AS66))=0</formula>
    </cfRule>
  </conditionalFormatting>
  <conditionalFormatting sqref="Z66:Z92">
    <cfRule type="containsBlanks" dxfId="2" priority="12">
      <formula>LEN(TRIM(AV66))=0</formula>
    </cfRule>
  </conditionalFormatting>
  <conditionalFormatting sqref="AC66:AC92">
    <cfRule type="containsBlanks" dxfId="1" priority="13">
      <formula>LEN(TRIM(AY66))=0</formula>
    </cfRule>
  </conditionalFormatting>
  <conditionalFormatting sqref="AS64:AS93 AV64:AV93 AY64:AY93">
    <cfRule type="containsBlanks" dxfId="0" priority="14">
      <formula>LEN(TRIM(BN64))=0</formula>
    </cfRule>
  </conditionalFormatting>
  <printOptions horizontalCentered="1" gridLines="1"/>
  <pageMargins left="0.7" right="0.7" top="0.75" bottom="0.75" header="0" footer="0"/>
  <pageSetup paperSize="9" pageOrder="overThenDown" orientation="portrait" cellComments="atEnd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4"/>
  <sheetViews>
    <sheetView workbookViewId="0"/>
  </sheetViews>
  <sheetFormatPr defaultColWidth="11.25" defaultRowHeight="15" customHeight="1"/>
  <cols>
    <col min="2" max="2" width="6.75" customWidth="1"/>
    <col min="3" max="3" width="23.58203125" customWidth="1"/>
    <col min="4" max="4" width="5.9140625" customWidth="1"/>
    <col min="5" max="5" width="13.08203125" customWidth="1"/>
    <col min="6" max="6" width="57.9140625" customWidth="1"/>
    <col min="7" max="7" width="30.75" customWidth="1"/>
  </cols>
  <sheetData>
    <row r="1" spans="1:6">
      <c r="A1" s="120" t="s">
        <v>373</v>
      </c>
      <c r="B1" s="120" t="s">
        <v>310</v>
      </c>
      <c r="C1" s="120" t="s">
        <v>3</v>
      </c>
      <c r="D1" s="120" t="s">
        <v>374</v>
      </c>
      <c r="E1" s="120" t="s">
        <v>375</v>
      </c>
      <c r="F1" s="120" t="s">
        <v>376</v>
      </c>
    </row>
    <row r="2" spans="1:6">
      <c r="A2" s="63" t="s">
        <v>377</v>
      </c>
      <c r="B2" s="63">
        <v>10</v>
      </c>
      <c r="C2" s="63" t="s">
        <v>378</v>
      </c>
      <c r="D2" s="63" t="s">
        <v>199</v>
      </c>
      <c r="E2" s="63" t="s">
        <v>379</v>
      </c>
      <c r="F2" s="123"/>
    </row>
    <row r="3" spans="1:6">
      <c r="A3" s="63" t="s">
        <v>380</v>
      </c>
      <c r="B3" s="63">
        <v>10</v>
      </c>
      <c r="C3" s="63" t="s">
        <v>151</v>
      </c>
      <c r="D3" s="63" t="s">
        <v>199</v>
      </c>
      <c r="E3" s="63" t="s">
        <v>335</v>
      </c>
      <c r="F3" s="63" t="s">
        <v>381</v>
      </c>
    </row>
    <row r="4" spans="1:6">
      <c r="A4" s="63" t="s">
        <v>382</v>
      </c>
      <c r="B4" s="63">
        <v>10</v>
      </c>
      <c r="C4" s="63" t="s">
        <v>96</v>
      </c>
      <c r="D4" s="63" t="s">
        <v>199</v>
      </c>
      <c r="E4" s="63" t="s">
        <v>116</v>
      </c>
      <c r="F4" s="63" t="s">
        <v>383</v>
      </c>
    </row>
    <row r="5" spans="1:6">
      <c r="A5" s="63" t="s">
        <v>382</v>
      </c>
      <c r="B5" s="63">
        <v>11</v>
      </c>
      <c r="C5" s="63" t="s">
        <v>384</v>
      </c>
      <c r="D5" s="63" t="s">
        <v>199</v>
      </c>
      <c r="E5" s="63" t="s">
        <v>158</v>
      </c>
      <c r="F5" s="123"/>
    </row>
    <row r="6" spans="1:6">
      <c r="A6" s="63" t="s">
        <v>385</v>
      </c>
      <c r="B6" s="63">
        <v>10</v>
      </c>
      <c r="C6" s="63" t="s">
        <v>386</v>
      </c>
      <c r="D6" s="63" t="s">
        <v>201</v>
      </c>
      <c r="E6" s="63" t="s">
        <v>360</v>
      </c>
      <c r="F6" s="123"/>
    </row>
    <row r="7" spans="1:6">
      <c r="A7" s="63" t="s">
        <v>387</v>
      </c>
      <c r="B7" s="63">
        <v>10</v>
      </c>
      <c r="C7" s="63" t="s">
        <v>66</v>
      </c>
      <c r="D7" s="63" t="s">
        <v>199</v>
      </c>
      <c r="E7" s="63" t="s">
        <v>360</v>
      </c>
      <c r="F7" s="123"/>
    </row>
    <row r="8" spans="1:6">
      <c r="A8" s="63" t="s">
        <v>388</v>
      </c>
      <c r="B8" s="63">
        <v>10</v>
      </c>
      <c r="C8" s="63" t="s">
        <v>61</v>
      </c>
      <c r="D8" s="63" t="s">
        <v>199</v>
      </c>
      <c r="E8" s="124" t="s">
        <v>360</v>
      </c>
      <c r="F8" s="63" t="s">
        <v>389</v>
      </c>
    </row>
    <row r="9" spans="1:6">
      <c r="A9" s="63" t="s">
        <v>388</v>
      </c>
      <c r="B9" s="63">
        <v>9</v>
      </c>
      <c r="C9" s="63" t="s">
        <v>390</v>
      </c>
      <c r="D9" s="63" t="s">
        <v>201</v>
      </c>
      <c r="E9" s="63" t="s">
        <v>391</v>
      </c>
      <c r="F9" s="123"/>
    </row>
    <row r="10" spans="1:6">
      <c r="A10" s="63" t="s">
        <v>388</v>
      </c>
      <c r="B10" s="63">
        <v>9</v>
      </c>
      <c r="C10" s="63" t="s">
        <v>392</v>
      </c>
      <c r="D10" s="63" t="s">
        <v>201</v>
      </c>
      <c r="E10" s="63" t="s">
        <v>391</v>
      </c>
      <c r="F10" s="63" t="s">
        <v>393</v>
      </c>
    </row>
    <row r="11" spans="1:6">
      <c r="A11" s="63" t="s">
        <v>394</v>
      </c>
      <c r="B11" s="63">
        <v>10</v>
      </c>
      <c r="C11" s="63" t="s">
        <v>184</v>
      </c>
      <c r="D11" s="63" t="s">
        <v>199</v>
      </c>
      <c r="E11" s="63" t="s">
        <v>158</v>
      </c>
      <c r="F11" s="63" t="s">
        <v>395</v>
      </c>
    </row>
    <row r="12" spans="1:6">
      <c r="A12" s="63" t="s">
        <v>394</v>
      </c>
      <c r="B12" s="63">
        <v>10</v>
      </c>
      <c r="C12" s="63" t="s">
        <v>396</v>
      </c>
      <c r="D12" s="63" t="s">
        <v>199</v>
      </c>
      <c r="E12" s="63" t="s">
        <v>379</v>
      </c>
      <c r="F12" s="63" t="s">
        <v>397</v>
      </c>
    </row>
    <row r="13" spans="1:6">
      <c r="A13" s="63" t="s">
        <v>398</v>
      </c>
      <c r="B13" s="63">
        <v>10</v>
      </c>
      <c r="C13" s="63" t="s">
        <v>399</v>
      </c>
      <c r="D13" s="63" t="s">
        <v>199</v>
      </c>
      <c r="E13" s="63" t="s">
        <v>335</v>
      </c>
      <c r="F13" s="63" t="s">
        <v>400</v>
      </c>
    </row>
    <row r="14" spans="1:6">
      <c r="A14" s="63" t="s">
        <v>401</v>
      </c>
      <c r="B14" s="63">
        <v>9</v>
      </c>
      <c r="C14" s="63" t="s">
        <v>402</v>
      </c>
      <c r="D14" s="63" t="s">
        <v>199</v>
      </c>
      <c r="E14" s="63" t="s">
        <v>403</v>
      </c>
      <c r="F14" s="123"/>
    </row>
    <row r="15" spans="1:6">
      <c r="A15" s="63" t="s">
        <v>401</v>
      </c>
      <c r="B15" s="63">
        <v>9</v>
      </c>
      <c r="C15" s="125" t="s">
        <v>404</v>
      </c>
      <c r="D15" s="63" t="s">
        <v>199</v>
      </c>
      <c r="E15" s="63" t="s">
        <v>405</v>
      </c>
      <c r="F15" s="123"/>
    </row>
    <row r="16" spans="1:6">
      <c r="A16" s="63" t="s">
        <v>401</v>
      </c>
      <c r="B16" s="63">
        <v>9</v>
      </c>
      <c r="C16" s="63" t="s">
        <v>406</v>
      </c>
      <c r="D16" s="63" t="s">
        <v>201</v>
      </c>
      <c r="E16" s="63" t="s">
        <v>407</v>
      </c>
      <c r="F16" s="123"/>
    </row>
    <row r="20" spans="1:6">
      <c r="A20" s="25" t="s">
        <v>408</v>
      </c>
      <c r="F20" s="25" t="s">
        <v>409</v>
      </c>
    </row>
    <row r="22" spans="1:6">
      <c r="A22" s="25" t="s">
        <v>410</v>
      </c>
    </row>
    <row r="24" spans="1:6">
      <c r="A24" s="25" t="s">
        <v>411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9"/>
  <sheetViews>
    <sheetView workbookViewId="0"/>
  </sheetViews>
  <sheetFormatPr defaultColWidth="11.25" defaultRowHeight="15" customHeight="1"/>
  <sheetData>
    <row r="1" spans="1:11">
      <c r="A1" s="87" t="s">
        <v>412</v>
      </c>
      <c r="B1" s="87" t="s">
        <v>223</v>
      </c>
      <c r="D1" s="87" t="s">
        <v>413</v>
      </c>
      <c r="E1" s="87" t="s">
        <v>223</v>
      </c>
      <c r="G1" s="97" t="s">
        <v>414</v>
      </c>
      <c r="H1" s="97" t="s">
        <v>218</v>
      </c>
      <c r="J1" s="97" t="s">
        <v>415</v>
      </c>
      <c r="K1" s="126" t="s">
        <v>218</v>
      </c>
    </row>
    <row r="2" spans="1:11">
      <c r="A2" s="91">
        <v>0</v>
      </c>
      <c r="B2" s="127" t="s">
        <v>65</v>
      </c>
      <c r="D2" s="128">
        <v>0</v>
      </c>
      <c r="E2" s="127" t="s">
        <v>65</v>
      </c>
      <c r="G2" s="129">
        <v>0</v>
      </c>
      <c r="H2" s="99" t="s">
        <v>65</v>
      </c>
      <c r="J2" s="130">
        <v>0</v>
      </c>
      <c r="K2" s="99" t="s">
        <v>65</v>
      </c>
    </row>
    <row r="3" spans="1:11">
      <c r="A3" s="92">
        <v>22</v>
      </c>
      <c r="B3" s="131">
        <v>44562</v>
      </c>
      <c r="D3" s="128">
        <v>35</v>
      </c>
      <c r="E3" s="131">
        <v>44654</v>
      </c>
      <c r="G3" s="129">
        <v>11</v>
      </c>
      <c r="H3" s="99">
        <v>1</v>
      </c>
      <c r="J3" s="129">
        <v>20</v>
      </c>
      <c r="K3" s="99">
        <v>3</v>
      </c>
    </row>
    <row r="4" spans="1:11">
      <c r="A4" s="92">
        <v>32</v>
      </c>
      <c r="B4" s="131">
        <v>44593</v>
      </c>
      <c r="D4" s="128">
        <v>40</v>
      </c>
      <c r="E4" s="131">
        <v>44655</v>
      </c>
      <c r="G4" s="129">
        <v>25</v>
      </c>
      <c r="H4" s="99">
        <v>2</v>
      </c>
      <c r="J4" s="129">
        <v>24</v>
      </c>
      <c r="K4" s="99">
        <v>4</v>
      </c>
    </row>
    <row r="5" spans="1:11">
      <c r="A5" s="92">
        <v>46</v>
      </c>
      <c r="B5" s="131">
        <v>44594</v>
      </c>
      <c r="D5" s="128">
        <v>48</v>
      </c>
      <c r="E5" s="131">
        <v>44685</v>
      </c>
      <c r="G5" s="129">
        <v>39</v>
      </c>
      <c r="H5" s="99">
        <v>3</v>
      </c>
      <c r="J5" s="129">
        <v>32</v>
      </c>
      <c r="K5" s="99">
        <v>5</v>
      </c>
    </row>
    <row r="6" spans="1:11">
      <c r="A6" s="92">
        <v>56</v>
      </c>
      <c r="B6" s="131">
        <v>44622</v>
      </c>
      <c r="D6" s="128">
        <v>57</v>
      </c>
      <c r="E6" s="131">
        <v>44686</v>
      </c>
      <c r="G6" s="129">
        <v>53</v>
      </c>
      <c r="H6" s="99">
        <v>4</v>
      </c>
      <c r="J6" s="129">
        <v>47</v>
      </c>
      <c r="K6" s="99">
        <v>6</v>
      </c>
    </row>
    <row r="7" spans="1:11">
      <c r="A7" s="92">
        <v>71</v>
      </c>
      <c r="B7" s="131">
        <v>44623</v>
      </c>
      <c r="D7" s="128">
        <v>66</v>
      </c>
      <c r="E7" s="131">
        <v>44717</v>
      </c>
      <c r="G7" s="129">
        <v>62</v>
      </c>
      <c r="H7" s="99">
        <v>5</v>
      </c>
      <c r="J7" s="129">
        <v>54</v>
      </c>
      <c r="K7" s="99">
        <v>7</v>
      </c>
    </row>
    <row r="8" spans="1:11">
      <c r="A8" s="92">
        <v>83</v>
      </c>
      <c r="B8" s="131">
        <v>44654</v>
      </c>
      <c r="D8" s="128">
        <v>75</v>
      </c>
      <c r="E8" s="131">
        <v>44718</v>
      </c>
      <c r="G8" s="25"/>
      <c r="H8" s="132"/>
      <c r="J8" s="129">
        <v>63</v>
      </c>
      <c r="K8" s="99">
        <v>8</v>
      </c>
    </row>
    <row r="9" spans="1:11">
      <c r="A9" s="92">
        <v>96</v>
      </c>
      <c r="B9" s="131">
        <v>44655</v>
      </c>
      <c r="D9" s="128">
        <v>84</v>
      </c>
      <c r="E9" s="131">
        <v>44748</v>
      </c>
      <c r="G9" s="25"/>
      <c r="H9" s="132"/>
      <c r="J9" s="129">
        <v>70</v>
      </c>
      <c r="K9" s="99">
        <v>9</v>
      </c>
    </row>
    <row r="10" spans="1:11">
      <c r="A10" s="92">
        <v>106</v>
      </c>
      <c r="B10" s="131">
        <v>44685</v>
      </c>
      <c r="D10" s="128">
        <v>93</v>
      </c>
      <c r="E10" s="131">
        <v>44749</v>
      </c>
      <c r="G10" s="25"/>
      <c r="H10" s="132"/>
      <c r="K10" s="132"/>
    </row>
    <row r="11" spans="1:11">
      <c r="A11" s="92">
        <v>117</v>
      </c>
      <c r="B11" s="131">
        <v>44686</v>
      </c>
      <c r="D11" s="128">
        <v>102</v>
      </c>
      <c r="E11" s="131">
        <v>44780</v>
      </c>
      <c r="G11" s="133" t="s">
        <v>416</v>
      </c>
      <c r="H11" s="133" t="s">
        <v>218</v>
      </c>
      <c r="J11" s="126" t="s">
        <v>417</v>
      </c>
      <c r="K11" s="126" t="s">
        <v>418</v>
      </c>
    </row>
    <row r="12" spans="1:11">
      <c r="D12" s="128">
        <v>112</v>
      </c>
      <c r="E12" s="131">
        <v>44781</v>
      </c>
      <c r="G12" s="134">
        <v>0</v>
      </c>
      <c r="H12" s="135" t="s">
        <v>65</v>
      </c>
      <c r="J12" s="129">
        <v>0</v>
      </c>
      <c r="K12" s="129" t="s">
        <v>65</v>
      </c>
    </row>
    <row r="13" spans="1:11">
      <c r="D13" s="128">
        <v>121</v>
      </c>
      <c r="E13" s="131">
        <v>44812</v>
      </c>
      <c r="G13" s="135">
        <v>11</v>
      </c>
      <c r="H13" s="135">
        <v>1</v>
      </c>
      <c r="J13" s="129">
        <v>15</v>
      </c>
      <c r="K13" s="129">
        <v>3</v>
      </c>
    </row>
    <row r="14" spans="1:11">
      <c r="D14" s="128">
        <v>131</v>
      </c>
      <c r="E14" s="131">
        <v>44813</v>
      </c>
      <c r="G14" s="135">
        <v>26</v>
      </c>
      <c r="H14" s="135">
        <v>2</v>
      </c>
      <c r="J14" s="129">
        <v>20</v>
      </c>
      <c r="K14" s="129">
        <v>4</v>
      </c>
    </row>
    <row r="15" spans="1:11">
      <c r="G15" s="135">
        <v>38</v>
      </c>
      <c r="H15" s="135">
        <v>3</v>
      </c>
      <c r="J15" s="129">
        <v>30</v>
      </c>
      <c r="K15" s="129">
        <v>5</v>
      </c>
    </row>
    <row r="16" spans="1:11">
      <c r="G16" s="135">
        <v>52</v>
      </c>
      <c r="H16" s="135">
        <v>4</v>
      </c>
      <c r="J16" s="129">
        <v>39</v>
      </c>
      <c r="K16" s="129">
        <v>6</v>
      </c>
    </row>
    <row r="17" spans="5:11">
      <c r="E17" s="25"/>
      <c r="G17" s="135">
        <v>63</v>
      </c>
      <c r="H17" s="135">
        <v>5</v>
      </c>
      <c r="J17" s="129">
        <v>48</v>
      </c>
      <c r="K17" s="129">
        <v>7</v>
      </c>
    </row>
    <row r="18" spans="5:11">
      <c r="E18" s="25"/>
      <c r="G18" s="25"/>
      <c r="H18" s="132"/>
      <c r="J18" s="129">
        <v>59</v>
      </c>
      <c r="K18" s="129">
        <v>8</v>
      </c>
    </row>
    <row r="19" spans="5:11">
      <c r="E19" s="25"/>
      <c r="G19" s="25"/>
      <c r="H19" s="132"/>
      <c r="J19" s="129">
        <v>70</v>
      </c>
      <c r="K19" s="129">
        <v>9</v>
      </c>
    </row>
    <row r="20" spans="5:11">
      <c r="E20" s="25"/>
      <c r="H20" s="132"/>
      <c r="K20" s="132"/>
    </row>
    <row r="21" spans="5:11">
      <c r="E21" s="25"/>
      <c r="G21" s="105" t="s">
        <v>419</v>
      </c>
      <c r="H21" s="136" t="s">
        <v>420</v>
      </c>
      <c r="J21" s="105" t="s">
        <v>421</v>
      </c>
      <c r="K21" s="136" t="s">
        <v>218</v>
      </c>
    </row>
    <row r="22" spans="5:11">
      <c r="E22" s="25"/>
      <c r="G22" s="137">
        <v>0</v>
      </c>
      <c r="H22" s="138" t="s">
        <v>65</v>
      </c>
      <c r="J22" s="137">
        <v>0</v>
      </c>
      <c r="K22" s="138" t="s">
        <v>65</v>
      </c>
    </row>
    <row r="23" spans="5:11">
      <c r="E23" s="25"/>
      <c r="G23" s="138">
        <v>10</v>
      </c>
      <c r="H23" s="138">
        <v>1</v>
      </c>
      <c r="J23" s="138">
        <v>21</v>
      </c>
      <c r="K23" s="138">
        <v>3</v>
      </c>
    </row>
    <row r="24" spans="5:11">
      <c r="E24" s="25"/>
      <c r="G24" s="138">
        <v>23</v>
      </c>
      <c r="H24" s="138">
        <v>2</v>
      </c>
      <c r="J24" s="138">
        <v>27</v>
      </c>
      <c r="K24" s="138">
        <v>4</v>
      </c>
    </row>
    <row r="25" spans="5:11">
      <c r="E25" s="25"/>
      <c r="G25" s="138">
        <v>37</v>
      </c>
      <c r="H25" s="138">
        <v>3</v>
      </c>
      <c r="J25" s="138">
        <v>37</v>
      </c>
      <c r="K25" s="138">
        <v>5</v>
      </c>
    </row>
    <row r="26" spans="5:11">
      <c r="E26" s="25"/>
      <c r="G26" s="138">
        <v>52</v>
      </c>
      <c r="H26" s="138">
        <v>4</v>
      </c>
      <c r="J26" s="138">
        <v>46</v>
      </c>
      <c r="K26" s="138">
        <v>6</v>
      </c>
    </row>
    <row r="27" spans="5:11">
      <c r="E27" s="25"/>
      <c r="G27" s="138">
        <v>62</v>
      </c>
      <c r="H27" s="138">
        <v>5</v>
      </c>
      <c r="J27" s="138">
        <v>56</v>
      </c>
      <c r="K27" s="138">
        <v>7</v>
      </c>
    </row>
    <row r="28" spans="5:11">
      <c r="E28" s="25"/>
      <c r="G28" s="25"/>
      <c r="J28" s="138">
        <v>66</v>
      </c>
      <c r="K28" s="138">
        <v>8</v>
      </c>
    </row>
    <row r="29" spans="5:11">
      <c r="E29" s="25"/>
      <c r="G29" s="25"/>
      <c r="J29" s="138">
        <v>76</v>
      </c>
      <c r="K29" s="138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G63"/>
  <sheetViews>
    <sheetView topLeftCell="S1" workbookViewId="0"/>
  </sheetViews>
  <sheetFormatPr defaultColWidth="11.25" defaultRowHeight="15" customHeight="1"/>
  <cols>
    <col min="1" max="1" width="5.33203125" hidden="1" customWidth="1"/>
    <col min="2" max="2" width="6.75" hidden="1" customWidth="1"/>
    <col min="3" max="8" width="7.08203125" hidden="1" customWidth="1"/>
    <col min="9" max="9" width="11.25" hidden="1"/>
    <col min="10" max="17" width="5.75" hidden="1" customWidth="1"/>
    <col min="18" max="18" width="11.25" hidden="1"/>
    <col min="19" max="20" width="7.4140625" customWidth="1"/>
    <col min="21" max="21" width="3.4140625" customWidth="1"/>
    <col min="22" max="23" width="7.4140625" customWidth="1"/>
    <col min="24" max="24" width="2.33203125" customWidth="1"/>
    <col min="25" max="25" width="11.6640625" customWidth="1"/>
    <col min="26" max="26" width="7.75" customWidth="1"/>
    <col min="27" max="27" width="3.25" customWidth="1"/>
    <col min="28" max="28" width="15" customWidth="1"/>
    <col min="29" max="33" width="8.9140625" customWidth="1"/>
  </cols>
  <sheetData>
    <row r="1" spans="1:33">
      <c r="A1" s="260" t="s">
        <v>422</v>
      </c>
      <c r="B1" s="245"/>
      <c r="C1" s="245"/>
      <c r="D1" s="245"/>
      <c r="E1" s="245"/>
      <c r="F1" s="245"/>
      <c r="G1" s="245"/>
      <c r="H1" s="246"/>
      <c r="J1" s="260" t="s">
        <v>423</v>
      </c>
      <c r="K1" s="245"/>
      <c r="L1" s="245"/>
      <c r="M1" s="245"/>
      <c r="N1" s="245"/>
      <c r="O1" s="245"/>
      <c r="P1" s="245"/>
      <c r="Q1" s="246"/>
      <c r="S1" s="87" t="s">
        <v>412</v>
      </c>
      <c r="T1" s="87" t="s">
        <v>223</v>
      </c>
      <c r="V1" s="87" t="s">
        <v>413</v>
      </c>
      <c r="W1" s="87" t="s">
        <v>223</v>
      </c>
      <c r="Y1" s="97" t="s">
        <v>414</v>
      </c>
      <c r="Z1" s="97" t="s">
        <v>218</v>
      </c>
      <c r="AB1" s="97" t="s">
        <v>415</v>
      </c>
      <c r="AC1" s="126" t="s">
        <v>424</v>
      </c>
      <c r="AD1" s="139"/>
      <c r="AE1" s="139"/>
      <c r="AF1" s="139"/>
      <c r="AG1" s="139"/>
    </row>
    <row r="2" spans="1:33">
      <c r="A2" s="254" t="s">
        <v>75</v>
      </c>
      <c r="B2" s="43"/>
      <c r="C2" s="253" t="s">
        <v>425</v>
      </c>
      <c r="D2" s="246"/>
      <c r="E2" s="253" t="s">
        <v>426</v>
      </c>
      <c r="F2" s="246"/>
      <c r="G2" s="253" t="s">
        <v>427</v>
      </c>
      <c r="H2" s="246"/>
      <c r="J2" s="254" t="s">
        <v>75</v>
      </c>
      <c r="K2" s="43"/>
      <c r="L2" s="253" t="s">
        <v>425</v>
      </c>
      <c r="M2" s="246"/>
      <c r="N2" s="253" t="s">
        <v>426</v>
      </c>
      <c r="O2" s="246"/>
      <c r="P2" s="253" t="s">
        <v>427</v>
      </c>
      <c r="Q2" s="246"/>
      <c r="S2" s="91">
        <v>0</v>
      </c>
      <c r="T2" s="127" t="s">
        <v>65</v>
      </c>
      <c r="V2" s="128">
        <v>0</v>
      </c>
      <c r="W2" s="127" t="s">
        <v>65</v>
      </c>
      <c r="Y2" s="129">
        <v>0</v>
      </c>
      <c r="Z2" s="99" t="s">
        <v>65</v>
      </c>
      <c r="AB2" s="130">
        <v>0</v>
      </c>
      <c r="AC2" s="99" t="s">
        <v>65</v>
      </c>
      <c r="AD2" s="25"/>
      <c r="AE2" s="25"/>
      <c r="AF2" s="25"/>
      <c r="AG2" s="25"/>
    </row>
    <row r="3" spans="1:33">
      <c r="A3" s="255"/>
      <c r="B3" s="43"/>
      <c r="C3" s="42" t="s">
        <v>52</v>
      </c>
      <c r="D3" s="42" t="s">
        <v>45</v>
      </c>
      <c r="E3" s="42" t="s">
        <v>52</v>
      </c>
      <c r="F3" s="42" t="s">
        <v>45</v>
      </c>
      <c r="G3" s="42" t="s">
        <v>52</v>
      </c>
      <c r="H3" s="42" t="s">
        <v>45</v>
      </c>
      <c r="J3" s="255"/>
      <c r="K3" s="43"/>
      <c r="L3" s="42" t="s">
        <v>52</v>
      </c>
      <c r="M3" s="42" t="s">
        <v>45</v>
      </c>
      <c r="N3" s="42" t="s">
        <v>52</v>
      </c>
      <c r="O3" s="42" t="s">
        <v>45</v>
      </c>
      <c r="P3" s="42" t="s">
        <v>52</v>
      </c>
      <c r="Q3" s="42" t="s">
        <v>45</v>
      </c>
      <c r="S3" s="92">
        <v>24</v>
      </c>
      <c r="T3" s="131">
        <v>44562</v>
      </c>
      <c r="V3" s="128">
        <v>34</v>
      </c>
      <c r="W3" s="131">
        <v>44654</v>
      </c>
      <c r="Y3" s="129">
        <v>15</v>
      </c>
      <c r="Z3" s="99">
        <v>1</v>
      </c>
      <c r="AB3" s="129">
        <v>18</v>
      </c>
      <c r="AC3" s="99">
        <v>3</v>
      </c>
      <c r="AD3" s="25"/>
      <c r="AE3" s="25"/>
      <c r="AF3" s="25"/>
      <c r="AG3" s="25"/>
    </row>
    <row r="4" spans="1:33">
      <c r="A4" s="255"/>
      <c r="B4" s="42">
        <v>9</v>
      </c>
      <c r="C4" s="42">
        <v>65</v>
      </c>
      <c r="D4" s="140"/>
      <c r="E4" s="42">
        <v>69</v>
      </c>
      <c r="F4" s="140"/>
      <c r="G4" s="42">
        <v>71</v>
      </c>
      <c r="H4" s="140"/>
      <c r="J4" s="255"/>
      <c r="K4" s="42">
        <v>9</v>
      </c>
      <c r="L4" s="42">
        <v>67</v>
      </c>
      <c r="M4" s="140"/>
      <c r="N4" s="42">
        <v>72</v>
      </c>
      <c r="O4" s="140"/>
      <c r="P4" s="42">
        <v>72</v>
      </c>
      <c r="Q4" s="140"/>
      <c r="S4" s="92">
        <v>36</v>
      </c>
      <c r="T4" s="131">
        <v>44593</v>
      </c>
      <c r="V4" s="128">
        <v>40</v>
      </c>
      <c r="W4" s="131">
        <v>44655</v>
      </c>
      <c r="Y4" s="129">
        <v>25</v>
      </c>
      <c r="Z4" s="99">
        <v>2</v>
      </c>
      <c r="AB4" s="129">
        <v>24</v>
      </c>
      <c r="AC4" s="99">
        <v>4</v>
      </c>
      <c r="AD4" s="25"/>
      <c r="AE4" s="25"/>
      <c r="AF4" s="25"/>
      <c r="AG4" s="25"/>
    </row>
    <row r="5" spans="1:33">
      <c r="A5" s="255"/>
      <c r="B5" s="42">
        <v>8</v>
      </c>
      <c r="C5" s="42">
        <v>57</v>
      </c>
      <c r="D5" s="140"/>
      <c r="E5" s="42">
        <v>59</v>
      </c>
      <c r="F5" s="140"/>
      <c r="G5" s="42">
        <v>61</v>
      </c>
      <c r="H5" s="140"/>
      <c r="J5" s="255"/>
      <c r="K5" s="42">
        <v>8</v>
      </c>
      <c r="L5" s="42">
        <v>60</v>
      </c>
      <c r="M5" s="140"/>
      <c r="N5" s="42">
        <v>63</v>
      </c>
      <c r="O5" s="140"/>
      <c r="P5" s="42">
        <v>63</v>
      </c>
      <c r="Q5" s="140"/>
      <c r="S5" s="92">
        <v>47</v>
      </c>
      <c r="T5" s="131">
        <v>44594</v>
      </c>
      <c r="V5" s="128">
        <v>49.75</v>
      </c>
      <c r="W5" s="131">
        <v>44685</v>
      </c>
      <c r="Y5" s="129">
        <v>35</v>
      </c>
      <c r="Z5" s="99">
        <v>3</v>
      </c>
      <c r="AB5" s="129">
        <v>30</v>
      </c>
      <c r="AC5" s="99">
        <v>5</v>
      </c>
      <c r="AD5" s="25"/>
      <c r="AE5" s="25"/>
      <c r="AF5" s="25"/>
      <c r="AG5" s="25"/>
    </row>
    <row r="6" spans="1:33">
      <c r="A6" s="255"/>
      <c r="B6" s="42">
        <v>7</v>
      </c>
      <c r="C6" s="42">
        <v>57</v>
      </c>
      <c r="D6" s="140"/>
      <c r="E6" s="42">
        <v>48</v>
      </c>
      <c r="F6" s="140"/>
      <c r="G6" s="42">
        <v>51</v>
      </c>
      <c r="H6" s="140"/>
      <c r="J6" s="255"/>
      <c r="K6" s="42">
        <v>7</v>
      </c>
      <c r="L6" s="42">
        <v>54</v>
      </c>
      <c r="M6" s="140"/>
      <c r="N6" s="42">
        <v>54</v>
      </c>
      <c r="O6" s="140"/>
      <c r="P6" s="42">
        <v>54</v>
      </c>
      <c r="Q6" s="140"/>
      <c r="S6" s="92">
        <v>55</v>
      </c>
      <c r="T6" s="131">
        <v>44622</v>
      </c>
      <c r="V6" s="128">
        <v>60</v>
      </c>
      <c r="W6" s="131">
        <v>44686</v>
      </c>
      <c r="Y6" s="129">
        <v>45</v>
      </c>
      <c r="Z6" s="99">
        <v>4</v>
      </c>
      <c r="AB6" s="129">
        <v>42</v>
      </c>
      <c r="AC6" s="99">
        <v>6</v>
      </c>
      <c r="AD6" s="25"/>
      <c r="AE6" s="25"/>
      <c r="AF6" s="25"/>
      <c r="AG6" s="25"/>
    </row>
    <row r="7" spans="1:33">
      <c r="A7" s="255"/>
      <c r="B7" s="42">
        <v>6</v>
      </c>
      <c r="C7" s="42">
        <v>41</v>
      </c>
      <c r="D7" s="140"/>
      <c r="E7" s="42">
        <v>39</v>
      </c>
      <c r="F7" s="140"/>
      <c r="G7" s="42">
        <v>41</v>
      </c>
      <c r="H7" s="140"/>
      <c r="J7" s="255"/>
      <c r="K7" s="42">
        <v>6</v>
      </c>
      <c r="L7" s="42">
        <v>45</v>
      </c>
      <c r="M7" s="140"/>
      <c r="N7" s="42">
        <v>44</v>
      </c>
      <c r="O7" s="140"/>
      <c r="P7" s="42">
        <v>45</v>
      </c>
      <c r="Q7" s="140"/>
      <c r="S7" s="92">
        <v>64</v>
      </c>
      <c r="T7" s="131">
        <v>44623</v>
      </c>
      <c r="V7" s="128">
        <v>75</v>
      </c>
      <c r="W7" s="131">
        <v>44717</v>
      </c>
      <c r="Y7" s="129">
        <v>55</v>
      </c>
      <c r="Z7" s="99">
        <v>5</v>
      </c>
      <c r="AB7" s="129">
        <v>53</v>
      </c>
      <c r="AC7" s="99">
        <v>7</v>
      </c>
      <c r="AD7" s="25"/>
      <c r="AE7" s="25"/>
      <c r="AF7" s="25"/>
      <c r="AG7" s="25"/>
    </row>
    <row r="8" spans="1:33">
      <c r="A8" s="255"/>
      <c r="B8" s="42">
        <v>5</v>
      </c>
      <c r="C8" s="42">
        <v>32</v>
      </c>
      <c r="D8" s="42">
        <v>59</v>
      </c>
      <c r="E8" s="42">
        <v>29</v>
      </c>
      <c r="F8" s="42">
        <v>61</v>
      </c>
      <c r="G8" s="42">
        <v>31</v>
      </c>
      <c r="H8" s="42">
        <v>61</v>
      </c>
      <c r="J8" s="255"/>
      <c r="K8" s="42">
        <v>5</v>
      </c>
      <c r="L8" s="42">
        <v>36</v>
      </c>
      <c r="M8" s="42">
        <v>65</v>
      </c>
      <c r="N8" s="42">
        <v>35</v>
      </c>
      <c r="O8" s="42">
        <v>67</v>
      </c>
      <c r="P8" s="42">
        <v>35</v>
      </c>
      <c r="Q8" s="42">
        <v>65</v>
      </c>
      <c r="S8" s="92">
        <v>75</v>
      </c>
      <c r="T8" s="131">
        <v>44654</v>
      </c>
      <c r="V8" s="128">
        <v>92</v>
      </c>
      <c r="W8" s="131">
        <v>44718</v>
      </c>
      <c r="Y8" s="25"/>
      <c r="Z8" s="132"/>
      <c r="AB8" s="129">
        <v>65</v>
      </c>
      <c r="AC8" s="99">
        <v>8</v>
      </c>
      <c r="AD8" s="25"/>
      <c r="AE8" s="25"/>
      <c r="AF8" s="25"/>
      <c r="AG8" s="25"/>
    </row>
    <row r="9" spans="1:33">
      <c r="A9" s="255"/>
      <c r="B9" s="42">
        <v>4</v>
      </c>
      <c r="C9" s="42">
        <v>24</v>
      </c>
      <c r="D9" s="42">
        <v>50</v>
      </c>
      <c r="E9" s="42">
        <v>20</v>
      </c>
      <c r="F9" s="42">
        <v>50</v>
      </c>
      <c r="G9" s="42">
        <v>22</v>
      </c>
      <c r="H9" s="42">
        <v>50</v>
      </c>
      <c r="J9" s="255"/>
      <c r="K9" s="42">
        <v>4</v>
      </c>
      <c r="L9" s="42">
        <v>27</v>
      </c>
      <c r="M9" s="42">
        <v>57</v>
      </c>
      <c r="N9" s="42">
        <v>25</v>
      </c>
      <c r="O9" s="42">
        <v>57</v>
      </c>
      <c r="P9" s="42">
        <v>26</v>
      </c>
      <c r="Q9" s="42">
        <v>56</v>
      </c>
      <c r="S9" s="92">
        <v>90</v>
      </c>
      <c r="T9" s="131">
        <v>44655</v>
      </c>
      <c r="V9" s="128">
        <v>105</v>
      </c>
      <c r="W9" s="131">
        <v>44748</v>
      </c>
      <c r="Y9" s="25"/>
      <c r="Z9" s="132"/>
      <c r="AB9" s="129">
        <v>79</v>
      </c>
      <c r="AC9" s="99">
        <v>9</v>
      </c>
      <c r="AD9" s="25"/>
      <c r="AE9" s="25"/>
      <c r="AF9" s="25"/>
      <c r="AG9" s="25"/>
    </row>
    <row r="10" spans="1:33">
      <c r="A10" s="255"/>
      <c r="B10" s="42">
        <v>3</v>
      </c>
      <c r="C10" s="42">
        <v>20</v>
      </c>
      <c r="D10" s="42">
        <v>36</v>
      </c>
      <c r="E10" s="42">
        <v>16</v>
      </c>
      <c r="F10" s="42">
        <v>36</v>
      </c>
      <c r="G10" s="42">
        <v>17</v>
      </c>
      <c r="H10" s="42">
        <v>36</v>
      </c>
      <c r="J10" s="255"/>
      <c r="K10" s="42">
        <v>3</v>
      </c>
      <c r="L10" s="42">
        <v>23</v>
      </c>
      <c r="M10" s="42">
        <v>42</v>
      </c>
      <c r="N10" s="42">
        <v>20</v>
      </c>
      <c r="O10" s="42">
        <v>42</v>
      </c>
      <c r="P10" s="42">
        <v>22</v>
      </c>
      <c r="Q10" s="42">
        <v>40</v>
      </c>
      <c r="S10" s="92">
        <v>106</v>
      </c>
      <c r="T10" s="131">
        <v>44685</v>
      </c>
      <c r="V10" s="128">
        <v>117</v>
      </c>
      <c r="W10" s="131">
        <v>44749</v>
      </c>
      <c r="Y10" s="25"/>
      <c r="Z10" s="132"/>
      <c r="AC10" s="132"/>
      <c r="AD10" s="132"/>
      <c r="AE10" s="132"/>
      <c r="AF10" s="132"/>
      <c r="AG10" s="132"/>
    </row>
    <row r="11" spans="1:33">
      <c r="A11" s="255"/>
      <c r="B11" s="42">
        <v>2</v>
      </c>
      <c r="C11" s="140"/>
      <c r="D11" s="42">
        <v>23</v>
      </c>
      <c r="E11" s="140"/>
      <c r="F11" s="42">
        <v>23</v>
      </c>
      <c r="G11" s="140"/>
      <c r="H11" s="42">
        <v>22</v>
      </c>
      <c r="J11" s="255"/>
      <c r="K11" s="42">
        <v>2</v>
      </c>
      <c r="L11" s="140"/>
      <c r="M11" s="42">
        <v>26</v>
      </c>
      <c r="N11" s="140"/>
      <c r="O11" s="42">
        <v>26</v>
      </c>
      <c r="P11" s="140"/>
      <c r="Q11" s="42">
        <v>25</v>
      </c>
      <c r="S11" s="92">
        <v>122</v>
      </c>
      <c r="T11" s="131">
        <v>44686</v>
      </c>
      <c r="V11" s="128">
        <v>125</v>
      </c>
      <c r="W11" s="131">
        <v>44780</v>
      </c>
      <c r="Y11" s="133" t="s">
        <v>416</v>
      </c>
      <c r="Z11" s="133" t="s">
        <v>218</v>
      </c>
      <c r="AB11" s="126" t="s">
        <v>417</v>
      </c>
      <c r="AC11" s="126" t="s">
        <v>218</v>
      </c>
      <c r="AD11" s="139"/>
      <c r="AE11" s="139"/>
      <c r="AF11" s="139"/>
      <c r="AG11" s="139"/>
    </row>
    <row r="12" spans="1:33">
      <c r="A12" s="256"/>
      <c r="B12" s="42">
        <v>1</v>
      </c>
      <c r="C12" s="140"/>
      <c r="D12" s="42">
        <v>9</v>
      </c>
      <c r="E12" s="140"/>
      <c r="F12" s="42">
        <v>9</v>
      </c>
      <c r="G12" s="140"/>
      <c r="H12" s="42">
        <v>8</v>
      </c>
      <c r="J12" s="256"/>
      <c r="K12" s="42">
        <v>1</v>
      </c>
      <c r="L12" s="140"/>
      <c r="M12" s="42">
        <v>11</v>
      </c>
      <c r="N12" s="140"/>
      <c r="O12" s="42">
        <v>11</v>
      </c>
      <c r="P12" s="140"/>
      <c r="Q12" s="42">
        <v>10</v>
      </c>
      <c r="V12" s="128">
        <v>156</v>
      </c>
      <c r="W12" s="131">
        <v>44781</v>
      </c>
      <c r="Y12" s="134">
        <v>0</v>
      </c>
      <c r="Z12" s="135" t="s">
        <v>65</v>
      </c>
      <c r="AB12" s="129">
        <v>0</v>
      </c>
      <c r="AC12" s="129" t="s">
        <v>65</v>
      </c>
      <c r="AD12" s="141"/>
      <c r="AE12" s="141"/>
      <c r="AF12" s="141"/>
      <c r="AG12" s="141"/>
    </row>
    <row r="13" spans="1:33">
      <c r="A13" s="254" t="s">
        <v>43</v>
      </c>
      <c r="B13" s="43"/>
      <c r="C13" s="42" t="s">
        <v>428</v>
      </c>
      <c r="D13" s="42" t="s">
        <v>429</v>
      </c>
      <c r="J13" s="254" t="s">
        <v>43</v>
      </c>
      <c r="K13" s="43"/>
      <c r="L13" s="42" t="s">
        <v>428</v>
      </c>
      <c r="M13" s="42" t="s">
        <v>429</v>
      </c>
      <c r="V13" s="128">
        <v>162</v>
      </c>
      <c r="W13" s="131">
        <v>44812</v>
      </c>
      <c r="Y13" s="135">
        <v>13</v>
      </c>
      <c r="Z13" s="135">
        <v>1</v>
      </c>
      <c r="AB13" s="129">
        <v>15</v>
      </c>
      <c r="AC13" s="129">
        <v>3</v>
      </c>
      <c r="AD13" s="141"/>
      <c r="AE13" s="141"/>
      <c r="AF13" s="141"/>
      <c r="AG13" s="141"/>
    </row>
    <row r="14" spans="1:33">
      <c r="A14" s="255"/>
      <c r="B14" s="70">
        <v>44813</v>
      </c>
      <c r="C14" s="42">
        <v>129</v>
      </c>
      <c r="D14" s="140"/>
      <c r="J14" s="255"/>
      <c r="K14" s="70">
        <v>44813</v>
      </c>
      <c r="L14" s="42">
        <v>135</v>
      </c>
      <c r="M14" s="140"/>
      <c r="V14" s="128">
        <v>175</v>
      </c>
      <c r="W14" s="131">
        <v>44813</v>
      </c>
      <c r="Y14" s="135">
        <v>23</v>
      </c>
      <c r="Z14" s="135">
        <v>2</v>
      </c>
      <c r="AB14" s="129">
        <v>19</v>
      </c>
      <c r="AC14" s="129">
        <v>4</v>
      </c>
      <c r="AD14" s="141"/>
      <c r="AE14" s="141"/>
      <c r="AF14" s="141"/>
      <c r="AG14" s="141"/>
    </row>
    <row r="15" spans="1:33">
      <c r="A15" s="255"/>
      <c r="B15" s="70">
        <v>44812</v>
      </c>
      <c r="C15" s="42">
        <v>119</v>
      </c>
      <c r="D15" s="140"/>
      <c r="J15" s="255"/>
      <c r="K15" s="70">
        <v>44812</v>
      </c>
      <c r="L15" s="42">
        <v>126</v>
      </c>
      <c r="M15" s="140"/>
      <c r="Y15" s="135">
        <v>33</v>
      </c>
      <c r="Z15" s="135">
        <v>3</v>
      </c>
      <c r="AB15" s="129">
        <v>29</v>
      </c>
      <c r="AC15" s="129">
        <v>5</v>
      </c>
      <c r="AD15" s="141"/>
      <c r="AE15" s="141"/>
      <c r="AF15" s="141"/>
      <c r="AG15" s="141"/>
    </row>
    <row r="16" spans="1:33">
      <c r="A16" s="255"/>
      <c r="B16" s="70">
        <v>44781</v>
      </c>
      <c r="C16" s="42">
        <v>110</v>
      </c>
      <c r="D16" s="140"/>
      <c r="J16" s="255"/>
      <c r="K16" s="70">
        <v>44781</v>
      </c>
      <c r="L16" s="42">
        <v>117</v>
      </c>
      <c r="M16" s="140"/>
      <c r="Y16" s="135">
        <v>43</v>
      </c>
      <c r="Z16" s="135">
        <v>4</v>
      </c>
      <c r="AB16" s="129">
        <v>35</v>
      </c>
      <c r="AC16" s="129">
        <v>6</v>
      </c>
      <c r="AD16" s="141"/>
      <c r="AE16" s="141"/>
      <c r="AF16" s="141"/>
      <c r="AG16" s="141"/>
    </row>
    <row r="17" spans="1:33">
      <c r="A17" s="255"/>
      <c r="B17" s="70">
        <v>44780</v>
      </c>
      <c r="C17" s="42">
        <v>100</v>
      </c>
      <c r="D17" s="140"/>
      <c r="J17" s="255"/>
      <c r="K17" s="70">
        <v>44780</v>
      </c>
      <c r="L17" s="42">
        <v>108</v>
      </c>
      <c r="M17" s="140"/>
      <c r="W17" s="25"/>
      <c r="Y17" s="135">
        <v>53</v>
      </c>
      <c r="Z17" s="135">
        <v>5</v>
      </c>
      <c r="AB17" s="129">
        <v>49</v>
      </c>
      <c r="AC17" s="129">
        <v>7</v>
      </c>
      <c r="AD17" s="141"/>
      <c r="AE17" s="141"/>
      <c r="AF17" s="141"/>
      <c r="AG17" s="141"/>
    </row>
    <row r="18" spans="1:33">
      <c r="A18" s="255"/>
      <c r="B18" s="70">
        <v>44749</v>
      </c>
      <c r="C18" s="42">
        <v>91</v>
      </c>
      <c r="D18" s="140"/>
      <c r="J18" s="255"/>
      <c r="K18" s="70">
        <v>44749</v>
      </c>
      <c r="L18" s="42">
        <v>100</v>
      </c>
      <c r="M18" s="140"/>
      <c r="W18" s="25"/>
      <c r="Y18" s="25"/>
      <c r="Z18" s="132"/>
      <c r="AB18" s="129">
        <v>62</v>
      </c>
      <c r="AC18" s="129">
        <v>8</v>
      </c>
      <c r="AD18" s="141"/>
      <c r="AE18" s="141"/>
      <c r="AF18" s="141"/>
      <c r="AG18" s="141"/>
    </row>
    <row r="19" spans="1:33">
      <c r="A19" s="255"/>
      <c r="B19" s="70">
        <v>44748</v>
      </c>
      <c r="C19" s="42">
        <v>82</v>
      </c>
      <c r="D19" s="140"/>
      <c r="J19" s="255"/>
      <c r="K19" s="70">
        <v>44748</v>
      </c>
      <c r="L19" s="42">
        <v>90</v>
      </c>
      <c r="M19" s="140"/>
      <c r="W19" s="25"/>
      <c r="Y19" s="25"/>
      <c r="Z19" s="132"/>
      <c r="AB19" s="129">
        <v>80</v>
      </c>
      <c r="AC19" s="129">
        <v>9</v>
      </c>
      <c r="AD19" s="141"/>
      <c r="AE19" s="141"/>
      <c r="AF19" s="141"/>
      <c r="AG19" s="141"/>
    </row>
    <row r="20" spans="1:33">
      <c r="A20" s="255"/>
      <c r="B20" s="70">
        <v>44718</v>
      </c>
      <c r="C20" s="42">
        <v>73</v>
      </c>
      <c r="D20" s="140"/>
      <c r="J20" s="255"/>
      <c r="K20" s="70">
        <v>44718</v>
      </c>
      <c r="L20" s="42">
        <v>81</v>
      </c>
      <c r="M20" s="140"/>
      <c r="W20" s="25"/>
      <c r="Z20" s="132"/>
      <c r="AC20" s="132"/>
      <c r="AD20" s="132"/>
      <c r="AE20" s="132"/>
      <c r="AF20" s="132"/>
      <c r="AG20" s="132"/>
    </row>
    <row r="21" spans="1:33">
      <c r="A21" s="255"/>
      <c r="B21" s="70">
        <v>44717</v>
      </c>
      <c r="C21" s="42">
        <v>64</v>
      </c>
      <c r="D21" s="140"/>
      <c r="J21" s="255"/>
      <c r="K21" s="70">
        <v>44717</v>
      </c>
      <c r="L21" s="42">
        <v>71</v>
      </c>
      <c r="M21" s="140"/>
      <c r="W21" s="25"/>
      <c r="Y21" s="105" t="s">
        <v>419</v>
      </c>
      <c r="Z21" s="136" t="s">
        <v>218</v>
      </c>
      <c r="AB21" s="105" t="s">
        <v>421</v>
      </c>
      <c r="AC21" s="136" t="s">
        <v>218</v>
      </c>
      <c r="AD21" s="139"/>
      <c r="AE21" s="139"/>
      <c r="AF21" s="139"/>
      <c r="AG21" s="139"/>
    </row>
    <row r="22" spans="1:33">
      <c r="A22" s="255"/>
      <c r="B22" s="70">
        <v>44686</v>
      </c>
      <c r="C22" s="42">
        <v>55</v>
      </c>
      <c r="D22" s="42">
        <v>115</v>
      </c>
      <c r="J22" s="255"/>
      <c r="K22" s="70">
        <v>44686</v>
      </c>
      <c r="L22" s="42">
        <v>62</v>
      </c>
      <c r="M22" s="42">
        <v>122</v>
      </c>
      <c r="W22" s="25"/>
      <c r="Y22" s="137">
        <v>0</v>
      </c>
      <c r="Z22" s="138" t="s">
        <v>65</v>
      </c>
      <c r="AB22" s="137">
        <v>0</v>
      </c>
      <c r="AC22" s="138" t="s">
        <v>65</v>
      </c>
      <c r="AD22" s="141"/>
      <c r="AE22" s="141"/>
      <c r="AF22" s="141"/>
      <c r="AG22" s="141"/>
    </row>
    <row r="23" spans="1:33">
      <c r="A23" s="255"/>
      <c r="B23" s="70">
        <v>44685</v>
      </c>
      <c r="C23" s="42">
        <v>46</v>
      </c>
      <c r="D23" s="42">
        <v>104</v>
      </c>
      <c r="J23" s="255"/>
      <c r="K23" s="70">
        <v>44685</v>
      </c>
      <c r="L23" s="42">
        <v>53</v>
      </c>
      <c r="M23" s="42">
        <v>111</v>
      </c>
      <c r="W23" s="25"/>
      <c r="Y23" s="137">
        <v>8.5</v>
      </c>
      <c r="Z23" s="138">
        <v>1</v>
      </c>
      <c r="AB23" s="137">
        <v>17.25</v>
      </c>
      <c r="AC23" s="138">
        <v>3</v>
      </c>
      <c r="AD23" s="141"/>
      <c r="AE23" s="141"/>
      <c r="AF23" s="141"/>
      <c r="AG23" s="141"/>
    </row>
    <row r="24" spans="1:33">
      <c r="A24" s="255"/>
      <c r="B24" s="70">
        <v>44655</v>
      </c>
      <c r="C24" s="42">
        <v>37</v>
      </c>
      <c r="D24" s="42">
        <v>94</v>
      </c>
      <c r="J24" s="255"/>
      <c r="K24" s="70">
        <v>44655</v>
      </c>
      <c r="L24" s="42">
        <v>44</v>
      </c>
      <c r="M24" s="42">
        <v>100</v>
      </c>
      <c r="W24" s="25"/>
      <c r="Y24" s="137">
        <v>22.75</v>
      </c>
      <c r="Z24" s="138">
        <v>2</v>
      </c>
      <c r="AB24" s="137">
        <v>22</v>
      </c>
      <c r="AC24" s="138">
        <v>4</v>
      </c>
      <c r="AD24" s="141"/>
      <c r="AE24" s="141"/>
      <c r="AF24" s="141"/>
      <c r="AG24" s="141"/>
    </row>
    <row r="25" spans="1:33">
      <c r="A25" s="255"/>
      <c r="B25" s="70">
        <v>44654</v>
      </c>
      <c r="C25" s="42">
        <v>33</v>
      </c>
      <c r="D25" s="42">
        <v>81</v>
      </c>
      <c r="J25" s="255"/>
      <c r="K25" s="70">
        <v>44654</v>
      </c>
      <c r="L25" s="42">
        <v>39</v>
      </c>
      <c r="M25" s="42">
        <v>87</v>
      </c>
      <c r="W25" s="25"/>
      <c r="Y25" s="137">
        <v>34</v>
      </c>
      <c r="Z25" s="138">
        <v>3</v>
      </c>
      <c r="AB25" s="137">
        <v>31.5</v>
      </c>
      <c r="AC25" s="138">
        <v>5</v>
      </c>
      <c r="AD25" s="141"/>
      <c r="AE25" s="141"/>
      <c r="AF25" s="141"/>
      <c r="AG25" s="141"/>
    </row>
    <row r="26" spans="1:33">
      <c r="A26" s="255"/>
      <c r="B26" s="70">
        <v>44623</v>
      </c>
      <c r="C26" s="140"/>
      <c r="D26" s="42">
        <v>69</v>
      </c>
      <c r="J26" s="255"/>
      <c r="K26" s="70">
        <v>44623</v>
      </c>
      <c r="L26" s="140"/>
      <c r="M26" s="42">
        <v>73</v>
      </c>
      <c r="W26" s="25"/>
      <c r="Y26" s="137">
        <v>51</v>
      </c>
      <c r="Z26" s="138">
        <v>4</v>
      </c>
      <c r="AB26" s="137">
        <v>41.5</v>
      </c>
      <c r="AC26" s="138">
        <v>6</v>
      </c>
      <c r="AD26" s="141"/>
      <c r="AE26" s="141"/>
      <c r="AF26" s="141"/>
      <c r="AG26" s="141"/>
    </row>
    <row r="27" spans="1:33">
      <c r="A27" s="255"/>
      <c r="B27" s="70">
        <v>44622</v>
      </c>
      <c r="C27" s="140"/>
      <c r="D27" s="42">
        <v>56</v>
      </c>
      <c r="J27" s="255"/>
      <c r="K27" s="70">
        <v>44622</v>
      </c>
      <c r="L27" s="140"/>
      <c r="M27" s="42">
        <v>60</v>
      </c>
      <c r="W27" s="25"/>
      <c r="Y27" s="137">
        <v>62.5</v>
      </c>
      <c r="Z27" s="138">
        <v>5</v>
      </c>
      <c r="AB27" s="138">
        <v>54</v>
      </c>
      <c r="AC27" s="138">
        <v>7</v>
      </c>
      <c r="AD27" s="141"/>
      <c r="AE27" s="141"/>
      <c r="AF27" s="141"/>
      <c r="AG27" s="141"/>
    </row>
    <row r="28" spans="1:33">
      <c r="A28" s="255"/>
      <c r="B28" s="70">
        <v>44594</v>
      </c>
      <c r="C28" s="140"/>
      <c r="D28" s="42">
        <v>44</v>
      </c>
      <c r="J28" s="255"/>
      <c r="K28" s="70">
        <v>44594</v>
      </c>
      <c r="L28" s="140"/>
      <c r="M28" s="42">
        <v>47</v>
      </c>
      <c r="W28" s="25"/>
      <c r="Y28" s="25"/>
      <c r="AB28" s="138">
        <v>69</v>
      </c>
      <c r="AC28" s="138">
        <v>8</v>
      </c>
      <c r="AD28" s="141"/>
      <c r="AE28" s="141"/>
      <c r="AF28" s="141"/>
      <c r="AG28" s="141"/>
    </row>
    <row r="29" spans="1:33">
      <c r="A29" s="255"/>
      <c r="B29" s="70">
        <v>44593</v>
      </c>
      <c r="C29" s="140"/>
      <c r="D29" s="42">
        <v>32</v>
      </c>
      <c r="J29" s="255"/>
      <c r="K29" s="70">
        <v>44593</v>
      </c>
      <c r="L29" s="140"/>
      <c r="M29" s="42">
        <v>34</v>
      </c>
      <c r="W29" s="25"/>
      <c r="Y29" s="25"/>
      <c r="AB29" s="138">
        <v>80</v>
      </c>
      <c r="AC29" s="138">
        <v>9</v>
      </c>
      <c r="AD29" s="141"/>
      <c r="AE29" s="141"/>
      <c r="AF29" s="141"/>
      <c r="AG29" s="141"/>
    </row>
    <row r="30" spans="1:33">
      <c r="A30" s="255"/>
      <c r="B30" s="70">
        <v>44562</v>
      </c>
      <c r="C30" s="140"/>
      <c r="D30" s="42">
        <v>20</v>
      </c>
      <c r="J30" s="255"/>
      <c r="K30" s="70">
        <v>44562</v>
      </c>
      <c r="L30" s="140"/>
      <c r="M30" s="42">
        <v>22</v>
      </c>
    </row>
    <row r="31" spans="1:33">
      <c r="A31" s="256"/>
      <c r="B31" s="42" t="s">
        <v>65</v>
      </c>
      <c r="C31" s="43"/>
      <c r="D31" s="43"/>
      <c r="J31" s="256"/>
      <c r="K31" s="42" t="s">
        <v>65</v>
      </c>
      <c r="L31" s="42">
        <v>0</v>
      </c>
      <c r="M31" s="42">
        <v>0</v>
      </c>
      <c r="S31" s="120"/>
      <c r="V31" s="120"/>
    </row>
    <row r="32" spans="1:33">
      <c r="S32" s="45"/>
      <c r="V32" s="45"/>
      <c r="W32" s="25"/>
    </row>
    <row r="33" spans="1:23">
      <c r="A33" s="260" t="s">
        <v>430</v>
      </c>
      <c r="B33" s="245"/>
      <c r="C33" s="245"/>
      <c r="D33" s="245"/>
      <c r="E33" s="245"/>
      <c r="F33" s="245"/>
      <c r="G33" s="245"/>
      <c r="H33" s="246"/>
      <c r="J33" s="257" t="s">
        <v>431</v>
      </c>
      <c r="K33" s="245"/>
      <c r="L33" s="245"/>
      <c r="M33" s="245"/>
      <c r="N33" s="245"/>
      <c r="O33" s="245"/>
      <c r="P33" s="245"/>
      <c r="Q33" s="246"/>
      <c r="S33" s="45"/>
      <c r="V33" s="45"/>
      <c r="W33" s="25"/>
    </row>
    <row r="34" spans="1:23">
      <c r="A34" s="254" t="s">
        <v>75</v>
      </c>
      <c r="B34" s="43"/>
      <c r="C34" s="253" t="s">
        <v>425</v>
      </c>
      <c r="D34" s="246"/>
      <c r="E34" s="253" t="s">
        <v>426</v>
      </c>
      <c r="F34" s="246"/>
      <c r="G34" s="253" t="s">
        <v>427</v>
      </c>
      <c r="H34" s="246"/>
      <c r="J34" s="261" t="s">
        <v>75</v>
      </c>
      <c r="K34" s="142"/>
      <c r="L34" s="258" t="s">
        <v>425</v>
      </c>
      <c r="M34" s="259"/>
      <c r="N34" s="258" t="s">
        <v>426</v>
      </c>
      <c r="O34" s="259"/>
      <c r="P34" s="258" t="s">
        <v>427</v>
      </c>
      <c r="Q34" s="259"/>
      <c r="S34" s="45"/>
      <c r="V34" s="45"/>
      <c r="W34" s="25"/>
    </row>
    <row r="35" spans="1:23">
      <c r="A35" s="255"/>
      <c r="B35" s="43"/>
      <c r="C35" s="42" t="s">
        <v>52</v>
      </c>
      <c r="D35" s="42" t="s">
        <v>45</v>
      </c>
      <c r="E35" s="42" t="s">
        <v>52</v>
      </c>
      <c r="F35" s="42" t="s">
        <v>45</v>
      </c>
      <c r="G35" s="42" t="s">
        <v>52</v>
      </c>
      <c r="H35" s="42" t="s">
        <v>45</v>
      </c>
      <c r="J35" s="255"/>
      <c r="K35" s="142"/>
      <c r="L35" s="142" t="s">
        <v>52</v>
      </c>
      <c r="M35" s="142" t="s">
        <v>45</v>
      </c>
      <c r="N35" s="142" t="s">
        <v>52</v>
      </c>
      <c r="O35" s="142" t="s">
        <v>45</v>
      </c>
      <c r="P35" s="142" t="s">
        <v>52</v>
      </c>
      <c r="Q35" s="142" t="s">
        <v>45</v>
      </c>
      <c r="S35" s="45"/>
      <c r="V35" s="45"/>
      <c r="W35" s="25"/>
    </row>
    <row r="36" spans="1:23">
      <c r="A36" s="255"/>
      <c r="B36" s="42">
        <v>9</v>
      </c>
      <c r="C36" s="42">
        <v>66</v>
      </c>
      <c r="D36" s="140"/>
      <c r="E36" s="42">
        <v>70</v>
      </c>
      <c r="F36" s="140"/>
      <c r="G36" s="42">
        <v>70</v>
      </c>
      <c r="H36" s="140"/>
      <c r="J36" s="255"/>
      <c r="K36" s="143">
        <v>9</v>
      </c>
      <c r="L36" s="42">
        <v>66</v>
      </c>
      <c r="M36" s="140"/>
      <c r="N36" s="42">
        <v>70</v>
      </c>
      <c r="O36" s="140"/>
      <c r="P36" s="42">
        <v>70</v>
      </c>
      <c r="Q36" s="140"/>
      <c r="S36" s="45"/>
      <c r="V36" s="45"/>
      <c r="W36" s="25"/>
    </row>
    <row r="37" spans="1:23">
      <c r="A37" s="255"/>
      <c r="B37" s="42">
        <v>8</v>
      </c>
      <c r="C37" s="42">
        <v>58</v>
      </c>
      <c r="D37" s="140"/>
      <c r="E37" s="42">
        <v>59</v>
      </c>
      <c r="F37" s="140"/>
      <c r="G37" s="42">
        <v>60</v>
      </c>
      <c r="H37" s="140"/>
      <c r="J37" s="255"/>
      <c r="K37" s="143">
        <v>8</v>
      </c>
      <c r="L37" s="42">
        <v>58</v>
      </c>
      <c r="M37" s="140"/>
      <c r="N37" s="42">
        <v>59</v>
      </c>
      <c r="O37" s="140"/>
      <c r="P37" s="42">
        <v>60</v>
      </c>
      <c r="Q37" s="140"/>
      <c r="S37" s="45"/>
      <c r="V37" s="45"/>
      <c r="W37" s="25"/>
    </row>
    <row r="38" spans="1:23">
      <c r="A38" s="255"/>
      <c r="B38" s="42">
        <v>7</v>
      </c>
      <c r="C38" s="42">
        <v>51</v>
      </c>
      <c r="D38" s="140"/>
      <c r="E38" s="42">
        <v>49</v>
      </c>
      <c r="F38" s="140"/>
      <c r="G38" s="42">
        <v>51</v>
      </c>
      <c r="H38" s="140"/>
      <c r="J38" s="255"/>
      <c r="K38" s="143">
        <v>7</v>
      </c>
      <c r="L38" s="42">
        <v>51</v>
      </c>
      <c r="M38" s="140"/>
      <c r="N38" s="42">
        <v>49</v>
      </c>
      <c r="O38" s="140"/>
      <c r="P38" s="42">
        <v>51</v>
      </c>
      <c r="Q38" s="140"/>
      <c r="S38" s="45"/>
      <c r="V38" s="45"/>
      <c r="W38" s="25"/>
    </row>
    <row r="39" spans="1:23">
      <c r="A39" s="255"/>
      <c r="B39" s="42">
        <v>6</v>
      </c>
      <c r="C39" s="42">
        <v>41</v>
      </c>
      <c r="D39" s="140"/>
      <c r="E39" s="42">
        <v>39</v>
      </c>
      <c r="F39" s="140"/>
      <c r="G39" s="42">
        <v>40</v>
      </c>
      <c r="H39" s="140"/>
      <c r="J39" s="255"/>
      <c r="K39" s="143">
        <v>6</v>
      </c>
      <c r="L39" s="42">
        <v>41</v>
      </c>
      <c r="M39" s="140"/>
      <c r="N39" s="42">
        <v>39</v>
      </c>
      <c r="O39" s="140"/>
      <c r="P39" s="42">
        <v>40</v>
      </c>
      <c r="Q39" s="140"/>
      <c r="S39" s="45"/>
      <c r="V39" s="45"/>
      <c r="W39" s="25"/>
    </row>
    <row r="40" spans="1:23">
      <c r="A40" s="255"/>
      <c r="B40" s="42">
        <v>5</v>
      </c>
      <c r="C40" s="42">
        <v>32</v>
      </c>
      <c r="D40" s="42">
        <v>61</v>
      </c>
      <c r="E40" s="42">
        <v>29</v>
      </c>
      <c r="F40" s="42">
        <v>62</v>
      </c>
      <c r="G40" s="42">
        <v>30</v>
      </c>
      <c r="H40" s="42">
        <v>62</v>
      </c>
      <c r="J40" s="255"/>
      <c r="K40" s="143">
        <v>5</v>
      </c>
      <c r="L40" s="42">
        <v>32</v>
      </c>
      <c r="M40" s="42">
        <v>61</v>
      </c>
      <c r="N40" s="42">
        <v>29</v>
      </c>
      <c r="O40" s="42">
        <v>62</v>
      </c>
      <c r="P40" s="42">
        <v>30</v>
      </c>
      <c r="Q40" s="42">
        <v>62</v>
      </c>
      <c r="S40" s="45"/>
      <c r="V40" s="45"/>
      <c r="W40" s="25"/>
    </row>
    <row r="41" spans="1:23">
      <c r="A41" s="255"/>
      <c r="B41" s="42">
        <v>4</v>
      </c>
      <c r="C41" s="42">
        <v>23</v>
      </c>
      <c r="D41" s="42">
        <v>51</v>
      </c>
      <c r="E41" s="42">
        <v>19</v>
      </c>
      <c r="F41" s="42">
        <v>59</v>
      </c>
      <c r="G41" s="42">
        <v>20</v>
      </c>
      <c r="H41" s="42">
        <v>49</v>
      </c>
      <c r="J41" s="255"/>
      <c r="K41" s="143">
        <v>4</v>
      </c>
      <c r="L41" s="42">
        <v>23</v>
      </c>
      <c r="M41" s="42">
        <v>51</v>
      </c>
      <c r="N41" s="42">
        <v>19</v>
      </c>
      <c r="O41" s="42">
        <v>59</v>
      </c>
      <c r="P41" s="42">
        <v>20</v>
      </c>
      <c r="Q41" s="42">
        <v>49</v>
      </c>
      <c r="S41" s="25"/>
      <c r="V41" s="45"/>
      <c r="W41" s="25"/>
    </row>
    <row r="42" spans="1:23">
      <c r="A42" s="255"/>
      <c r="B42" s="42">
        <v>3</v>
      </c>
      <c r="C42" s="42">
        <v>18</v>
      </c>
      <c r="D42" s="42">
        <v>36</v>
      </c>
      <c r="E42" s="42">
        <v>14</v>
      </c>
      <c r="F42" s="42">
        <v>35</v>
      </c>
      <c r="G42" s="42">
        <v>15</v>
      </c>
      <c r="H42" s="42">
        <v>30</v>
      </c>
      <c r="J42" s="255"/>
      <c r="K42" s="143">
        <v>3</v>
      </c>
      <c r="L42" s="42">
        <v>18</v>
      </c>
      <c r="M42" s="42">
        <v>36</v>
      </c>
      <c r="N42" s="42">
        <v>14</v>
      </c>
      <c r="O42" s="42">
        <v>35</v>
      </c>
      <c r="P42" s="42">
        <v>15</v>
      </c>
      <c r="Q42" s="42">
        <v>30</v>
      </c>
      <c r="V42" s="45"/>
      <c r="W42" s="25"/>
    </row>
    <row r="43" spans="1:23">
      <c r="A43" s="255"/>
      <c r="B43" s="42">
        <v>2</v>
      </c>
      <c r="C43" s="140"/>
      <c r="D43" s="42">
        <v>22</v>
      </c>
      <c r="E43" s="140"/>
      <c r="F43" s="42">
        <v>21</v>
      </c>
      <c r="G43" s="140"/>
      <c r="H43" s="42">
        <v>22</v>
      </c>
      <c r="J43" s="255"/>
      <c r="K43" s="143">
        <v>2</v>
      </c>
      <c r="L43" s="140"/>
      <c r="M43" s="42">
        <v>22</v>
      </c>
      <c r="N43" s="140"/>
      <c r="O43" s="42">
        <v>21</v>
      </c>
      <c r="P43" s="140"/>
      <c r="Q43" s="42">
        <v>22</v>
      </c>
      <c r="V43" s="45"/>
      <c r="W43" s="25"/>
    </row>
    <row r="44" spans="1:23">
      <c r="A44" s="256"/>
      <c r="B44" s="42">
        <v>1</v>
      </c>
      <c r="C44" s="140"/>
      <c r="D44" s="42">
        <v>8</v>
      </c>
      <c r="E44" s="140"/>
      <c r="F44" s="42">
        <v>8</v>
      </c>
      <c r="G44" s="140"/>
      <c r="H44" s="42">
        <v>8</v>
      </c>
      <c r="J44" s="256"/>
      <c r="K44" s="143">
        <v>1</v>
      </c>
      <c r="L44" s="140"/>
      <c r="M44" s="42">
        <v>8</v>
      </c>
      <c r="N44" s="140"/>
      <c r="O44" s="42">
        <v>8</v>
      </c>
      <c r="P44" s="140"/>
      <c r="Q44" s="42">
        <v>8</v>
      </c>
    </row>
    <row r="45" spans="1:23">
      <c r="A45" s="254" t="s">
        <v>43</v>
      </c>
      <c r="B45" s="43"/>
      <c r="C45" s="42" t="s">
        <v>428</v>
      </c>
      <c r="D45" s="42" t="s">
        <v>429</v>
      </c>
      <c r="J45" s="261" t="s">
        <v>43</v>
      </c>
      <c r="K45" s="142"/>
      <c r="L45" s="42" t="s">
        <v>428</v>
      </c>
      <c r="M45" s="42" t="s">
        <v>429</v>
      </c>
    </row>
    <row r="46" spans="1:23">
      <c r="A46" s="255"/>
      <c r="B46" s="70">
        <v>44813</v>
      </c>
      <c r="C46" s="42">
        <v>131</v>
      </c>
      <c r="D46" s="140"/>
      <c r="J46" s="255"/>
      <c r="K46" s="144">
        <v>44813</v>
      </c>
      <c r="L46" s="42">
        <v>131</v>
      </c>
      <c r="M46" s="140"/>
    </row>
    <row r="47" spans="1:23">
      <c r="A47" s="255"/>
      <c r="B47" s="70">
        <v>44812</v>
      </c>
      <c r="C47" s="42">
        <v>122</v>
      </c>
      <c r="D47" s="140"/>
      <c r="J47" s="255"/>
      <c r="K47" s="144">
        <v>44812</v>
      </c>
      <c r="L47" s="42">
        <v>122</v>
      </c>
      <c r="M47" s="140"/>
    </row>
    <row r="48" spans="1:23">
      <c r="A48" s="255"/>
      <c r="B48" s="70">
        <v>44781</v>
      </c>
      <c r="C48" s="42">
        <v>113</v>
      </c>
      <c r="D48" s="140"/>
      <c r="J48" s="255"/>
      <c r="K48" s="144">
        <v>44781</v>
      </c>
      <c r="L48" s="42">
        <v>113</v>
      </c>
      <c r="M48" s="140"/>
    </row>
    <row r="49" spans="1:13">
      <c r="A49" s="255"/>
      <c r="B49" s="70">
        <v>44780</v>
      </c>
      <c r="C49" s="42">
        <v>104</v>
      </c>
      <c r="D49" s="140"/>
      <c r="J49" s="255"/>
      <c r="K49" s="144">
        <v>44780</v>
      </c>
      <c r="L49" s="42">
        <v>104</v>
      </c>
      <c r="M49" s="140"/>
    </row>
    <row r="50" spans="1:13">
      <c r="A50" s="255"/>
      <c r="B50" s="70">
        <v>44749</v>
      </c>
      <c r="C50" s="42">
        <v>95</v>
      </c>
      <c r="D50" s="140"/>
      <c r="J50" s="255"/>
      <c r="K50" s="144">
        <v>44749</v>
      </c>
      <c r="L50" s="42">
        <v>95</v>
      </c>
      <c r="M50" s="140"/>
    </row>
    <row r="51" spans="1:13">
      <c r="A51" s="255"/>
      <c r="B51" s="70">
        <v>44748</v>
      </c>
      <c r="C51" s="42">
        <v>86</v>
      </c>
      <c r="D51" s="140"/>
      <c r="J51" s="255"/>
      <c r="K51" s="144">
        <v>44748</v>
      </c>
      <c r="L51" s="42">
        <v>86</v>
      </c>
      <c r="M51" s="140"/>
    </row>
    <row r="52" spans="1:13">
      <c r="A52" s="255"/>
      <c r="B52" s="70">
        <v>44718</v>
      </c>
      <c r="C52" s="42">
        <v>77</v>
      </c>
      <c r="D52" s="140"/>
      <c r="J52" s="255"/>
      <c r="K52" s="144">
        <v>44718</v>
      </c>
      <c r="L52" s="42">
        <v>77</v>
      </c>
      <c r="M52" s="140"/>
    </row>
    <row r="53" spans="1:13">
      <c r="A53" s="255"/>
      <c r="B53" s="70">
        <v>44717</v>
      </c>
      <c r="C53" s="42">
        <v>67</v>
      </c>
      <c r="D53" s="140"/>
      <c r="J53" s="255"/>
      <c r="K53" s="144">
        <v>44717</v>
      </c>
      <c r="L53" s="42">
        <v>67</v>
      </c>
      <c r="M53" s="140"/>
    </row>
    <row r="54" spans="1:13">
      <c r="A54" s="255"/>
      <c r="B54" s="70">
        <v>44686</v>
      </c>
      <c r="C54" s="42">
        <v>59</v>
      </c>
      <c r="D54" s="42">
        <v>116</v>
      </c>
      <c r="J54" s="255"/>
      <c r="K54" s="144">
        <v>44686</v>
      </c>
      <c r="L54" s="42">
        <v>59</v>
      </c>
      <c r="M54" s="42">
        <v>116</v>
      </c>
    </row>
    <row r="55" spans="1:13">
      <c r="A55" s="255"/>
      <c r="B55" s="70">
        <v>44685</v>
      </c>
      <c r="C55" s="42">
        <v>50</v>
      </c>
      <c r="D55" s="42">
        <v>104</v>
      </c>
      <c r="J55" s="255"/>
      <c r="K55" s="144">
        <v>44685</v>
      </c>
      <c r="L55" s="42">
        <v>50</v>
      </c>
      <c r="M55" s="42">
        <v>104</v>
      </c>
    </row>
    <row r="56" spans="1:13">
      <c r="A56" s="255"/>
      <c r="B56" s="70">
        <v>44655</v>
      </c>
      <c r="C56" s="42">
        <v>42</v>
      </c>
      <c r="D56" s="42">
        <v>93</v>
      </c>
      <c r="J56" s="255"/>
      <c r="K56" s="144">
        <v>44655</v>
      </c>
      <c r="L56" s="42">
        <v>42</v>
      </c>
      <c r="M56" s="42">
        <v>93</v>
      </c>
    </row>
    <row r="57" spans="1:13">
      <c r="A57" s="255"/>
      <c r="B57" s="70">
        <v>44654</v>
      </c>
      <c r="C57" s="42">
        <v>36</v>
      </c>
      <c r="D57" s="42">
        <v>80</v>
      </c>
      <c r="J57" s="255"/>
      <c r="K57" s="144">
        <v>44654</v>
      </c>
      <c r="L57" s="42">
        <v>36</v>
      </c>
      <c r="M57" s="42">
        <v>80</v>
      </c>
    </row>
    <row r="58" spans="1:13">
      <c r="A58" s="255"/>
      <c r="B58" s="70">
        <v>44623</v>
      </c>
      <c r="C58" s="140"/>
      <c r="D58" s="42">
        <v>68</v>
      </c>
      <c r="J58" s="255"/>
      <c r="K58" s="144">
        <v>44623</v>
      </c>
      <c r="L58" s="140"/>
      <c r="M58" s="42">
        <v>68</v>
      </c>
    </row>
    <row r="59" spans="1:13">
      <c r="A59" s="255"/>
      <c r="B59" s="70">
        <v>44622</v>
      </c>
      <c r="C59" s="140"/>
      <c r="D59" s="42">
        <v>55</v>
      </c>
      <c r="J59" s="255"/>
      <c r="K59" s="144">
        <v>44622</v>
      </c>
      <c r="L59" s="140"/>
      <c r="M59" s="42">
        <v>55</v>
      </c>
    </row>
    <row r="60" spans="1:13">
      <c r="A60" s="255"/>
      <c r="B60" s="70">
        <v>44594</v>
      </c>
      <c r="C60" s="140"/>
      <c r="D60" s="42">
        <v>43</v>
      </c>
      <c r="J60" s="255"/>
      <c r="K60" s="144">
        <v>44594</v>
      </c>
      <c r="L60" s="140"/>
      <c r="M60" s="42">
        <v>43</v>
      </c>
    </row>
    <row r="61" spans="1:13">
      <c r="A61" s="255"/>
      <c r="B61" s="70">
        <v>44593</v>
      </c>
      <c r="C61" s="140"/>
      <c r="D61" s="42">
        <v>30</v>
      </c>
      <c r="J61" s="255"/>
      <c r="K61" s="144">
        <v>44593</v>
      </c>
      <c r="L61" s="140"/>
      <c r="M61" s="42">
        <v>30</v>
      </c>
    </row>
    <row r="62" spans="1:13">
      <c r="A62" s="255"/>
      <c r="B62" s="70">
        <v>44562</v>
      </c>
      <c r="C62" s="140"/>
      <c r="D62" s="42">
        <v>18</v>
      </c>
      <c r="J62" s="255"/>
      <c r="K62" s="144">
        <v>44562</v>
      </c>
      <c r="L62" s="140"/>
      <c r="M62" s="42">
        <v>18</v>
      </c>
    </row>
    <row r="63" spans="1:13">
      <c r="A63" s="256"/>
      <c r="B63" s="42" t="s">
        <v>65</v>
      </c>
      <c r="C63" s="42">
        <v>0</v>
      </c>
      <c r="D63" s="42">
        <v>0</v>
      </c>
      <c r="J63" s="256"/>
      <c r="K63" s="142" t="s">
        <v>65</v>
      </c>
      <c r="L63" s="42">
        <v>0</v>
      </c>
      <c r="M63" s="42">
        <v>0</v>
      </c>
    </row>
  </sheetData>
  <mergeCells count="24">
    <mergeCell ref="J45:J63"/>
    <mergeCell ref="A34:A44"/>
    <mergeCell ref="A45:A63"/>
    <mergeCell ref="A2:A12"/>
    <mergeCell ref="A13:A31"/>
    <mergeCell ref="A33:H33"/>
    <mergeCell ref="C34:D34"/>
    <mergeCell ref="E34:F34"/>
    <mergeCell ref="G34:H34"/>
    <mergeCell ref="A1:H1"/>
    <mergeCell ref="J1:Q1"/>
    <mergeCell ref="C2:D2"/>
    <mergeCell ref="E2:F2"/>
    <mergeCell ref="G2:H2"/>
    <mergeCell ref="J2:J12"/>
    <mergeCell ref="P2:Q2"/>
    <mergeCell ref="L2:M2"/>
    <mergeCell ref="N2:O2"/>
    <mergeCell ref="J13:J31"/>
    <mergeCell ref="J33:Q33"/>
    <mergeCell ref="L34:M34"/>
    <mergeCell ref="N34:O34"/>
    <mergeCell ref="P34:Q34"/>
    <mergeCell ref="J34:J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47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25" t="s">
        <v>432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B2" s="122">
        <v>39</v>
      </c>
      <c r="C2" s="32">
        <f t="shared" ref="C2:C47" si="0">VLOOKUP(B2,$G$12:$H$17,2)</f>
        <v>5</v>
      </c>
      <c r="D2" s="120">
        <v>5</v>
      </c>
      <c r="E2" s="36">
        <f>COUNTIF($C$2:$C$47,"5")</f>
        <v>10</v>
      </c>
      <c r="F2" s="25">
        <v>6</v>
      </c>
      <c r="G2" s="120">
        <v>6</v>
      </c>
      <c r="H2" s="36">
        <f>COUNTIF($F$2:$F$40,"6")</f>
        <v>4</v>
      </c>
    </row>
    <row r="3" spans="1:8">
      <c r="B3" s="122">
        <v>38</v>
      </c>
      <c r="C3" s="32">
        <f t="shared" si="0"/>
        <v>5</v>
      </c>
      <c r="D3" s="120">
        <v>4</v>
      </c>
      <c r="E3" s="36">
        <f>COUNTIF($C$2:$C$47,"4")</f>
        <v>16</v>
      </c>
      <c r="F3" s="25">
        <v>6</v>
      </c>
      <c r="G3" s="120">
        <v>5</v>
      </c>
      <c r="H3" s="36">
        <f>COUNTIF($F$2:$F$40,"5")</f>
        <v>9</v>
      </c>
    </row>
    <row r="4" spans="1:8">
      <c r="B4" s="122">
        <v>37</v>
      </c>
      <c r="C4" s="32">
        <f t="shared" si="0"/>
        <v>5</v>
      </c>
      <c r="D4" s="120">
        <v>3</v>
      </c>
      <c r="E4" s="36">
        <f>COUNTIF($C$2:$C$47,"3")</f>
        <v>14</v>
      </c>
      <c r="F4" s="25">
        <v>6</v>
      </c>
      <c r="G4" s="120">
        <v>4</v>
      </c>
      <c r="H4" s="36">
        <f>COUNTIF($F$2:$F$40,"4")</f>
        <v>18</v>
      </c>
    </row>
    <row r="5" spans="1:8">
      <c r="B5" s="122">
        <v>36</v>
      </c>
      <c r="C5" s="32">
        <f t="shared" si="0"/>
        <v>5</v>
      </c>
      <c r="D5" s="120">
        <v>2</v>
      </c>
      <c r="E5" s="36">
        <f>COUNTIF($C$2:$C$47,"2")</f>
        <v>5</v>
      </c>
      <c r="F5" s="122">
        <v>6</v>
      </c>
      <c r="G5" s="120">
        <v>3</v>
      </c>
      <c r="H5" s="36">
        <f>COUNTIF($F$2:$F$40,"3")</f>
        <v>8</v>
      </c>
    </row>
    <row r="6" spans="1:8">
      <c r="B6" s="122">
        <v>35</v>
      </c>
      <c r="C6" s="32">
        <f t="shared" si="0"/>
        <v>5</v>
      </c>
      <c r="D6" s="120">
        <v>1</v>
      </c>
      <c r="E6" s="36">
        <f>COUNTIF($C$2:$C$47,"1")</f>
        <v>1</v>
      </c>
      <c r="F6" s="25">
        <v>5</v>
      </c>
    </row>
    <row r="7" spans="1:8">
      <c r="B7" s="122">
        <v>35</v>
      </c>
      <c r="C7" s="32">
        <f t="shared" si="0"/>
        <v>5</v>
      </c>
      <c r="D7" s="120">
        <v>0</v>
      </c>
      <c r="E7" s="36">
        <f>COUNTIF($C$2:$C$47,"0")</f>
        <v>0</v>
      </c>
      <c r="F7" s="25">
        <v>5</v>
      </c>
    </row>
    <row r="8" spans="1:8">
      <c r="B8" s="122">
        <v>35</v>
      </c>
      <c r="C8" s="32">
        <f t="shared" si="0"/>
        <v>5</v>
      </c>
      <c r="F8" s="25">
        <v>5</v>
      </c>
    </row>
    <row r="9" spans="1:8">
      <c r="B9" s="122">
        <v>34</v>
      </c>
      <c r="C9" s="32">
        <f t="shared" si="0"/>
        <v>5</v>
      </c>
      <c r="F9" s="25">
        <v>5</v>
      </c>
    </row>
    <row r="10" spans="1:8">
      <c r="B10" s="122">
        <v>32</v>
      </c>
      <c r="C10" s="32">
        <f t="shared" si="0"/>
        <v>5</v>
      </c>
      <c r="F10" s="25">
        <v>5</v>
      </c>
      <c r="G10" s="120" t="s">
        <v>437</v>
      </c>
      <c r="H10" s="36"/>
    </row>
    <row r="11" spans="1:8">
      <c r="B11" s="122">
        <v>30</v>
      </c>
      <c r="C11" s="32">
        <f t="shared" si="0"/>
        <v>5</v>
      </c>
      <c r="F11" s="25">
        <v>5</v>
      </c>
      <c r="G11" s="120" t="s">
        <v>438</v>
      </c>
      <c r="H11" s="120" t="s">
        <v>219</v>
      </c>
    </row>
    <row r="12" spans="1:8">
      <c r="B12" s="122">
        <v>29</v>
      </c>
      <c r="C12" s="32">
        <f t="shared" si="0"/>
        <v>4</v>
      </c>
      <c r="F12" s="25">
        <v>5</v>
      </c>
      <c r="G12" s="120">
        <v>0</v>
      </c>
      <c r="H12" s="120">
        <v>0</v>
      </c>
    </row>
    <row r="13" spans="1:8">
      <c r="B13" s="122">
        <v>29</v>
      </c>
      <c r="C13" s="32">
        <f t="shared" si="0"/>
        <v>4</v>
      </c>
      <c r="F13" s="25">
        <v>5</v>
      </c>
      <c r="G13" s="120">
        <v>3</v>
      </c>
      <c r="H13" s="120">
        <v>1</v>
      </c>
    </row>
    <row r="14" spans="1:8">
      <c r="B14" s="122">
        <v>28</v>
      </c>
      <c r="C14" s="32">
        <f t="shared" si="0"/>
        <v>4</v>
      </c>
      <c r="F14" s="25">
        <v>5</v>
      </c>
      <c r="G14" s="120">
        <v>6</v>
      </c>
      <c r="H14" s="120">
        <v>2</v>
      </c>
    </row>
    <row r="15" spans="1:8">
      <c r="B15" s="122">
        <v>28</v>
      </c>
      <c r="C15" s="32">
        <f t="shared" si="0"/>
        <v>4</v>
      </c>
      <c r="F15" s="25">
        <v>4</v>
      </c>
      <c r="G15" s="120">
        <v>13</v>
      </c>
      <c r="H15" s="120">
        <v>3</v>
      </c>
    </row>
    <row r="16" spans="1:8">
      <c r="B16" s="122">
        <v>27</v>
      </c>
      <c r="C16" s="32">
        <f t="shared" si="0"/>
        <v>4</v>
      </c>
      <c r="F16" s="25">
        <v>4</v>
      </c>
      <c r="G16" s="120">
        <v>20</v>
      </c>
      <c r="H16" s="120">
        <v>4</v>
      </c>
    </row>
    <row r="17" spans="2:8">
      <c r="B17" s="122">
        <v>26</v>
      </c>
      <c r="C17" s="32">
        <f t="shared" si="0"/>
        <v>4</v>
      </c>
      <c r="F17" s="25">
        <v>4</v>
      </c>
      <c r="G17" s="120">
        <v>30</v>
      </c>
      <c r="H17" s="120">
        <v>5</v>
      </c>
    </row>
    <row r="18" spans="2:8">
      <c r="B18" s="122">
        <v>26</v>
      </c>
      <c r="C18" s="32">
        <f t="shared" si="0"/>
        <v>4</v>
      </c>
      <c r="F18" s="25">
        <v>4</v>
      </c>
    </row>
    <row r="19" spans="2:8">
      <c r="B19" s="122">
        <v>25</v>
      </c>
      <c r="C19" s="32">
        <f t="shared" si="0"/>
        <v>4</v>
      </c>
      <c r="F19" s="25">
        <v>4</v>
      </c>
    </row>
    <row r="20" spans="2:8">
      <c r="B20" s="122">
        <v>24</v>
      </c>
      <c r="C20" s="32">
        <f t="shared" si="0"/>
        <v>4</v>
      </c>
      <c r="F20" s="25">
        <v>4</v>
      </c>
    </row>
    <row r="21" spans="2:8">
      <c r="B21" s="122">
        <v>23</v>
      </c>
      <c r="C21" s="32">
        <f t="shared" si="0"/>
        <v>4</v>
      </c>
      <c r="F21" s="25">
        <v>4</v>
      </c>
    </row>
    <row r="22" spans="2:8">
      <c r="B22" s="122">
        <v>22</v>
      </c>
      <c r="C22" s="32">
        <f t="shared" si="0"/>
        <v>4</v>
      </c>
      <c r="F22" s="25">
        <v>4</v>
      </c>
    </row>
    <row r="23" spans="2:8">
      <c r="B23" s="122">
        <v>22</v>
      </c>
      <c r="C23" s="32">
        <f t="shared" si="0"/>
        <v>4</v>
      </c>
      <c r="F23" s="122">
        <v>4</v>
      </c>
    </row>
    <row r="24" spans="2:8">
      <c r="B24" s="122">
        <v>22</v>
      </c>
      <c r="C24" s="32">
        <f t="shared" si="0"/>
        <v>4</v>
      </c>
      <c r="F24" s="122">
        <v>4</v>
      </c>
    </row>
    <row r="25" spans="2:8">
      <c r="B25" s="122">
        <v>21</v>
      </c>
      <c r="C25" s="32">
        <f t="shared" si="0"/>
        <v>4</v>
      </c>
      <c r="F25" s="122">
        <v>4</v>
      </c>
    </row>
    <row r="26" spans="2:8">
      <c r="B26" s="122">
        <v>21</v>
      </c>
      <c r="C26" s="32">
        <f t="shared" si="0"/>
        <v>4</v>
      </c>
      <c r="F26" s="122">
        <v>4</v>
      </c>
    </row>
    <row r="27" spans="2:8">
      <c r="B27" s="122">
        <v>20</v>
      </c>
      <c r="C27" s="32">
        <f t="shared" si="0"/>
        <v>4</v>
      </c>
      <c r="F27" s="122">
        <v>4</v>
      </c>
    </row>
    <row r="28" spans="2:8">
      <c r="B28" s="122">
        <v>19</v>
      </c>
      <c r="C28" s="32">
        <f t="shared" si="0"/>
        <v>3</v>
      </c>
      <c r="F28" s="122">
        <v>4</v>
      </c>
    </row>
    <row r="29" spans="2:8">
      <c r="B29" s="122">
        <v>19</v>
      </c>
      <c r="C29" s="32">
        <f t="shared" si="0"/>
        <v>3</v>
      </c>
      <c r="F29" s="122">
        <v>4</v>
      </c>
    </row>
    <row r="30" spans="2:8">
      <c r="B30" s="122">
        <v>18</v>
      </c>
      <c r="C30" s="32">
        <f t="shared" si="0"/>
        <v>3</v>
      </c>
      <c r="F30" s="122">
        <v>4</v>
      </c>
    </row>
    <row r="31" spans="2:8">
      <c r="B31" s="122">
        <v>18</v>
      </c>
      <c r="C31" s="32">
        <f t="shared" si="0"/>
        <v>3</v>
      </c>
      <c r="F31" s="122">
        <v>4</v>
      </c>
    </row>
    <row r="32" spans="2:8">
      <c r="B32" s="122">
        <v>17</v>
      </c>
      <c r="C32" s="32">
        <f t="shared" si="0"/>
        <v>3</v>
      </c>
      <c r="F32" s="122">
        <v>4</v>
      </c>
    </row>
    <row r="33" spans="2:6">
      <c r="B33" s="122">
        <v>17</v>
      </c>
      <c r="C33" s="32">
        <f t="shared" si="0"/>
        <v>3</v>
      </c>
      <c r="F33" s="25">
        <v>3</v>
      </c>
    </row>
    <row r="34" spans="2:6">
      <c r="B34" s="122">
        <v>16</v>
      </c>
      <c r="C34" s="32">
        <f t="shared" si="0"/>
        <v>3</v>
      </c>
      <c r="F34" s="25">
        <v>3</v>
      </c>
    </row>
    <row r="35" spans="2:6">
      <c r="B35" s="122">
        <v>16</v>
      </c>
      <c r="C35" s="32">
        <f t="shared" si="0"/>
        <v>3</v>
      </c>
      <c r="F35" s="25">
        <v>3</v>
      </c>
    </row>
    <row r="36" spans="2:6">
      <c r="B36" s="122">
        <v>15</v>
      </c>
      <c r="C36" s="32">
        <f t="shared" si="0"/>
        <v>3</v>
      </c>
      <c r="F36" s="122">
        <v>3</v>
      </c>
    </row>
    <row r="37" spans="2:6">
      <c r="B37" s="122">
        <v>14</v>
      </c>
      <c r="C37" s="32">
        <f t="shared" si="0"/>
        <v>3</v>
      </c>
      <c r="F37" s="122">
        <v>3</v>
      </c>
    </row>
    <row r="38" spans="2:6">
      <c r="B38" s="122">
        <v>13</v>
      </c>
      <c r="C38" s="32">
        <f t="shared" si="0"/>
        <v>3</v>
      </c>
      <c r="F38" s="122">
        <v>3</v>
      </c>
    </row>
    <row r="39" spans="2:6">
      <c r="B39" s="122">
        <v>13</v>
      </c>
      <c r="C39" s="32">
        <f t="shared" si="0"/>
        <v>3</v>
      </c>
      <c r="F39" s="122">
        <v>3</v>
      </c>
    </row>
    <row r="40" spans="2:6">
      <c r="B40" s="122">
        <v>13</v>
      </c>
      <c r="C40" s="32">
        <f t="shared" si="0"/>
        <v>3</v>
      </c>
      <c r="F40" s="122">
        <v>3</v>
      </c>
    </row>
    <row r="41" spans="2:6">
      <c r="B41" s="122">
        <v>13</v>
      </c>
      <c r="C41" s="32">
        <f t="shared" si="0"/>
        <v>3</v>
      </c>
    </row>
    <row r="42" spans="2:6">
      <c r="B42" s="122">
        <v>12</v>
      </c>
      <c r="C42" s="32">
        <f t="shared" si="0"/>
        <v>2</v>
      </c>
    </row>
    <row r="43" spans="2:6">
      <c r="B43" s="122">
        <v>12</v>
      </c>
      <c r="C43" s="32">
        <f t="shared" si="0"/>
        <v>2</v>
      </c>
    </row>
    <row r="44" spans="2:6">
      <c r="B44" s="122">
        <v>12</v>
      </c>
      <c r="C44" s="32">
        <f t="shared" si="0"/>
        <v>2</v>
      </c>
    </row>
    <row r="45" spans="2:6">
      <c r="B45" s="122">
        <v>11</v>
      </c>
      <c r="C45" s="32">
        <f t="shared" si="0"/>
        <v>2</v>
      </c>
    </row>
    <row r="46" spans="2:6">
      <c r="B46" s="122">
        <v>6</v>
      </c>
      <c r="C46" s="32">
        <f t="shared" si="0"/>
        <v>2</v>
      </c>
    </row>
    <row r="47" spans="2:6">
      <c r="B47" s="122">
        <v>5</v>
      </c>
      <c r="C47" s="32">
        <f t="shared" si="0"/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152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25" t="s">
        <v>439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C2" s="32">
        <v>8</v>
      </c>
      <c r="D2" s="120">
        <v>9</v>
      </c>
      <c r="E2" s="36">
        <f>COUNTIF($C$2:$C$122,"9")</f>
        <v>0</v>
      </c>
      <c r="F2" s="25">
        <v>8</v>
      </c>
      <c r="G2" s="120">
        <v>9</v>
      </c>
      <c r="H2" s="36">
        <f>COUNTIF($F$2:$F$150,"9")</f>
        <v>0</v>
      </c>
    </row>
    <row r="3" spans="1:8">
      <c r="C3" s="32">
        <v>8</v>
      </c>
      <c r="D3" s="120">
        <v>8</v>
      </c>
      <c r="E3" s="36">
        <f>COUNTIF($C$2:$C$122,"8")</f>
        <v>3</v>
      </c>
      <c r="F3" s="122">
        <v>8</v>
      </c>
      <c r="G3" s="120">
        <v>8</v>
      </c>
      <c r="H3" s="36">
        <f>COUNTIF($F$2:$F$150,"8")</f>
        <v>2</v>
      </c>
    </row>
    <row r="4" spans="1:8">
      <c r="C4" s="32">
        <v>8</v>
      </c>
      <c r="D4" s="120">
        <v>7</v>
      </c>
      <c r="E4" s="36">
        <f>COUNTIF($C$2:$C$122,"7")</f>
        <v>6</v>
      </c>
      <c r="F4" s="25">
        <v>7</v>
      </c>
      <c r="G4" s="120">
        <v>7</v>
      </c>
      <c r="H4" s="36">
        <f>COUNTIF($F$2:$F$150,"7")</f>
        <v>6</v>
      </c>
    </row>
    <row r="5" spans="1:8">
      <c r="C5" s="32">
        <v>7</v>
      </c>
      <c r="D5" s="120">
        <v>6</v>
      </c>
      <c r="E5" s="36">
        <f>COUNTIF($C$2:$C$122,"6")</f>
        <v>12</v>
      </c>
      <c r="F5" s="25">
        <v>7</v>
      </c>
      <c r="G5" s="120">
        <v>6</v>
      </c>
      <c r="H5" s="36">
        <f>COUNTIF($F$2:$F$150,"6")</f>
        <v>18</v>
      </c>
    </row>
    <row r="6" spans="1:8">
      <c r="C6" s="32">
        <v>7</v>
      </c>
      <c r="D6" s="120">
        <v>5</v>
      </c>
      <c r="E6" s="36">
        <f>COUNTIF($C$2:$C$122,"5")</f>
        <v>23</v>
      </c>
      <c r="F6" s="25">
        <v>7</v>
      </c>
      <c r="G6" s="25">
        <v>5</v>
      </c>
      <c r="H6" s="36">
        <f>COUNTIF($F$2:$F$150,"5")</f>
        <v>40</v>
      </c>
    </row>
    <row r="7" spans="1:8">
      <c r="C7" s="32">
        <v>7</v>
      </c>
      <c r="D7" s="120">
        <v>4</v>
      </c>
      <c r="E7" s="36">
        <f>COUNTIF($C$2:$C$122,"4")</f>
        <v>40</v>
      </c>
      <c r="F7" s="25">
        <v>7</v>
      </c>
      <c r="G7" s="25">
        <v>4</v>
      </c>
      <c r="H7" s="36">
        <f>COUNTIF($F$2:$F$150,"4")</f>
        <v>47</v>
      </c>
    </row>
    <row r="8" spans="1:8">
      <c r="C8" s="32">
        <v>7</v>
      </c>
      <c r="D8" s="25">
        <v>3</v>
      </c>
      <c r="E8" s="36">
        <f>COUNTIF($C$2:$C$122,"3")</f>
        <v>28</v>
      </c>
      <c r="F8" s="122">
        <v>7</v>
      </c>
      <c r="G8" s="25">
        <v>3</v>
      </c>
      <c r="H8" s="36">
        <f>COUNTIF($F$2:$F$150,"3")</f>
        <v>36</v>
      </c>
    </row>
    <row r="9" spans="1:8">
      <c r="C9" s="32">
        <v>7</v>
      </c>
      <c r="D9" s="25">
        <v>2</v>
      </c>
      <c r="E9" s="36">
        <f>COUNTIF($C$2:$C$122,"2")</f>
        <v>8</v>
      </c>
      <c r="F9" s="122">
        <v>7</v>
      </c>
      <c r="G9" s="25">
        <v>2</v>
      </c>
      <c r="H9" s="36">
        <f>COUNTIF($F$2:$F$150,"2")</f>
        <v>0</v>
      </c>
    </row>
    <row r="10" spans="1:8">
      <c r="C10" s="32">
        <v>7</v>
      </c>
      <c r="D10" s="25">
        <v>1</v>
      </c>
      <c r="E10" s="36">
        <f>COUNTIF($C$2:$C$122,"1")</f>
        <v>1</v>
      </c>
      <c r="F10" s="25">
        <v>6</v>
      </c>
      <c r="G10" s="120">
        <v>1</v>
      </c>
      <c r="H10" s="36">
        <f>COUNTIF($F$2:$F$150,"1")</f>
        <v>0</v>
      </c>
    </row>
    <row r="11" spans="1:8">
      <c r="C11" s="32">
        <v>6</v>
      </c>
      <c r="D11" s="25">
        <v>0</v>
      </c>
      <c r="E11" s="36">
        <f>COUNTIF($C$2:$C$122,"0")</f>
        <v>0</v>
      </c>
      <c r="F11" s="25">
        <v>6</v>
      </c>
      <c r="G11" s="120">
        <v>0</v>
      </c>
      <c r="H11" s="36">
        <f>COUNTIF($F$2:$F$150,"0")</f>
        <v>0</v>
      </c>
    </row>
    <row r="12" spans="1:8">
      <c r="C12" s="32">
        <v>6</v>
      </c>
      <c r="F12" s="25">
        <v>6</v>
      </c>
      <c r="G12" s="120"/>
      <c r="H12" s="120"/>
    </row>
    <row r="13" spans="1:8">
      <c r="C13" s="32">
        <v>6</v>
      </c>
      <c r="F13" s="25">
        <v>6</v>
      </c>
      <c r="G13" s="120"/>
      <c r="H13" s="120"/>
    </row>
    <row r="14" spans="1:8">
      <c r="C14" s="32">
        <v>6</v>
      </c>
      <c r="F14" s="25">
        <v>6</v>
      </c>
      <c r="G14" s="120"/>
      <c r="H14" s="120"/>
    </row>
    <row r="15" spans="1:8">
      <c r="C15" s="32">
        <v>6</v>
      </c>
      <c r="F15" s="25">
        <v>6</v>
      </c>
      <c r="G15" s="120"/>
      <c r="H15" s="120"/>
    </row>
    <row r="16" spans="1:8">
      <c r="C16" s="32">
        <v>6</v>
      </c>
      <c r="F16" s="25">
        <v>6</v>
      </c>
      <c r="G16" s="120"/>
      <c r="H16" s="120"/>
    </row>
    <row r="17" spans="3:8">
      <c r="C17" s="32">
        <v>6</v>
      </c>
      <c r="F17" s="25">
        <v>6</v>
      </c>
      <c r="G17" s="120"/>
      <c r="H17" s="120"/>
    </row>
    <row r="18" spans="3:8">
      <c r="C18" s="32">
        <v>6</v>
      </c>
      <c r="F18" s="25">
        <v>6</v>
      </c>
    </row>
    <row r="19" spans="3:8">
      <c r="C19" s="32">
        <v>6</v>
      </c>
      <c r="F19" s="25">
        <v>6</v>
      </c>
    </row>
    <row r="20" spans="3:8">
      <c r="C20" s="32">
        <v>6</v>
      </c>
      <c r="F20" s="25">
        <v>6</v>
      </c>
    </row>
    <row r="21" spans="3:8">
      <c r="C21" s="32">
        <v>6</v>
      </c>
      <c r="F21" s="25">
        <v>6</v>
      </c>
    </row>
    <row r="22" spans="3:8">
      <c r="C22" s="32">
        <v>6</v>
      </c>
      <c r="F22" s="25">
        <v>6</v>
      </c>
    </row>
    <row r="23" spans="3:8">
      <c r="C23" s="32">
        <v>5</v>
      </c>
      <c r="F23" s="25">
        <v>6</v>
      </c>
    </row>
    <row r="24" spans="3:8">
      <c r="C24" s="32">
        <v>5</v>
      </c>
      <c r="F24" s="122">
        <v>6</v>
      </c>
    </row>
    <row r="25" spans="3:8">
      <c r="C25" s="32">
        <v>5</v>
      </c>
      <c r="F25" s="122">
        <v>6</v>
      </c>
    </row>
    <row r="26" spans="3:8">
      <c r="C26" s="32">
        <v>5</v>
      </c>
      <c r="F26" s="122">
        <v>6</v>
      </c>
    </row>
    <row r="27" spans="3:8">
      <c r="C27" s="32">
        <v>5</v>
      </c>
      <c r="F27" s="122">
        <v>6</v>
      </c>
    </row>
    <row r="28" spans="3:8">
      <c r="C28" s="32">
        <v>5</v>
      </c>
      <c r="F28" s="25">
        <v>5</v>
      </c>
    </row>
    <row r="29" spans="3:8">
      <c r="C29" s="32">
        <v>5</v>
      </c>
      <c r="F29" s="25">
        <v>5</v>
      </c>
    </row>
    <row r="30" spans="3:8">
      <c r="C30" s="32">
        <v>5</v>
      </c>
      <c r="F30" s="25">
        <v>5</v>
      </c>
    </row>
    <row r="31" spans="3:8">
      <c r="C31" s="32">
        <v>5</v>
      </c>
      <c r="F31" s="25">
        <v>5</v>
      </c>
    </row>
    <row r="32" spans="3:8">
      <c r="C32" s="32">
        <v>5</v>
      </c>
      <c r="F32" s="25">
        <v>5</v>
      </c>
    </row>
    <row r="33" spans="3:6">
      <c r="C33" s="32">
        <v>5</v>
      </c>
      <c r="F33" s="25">
        <v>5</v>
      </c>
    </row>
    <row r="34" spans="3:6">
      <c r="C34" s="32">
        <v>5</v>
      </c>
      <c r="F34" s="25">
        <v>5</v>
      </c>
    </row>
    <row r="35" spans="3:6">
      <c r="C35" s="32">
        <v>5</v>
      </c>
      <c r="F35" s="25">
        <v>5</v>
      </c>
    </row>
    <row r="36" spans="3:6">
      <c r="C36" s="32">
        <v>5</v>
      </c>
      <c r="F36" s="25">
        <v>5</v>
      </c>
    </row>
    <row r="37" spans="3:6">
      <c r="C37" s="32">
        <v>5</v>
      </c>
      <c r="F37" s="25">
        <v>5</v>
      </c>
    </row>
    <row r="38" spans="3:6">
      <c r="C38" s="32">
        <v>5</v>
      </c>
      <c r="F38" s="25">
        <v>5</v>
      </c>
    </row>
    <row r="39" spans="3:6">
      <c r="C39" s="32">
        <v>5</v>
      </c>
      <c r="F39" s="25">
        <v>5</v>
      </c>
    </row>
    <row r="40" spans="3:6">
      <c r="C40" s="32">
        <v>5</v>
      </c>
      <c r="F40" s="25">
        <v>5</v>
      </c>
    </row>
    <row r="41" spans="3:6">
      <c r="C41" s="32">
        <v>5</v>
      </c>
      <c r="F41" s="25">
        <v>5</v>
      </c>
    </row>
    <row r="42" spans="3:6">
      <c r="C42" s="32">
        <v>5</v>
      </c>
      <c r="F42" s="25">
        <v>5</v>
      </c>
    </row>
    <row r="43" spans="3:6">
      <c r="C43" s="32">
        <v>5</v>
      </c>
      <c r="F43" s="25">
        <v>5</v>
      </c>
    </row>
    <row r="44" spans="3:6">
      <c r="C44" s="32">
        <v>5</v>
      </c>
      <c r="F44" s="25">
        <v>5</v>
      </c>
    </row>
    <row r="45" spans="3:6">
      <c r="C45" s="32">
        <v>5</v>
      </c>
      <c r="F45" s="25">
        <v>5</v>
      </c>
    </row>
    <row r="46" spans="3:6">
      <c r="C46" s="32">
        <v>4</v>
      </c>
      <c r="F46" s="25">
        <v>5</v>
      </c>
    </row>
    <row r="47" spans="3:6">
      <c r="C47" s="32">
        <v>4</v>
      </c>
      <c r="F47" s="25">
        <v>5</v>
      </c>
    </row>
    <row r="48" spans="3:6">
      <c r="C48" s="32">
        <v>4</v>
      </c>
      <c r="F48" s="25">
        <v>5</v>
      </c>
    </row>
    <row r="49" spans="3:6">
      <c r="C49" s="32">
        <v>4</v>
      </c>
      <c r="F49" s="25">
        <v>5</v>
      </c>
    </row>
    <row r="50" spans="3:6">
      <c r="C50" s="32">
        <v>4</v>
      </c>
      <c r="F50" s="25">
        <v>5</v>
      </c>
    </row>
    <row r="51" spans="3:6">
      <c r="C51" s="32">
        <v>4</v>
      </c>
      <c r="F51" s="25">
        <v>5</v>
      </c>
    </row>
    <row r="52" spans="3:6">
      <c r="C52" s="32">
        <v>4</v>
      </c>
      <c r="F52" s="25">
        <v>5</v>
      </c>
    </row>
    <row r="53" spans="3:6">
      <c r="C53" s="32">
        <v>4</v>
      </c>
      <c r="F53" s="25">
        <v>5</v>
      </c>
    </row>
    <row r="54" spans="3:6">
      <c r="C54" s="32">
        <v>4</v>
      </c>
      <c r="F54" s="25">
        <v>5</v>
      </c>
    </row>
    <row r="55" spans="3:6">
      <c r="C55" s="32">
        <v>4</v>
      </c>
      <c r="F55" s="25">
        <v>5</v>
      </c>
    </row>
    <row r="56" spans="3:6">
      <c r="C56" s="32">
        <v>4</v>
      </c>
      <c r="F56" s="122">
        <v>5</v>
      </c>
    </row>
    <row r="57" spans="3:6">
      <c r="C57" s="32">
        <v>4</v>
      </c>
      <c r="F57" s="122">
        <v>5</v>
      </c>
    </row>
    <row r="58" spans="3:6">
      <c r="C58" s="32">
        <v>4</v>
      </c>
      <c r="F58" s="122">
        <v>5</v>
      </c>
    </row>
    <row r="59" spans="3:6">
      <c r="C59" s="32">
        <v>4</v>
      </c>
      <c r="F59" s="122">
        <v>5</v>
      </c>
    </row>
    <row r="60" spans="3:6">
      <c r="C60" s="32">
        <v>4</v>
      </c>
      <c r="F60" s="122">
        <v>5</v>
      </c>
    </row>
    <row r="61" spans="3:6">
      <c r="C61" s="32">
        <v>4</v>
      </c>
      <c r="F61" s="122">
        <v>5</v>
      </c>
    </row>
    <row r="62" spans="3:6">
      <c r="C62" s="32">
        <v>4</v>
      </c>
      <c r="F62" s="122">
        <v>5</v>
      </c>
    </row>
    <row r="63" spans="3:6">
      <c r="C63" s="32">
        <v>4</v>
      </c>
      <c r="F63" s="122">
        <v>5</v>
      </c>
    </row>
    <row r="64" spans="3:6">
      <c r="C64" s="32">
        <v>4</v>
      </c>
      <c r="F64" s="122">
        <v>5</v>
      </c>
    </row>
    <row r="65" spans="3:6">
      <c r="C65" s="32">
        <v>4</v>
      </c>
      <c r="F65" s="122">
        <v>5</v>
      </c>
    </row>
    <row r="66" spans="3:6">
      <c r="C66" s="32">
        <v>4</v>
      </c>
      <c r="F66" s="122">
        <v>5</v>
      </c>
    </row>
    <row r="67" spans="3:6">
      <c r="C67" s="32">
        <v>4</v>
      </c>
      <c r="F67" s="122">
        <v>5</v>
      </c>
    </row>
    <row r="68" spans="3:6">
      <c r="C68" s="32">
        <v>4</v>
      </c>
      <c r="F68" s="25">
        <v>4</v>
      </c>
    </row>
    <row r="69" spans="3:6">
      <c r="C69" s="32">
        <v>4</v>
      </c>
      <c r="F69" s="25">
        <v>4</v>
      </c>
    </row>
    <row r="70" spans="3:6">
      <c r="C70" s="32">
        <v>4</v>
      </c>
      <c r="F70" s="25">
        <v>4</v>
      </c>
    </row>
    <row r="71" spans="3:6">
      <c r="C71" s="32">
        <v>4</v>
      </c>
      <c r="F71" s="25">
        <v>4</v>
      </c>
    </row>
    <row r="72" spans="3:6">
      <c r="C72" s="32">
        <v>4</v>
      </c>
      <c r="F72" s="25">
        <v>4</v>
      </c>
    </row>
    <row r="73" spans="3:6">
      <c r="C73" s="32">
        <v>4</v>
      </c>
      <c r="F73" s="25">
        <v>4</v>
      </c>
    </row>
    <row r="74" spans="3:6">
      <c r="C74" s="32">
        <v>4</v>
      </c>
      <c r="F74" s="25">
        <v>4</v>
      </c>
    </row>
    <row r="75" spans="3:6">
      <c r="C75" s="32">
        <v>4</v>
      </c>
      <c r="F75" s="25">
        <v>4</v>
      </c>
    </row>
    <row r="76" spans="3:6">
      <c r="C76" s="32">
        <v>4</v>
      </c>
      <c r="F76" s="25">
        <v>4</v>
      </c>
    </row>
    <row r="77" spans="3:6">
      <c r="C77" s="32">
        <v>4</v>
      </c>
      <c r="F77" s="25">
        <v>4</v>
      </c>
    </row>
    <row r="78" spans="3:6">
      <c r="C78" s="32">
        <v>4</v>
      </c>
      <c r="F78" s="25">
        <v>4</v>
      </c>
    </row>
    <row r="79" spans="3:6">
      <c r="C79" s="32">
        <v>4</v>
      </c>
      <c r="F79" s="25">
        <v>4</v>
      </c>
    </row>
    <row r="80" spans="3:6">
      <c r="C80" s="32">
        <v>4</v>
      </c>
      <c r="F80" s="25">
        <v>4</v>
      </c>
    </row>
    <row r="81" spans="3:6">
      <c r="C81" s="32">
        <v>4</v>
      </c>
      <c r="F81" s="25">
        <v>4</v>
      </c>
    </row>
    <row r="82" spans="3:6">
      <c r="C82" s="32">
        <v>4</v>
      </c>
      <c r="F82" s="25">
        <v>4</v>
      </c>
    </row>
    <row r="83" spans="3:6">
      <c r="C83" s="32">
        <v>4</v>
      </c>
      <c r="F83" s="25">
        <v>4</v>
      </c>
    </row>
    <row r="84" spans="3:6">
      <c r="C84" s="32">
        <v>4</v>
      </c>
      <c r="F84" s="25">
        <v>4</v>
      </c>
    </row>
    <row r="85" spans="3:6">
      <c r="C85" s="32">
        <v>4</v>
      </c>
      <c r="F85" s="25">
        <v>4</v>
      </c>
    </row>
    <row r="86" spans="3:6">
      <c r="C86" s="32">
        <v>3</v>
      </c>
      <c r="F86" s="25">
        <v>4</v>
      </c>
    </row>
    <row r="87" spans="3:6">
      <c r="C87" s="32">
        <v>3</v>
      </c>
      <c r="F87" s="25">
        <v>4</v>
      </c>
    </row>
    <row r="88" spans="3:6">
      <c r="C88" s="32">
        <v>3</v>
      </c>
      <c r="F88" s="25">
        <v>4</v>
      </c>
    </row>
    <row r="89" spans="3:6">
      <c r="C89" s="32">
        <v>3</v>
      </c>
      <c r="F89" s="25">
        <v>4</v>
      </c>
    </row>
    <row r="90" spans="3:6">
      <c r="C90" s="32">
        <v>3</v>
      </c>
      <c r="F90" s="25">
        <v>4</v>
      </c>
    </row>
    <row r="91" spans="3:6">
      <c r="C91" s="32">
        <v>3</v>
      </c>
      <c r="F91" s="25">
        <v>4</v>
      </c>
    </row>
    <row r="92" spans="3:6">
      <c r="C92" s="32">
        <v>3</v>
      </c>
      <c r="F92" s="25">
        <v>4</v>
      </c>
    </row>
    <row r="93" spans="3:6">
      <c r="C93" s="32">
        <v>3</v>
      </c>
      <c r="F93" s="25">
        <v>4</v>
      </c>
    </row>
    <row r="94" spans="3:6">
      <c r="C94" s="32">
        <v>3</v>
      </c>
      <c r="F94" s="25">
        <v>4</v>
      </c>
    </row>
    <row r="95" spans="3:6">
      <c r="C95" s="32">
        <v>3</v>
      </c>
      <c r="F95" s="122">
        <v>4</v>
      </c>
    </row>
    <row r="96" spans="3:6">
      <c r="C96" s="32">
        <v>3</v>
      </c>
      <c r="F96" s="122">
        <v>4</v>
      </c>
    </row>
    <row r="97" spans="3:6">
      <c r="C97" s="32">
        <v>3</v>
      </c>
      <c r="F97" s="122">
        <v>4</v>
      </c>
    </row>
    <row r="98" spans="3:6">
      <c r="C98" s="32">
        <v>3</v>
      </c>
      <c r="F98" s="122">
        <v>4</v>
      </c>
    </row>
    <row r="99" spans="3:6">
      <c r="C99" s="32">
        <v>3</v>
      </c>
      <c r="F99" s="122">
        <v>4</v>
      </c>
    </row>
    <row r="100" spans="3:6">
      <c r="C100" s="32">
        <v>3</v>
      </c>
      <c r="F100" s="122">
        <v>4</v>
      </c>
    </row>
    <row r="101" spans="3:6">
      <c r="C101" s="32">
        <v>3</v>
      </c>
      <c r="F101" s="122">
        <v>4</v>
      </c>
    </row>
    <row r="102" spans="3:6">
      <c r="C102" s="32">
        <v>3</v>
      </c>
      <c r="F102" s="122">
        <v>4</v>
      </c>
    </row>
    <row r="103" spans="3:6">
      <c r="C103" s="32">
        <v>3</v>
      </c>
      <c r="F103" s="122">
        <v>4</v>
      </c>
    </row>
    <row r="104" spans="3:6">
      <c r="C104" s="32">
        <v>3</v>
      </c>
      <c r="F104" s="122">
        <v>4</v>
      </c>
    </row>
    <row r="105" spans="3:6">
      <c r="C105" s="32">
        <v>3</v>
      </c>
      <c r="F105" s="122">
        <v>4</v>
      </c>
    </row>
    <row r="106" spans="3:6">
      <c r="C106" s="32">
        <v>3</v>
      </c>
      <c r="F106" s="122">
        <v>4</v>
      </c>
    </row>
    <row r="107" spans="3:6">
      <c r="C107" s="32">
        <v>3</v>
      </c>
      <c r="F107" s="122">
        <v>4</v>
      </c>
    </row>
    <row r="108" spans="3:6">
      <c r="C108" s="32">
        <v>3</v>
      </c>
      <c r="F108" s="122">
        <v>4</v>
      </c>
    </row>
    <row r="109" spans="3:6">
      <c r="C109" s="32">
        <v>3</v>
      </c>
      <c r="F109" s="122">
        <v>4</v>
      </c>
    </row>
    <row r="110" spans="3:6">
      <c r="C110" s="32">
        <v>3</v>
      </c>
      <c r="F110" s="122">
        <v>4</v>
      </c>
    </row>
    <row r="111" spans="3:6">
      <c r="C111" s="32">
        <v>3</v>
      </c>
      <c r="F111" s="122">
        <v>4</v>
      </c>
    </row>
    <row r="112" spans="3:6">
      <c r="C112" s="32">
        <v>3</v>
      </c>
      <c r="F112" s="122">
        <v>4</v>
      </c>
    </row>
    <row r="113" spans="3:6">
      <c r="C113" s="32">
        <v>3</v>
      </c>
      <c r="F113" s="122">
        <v>4</v>
      </c>
    </row>
    <row r="114" spans="3:6">
      <c r="C114" s="32">
        <v>2</v>
      </c>
      <c r="F114" s="122">
        <v>4</v>
      </c>
    </row>
    <row r="115" spans="3:6">
      <c r="C115" s="32">
        <v>2</v>
      </c>
      <c r="F115" s="25">
        <v>3</v>
      </c>
    </row>
    <row r="116" spans="3:6">
      <c r="C116" s="32">
        <v>2</v>
      </c>
      <c r="F116" s="25">
        <v>3</v>
      </c>
    </row>
    <row r="117" spans="3:6">
      <c r="C117" s="32">
        <v>2</v>
      </c>
      <c r="F117" s="25">
        <v>3</v>
      </c>
    </row>
    <row r="118" spans="3:6">
      <c r="C118" s="32">
        <v>2</v>
      </c>
      <c r="F118" s="25">
        <v>3</v>
      </c>
    </row>
    <row r="119" spans="3:6">
      <c r="C119" s="32">
        <v>2</v>
      </c>
      <c r="F119" s="25">
        <v>3</v>
      </c>
    </row>
    <row r="120" spans="3:6">
      <c r="C120" s="32">
        <v>2</v>
      </c>
      <c r="F120" s="25">
        <v>3</v>
      </c>
    </row>
    <row r="121" spans="3:6">
      <c r="C121" s="32">
        <v>2</v>
      </c>
      <c r="F121" s="25">
        <v>3</v>
      </c>
    </row>
    <row r="122" spans="3:6">
      <c r="C122" s="32">
        <v>1</v>
      </c>
      <c r="F122" s="25">
        <v>3</v>
      </c>
    </row>
    <row r="123" spans="3:6">
      <c r="F123" s="25">
        <v>3</v>
      </c>
    </row>
    <row r="124" spans="3:6">
      <c r="F124" s="25">
        <v>3</v>
      </c>
    </row>
    <row r="125" spans="3:6">
      <c r="F125" s="25">
        <v>3</v>
      </c>
    </row>
    <row r="126" spans="3:6">
      <c r="F126" s="25">
        <v>3</v>
      </c>
    </row>
    <row r="127" spans="3:6">
      <c r="F127" s="25">
        <v>3</v>
      </c>
    </row>
    <row r="128" spans="3:6">
      <c r="F128" s="25">
        <v>3</v>
      </c>
    </row>
    <row r="129" spans="6:6">
      <c r="F129" s="25">
        <v>3</v>
      </c>
    </row>
    <row r="130" spans="6:6">
      <c r="F130" s="25">
        <v>3</v>
      </c>
    </row>
    <row r="131" spans="6:6">
      <c r="F131" s="25">
        <v>3</v>
      </c>
    </row>
    <row r="132" spans="6:6">
      <c r="F132" s="25">
        <v>3</v>
      </c>
    </row>
    <row r="133" spans="6:6">
      <c r="F133" s="25">
        <v>3</v>
      </c>
    </row>
    <row r="134" spans="6:6">
      <c r="F134" s="122">
        <v>3</v>
      </c>
    </row>
    <row r="135" spans="6:6">
      <c r="F135" s="122">
        <v>3</v>
      </c>
    </row>
    <row r="136" spans="6:6">
      <c r="F136" s="122">
        <v>3</v>
      </c>
    </row>
    <row r="137" spans="6:6">
      <c r="F137" s="122">
        <v>3</v>
      </c>
    </row>
    <row r="138" spans="6:6">
      <c r="F138" s="122">
        <v>3</v>
      </c>
    </row>
    <row r="139" spans="6:6">
      <c r="F139" s="122">
        <v>3</v>
      </c>
    </row>
    <row r="140" spans="6:6">
      <c r="F140" s="122">
        <v>3</v>
      </c>
    </row>
    <row r="141" spans="6:6">
      <c r="F141" s="122">
        <v>3</v>
      </c>
    </row>
    <row r="142" spans="6:6">
      <c r="F142" s="122">
        <v>3</v>
      </c>
    </row>
    <row r="143" spans="6:6">
      <c r="F143" s="122">
        <v>3</v>
      </c>
    </row>
    <row r="144" spans="6:6">
      <c r="F144" s="122">
        <v>3</v>
      </c>
    </row>
    <row r="145" spans="6:6">
      <c r="F145" s="122">
        <v>3</v>
      </c>
    </row>
    <row r="146" spans="6:6">
      <c r="F146" s="122">
        <v>3</v>
      </c>
    </row>
    <row r="147" spans="6:6">
      <c r="F147" s="122">
        <v>3</v>
      </c>
    </row>
    <row r="148" spans="6:6">
      <c r="F148" s="122">
        <v>3</v>
      </c>
    </row>
    <row r="149" spans="6:6">
      <c r="F149" s="122">
        <v>3</v>
      </c>
    </row>
    <row r="150" spans="6:6">
      <c r="F150" s="122">
        <v>3</v>
      </c>
    </row>
    <row r="151" spans="6:6">
      <c r="F151" s="25">
        <v>2</v>
      </c>
    </row>
    <row r="152" spans="6:6">
      <c r="F152" s="25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89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120" t="s">
        <v>440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B2" s="122">
        <v>26</v>
      </c>
      <c r="C2" s="32">
        <v>9</v>
      </c>
      <c r="D2" s="120">
        <v>9</v>
      </c>
      <c r="E2" s="36">
        <f>COUNTIF($C$2:$C$100,"9")</f>
        <v>1</v>
      </c>
      <c r="F2" s="25">
        <v>8</v>
      </c>
      <c r="G2" s="120">
        <v>8</v>
      </c>
      <c r="H2" s="36">
        <f>COUNTIF($F$2:$F$88,"8")</f>
        <v>6</v>
      </c>
    </row>
    <row r="3" spans="1:8">
      <c r="B3" s="122">
        <v>24</v>
      </c>
      <c r="C3" s="32">
        <v>8</v>
      </c>
      <c r="D3" s="120">
        <v>8</v>
      </c>
      <c r="E3" s="36">
        <f>COUNTIF($C$2:$C$100,"8")</f>
        <v>1</v>
      </c>
      <c r="F3" s="25">
        <v>8</v>
      </c>
      <c r="G3" s="120">
        <v>7</v>
      </c>
      <c r="H3" s="36">
        <f>COUNTIF($F$2:$F$88,"7")</f>
        <v>16</v>
      </c>
    </row>
    <row r="4" spans="1:8">
      <c r="B4" s="122">
        <v>24</v>
      </c>
      <c r="C4" s="32">
        <v>7</v>
      </c>
      <c r="D4" s="120">
        <v>7</v>
      </c>
      <c r="E4" s="36">
        <f>COUNTIF($C$2:$C$100,"7")</f>
        <v>8</v>
      </c>
      <c r="F4" s="25">
        <v>8</v>
      </c>
      <c r="G4" s="120">
        <v>6</v>
      </c>
      <c r="H4" s="36">
        <f>COUNTIF($F$2:$F$88,"6")</f>
        <v>29</v>
      </c>
    </row>
    <row r="5" spans="1:8">
      <c r="B5" s="122">
        <v>23</v>
      </c>
      <c r="C5" s="32">
        <v>7</v>
      </c>
      <c r="D5" s="120">
        <v>6</v>
      </c>
      <c r="E5" s="36">
        <f>COUNTIF($C$2:$C$100,"6")</f>
        <v>11</v>
      </c>
      <c r="F5" s="122">
        <v>8</v>
      </c>
      <c r="G5" s="120">
        <v>5</v>
      </c>
      <c r="H5" s="36">
        <f>COUNTIF($F$2:$F$88,"5")</f>
        <v>28</v>
      </c>
    </row>
    <row r="6" spans="1:8">
      <c r="B6" s="122">
        <v>23</v>
      </c>
      <c r="C6" s="32">
        <v>7</v>
      </c>
      <c r="D6" s="120">
        <v>5</v>
      </c>
      <c r="E6" s="36">
        <f>COUNTIF($C$2:$C$100,"5")</f>
        <v>22</v>
      </c>
      <c r="F6" s="122">
        <v>8</v>
      </c>
      <c r="G6" s="120">
        <v>4</v>
      </c>
      <c r="H6" s="36">
        <f>COUNTIF($F$2:$F$88,"4")</f>
        <v>7</v>
      </c>
    </row>
    <row r="7" spans="1:8">
      <c r="B7" s="122">
        <v>22</v>
      </c>
      <c r="C7" s="32">
        <v>7</v>
      </c>
      <c r="D7" s="120">
        <v>4</v>
      </c>
      <c r="E7" s="36">
        <f>COUNTIF($C$2:$C$100,"4")</f>
        <v>29</v>
      </c>
      <c r="F7" s="122">
        <v>8</v>
      </c>
      <c r="G7" s="120">
        <v>3</v>
      </c>
      <c r="H7" s="36">
        <f>COUNTIF($F$2:$F$88,"3")</f>
        <v>1</v>
      </c>
    </row>
    <row r="8" spans="1:8">
      <c r="B8" s="122">
        <v>21</v>
      </c>
      <c r="C8" s="32">
        <v>7</v>
      </c>
      <c r="D8" s="120">
        <v>3</v>
      </c>
      <c r="E8" s="36">
        <f>COUNTIF($C$2:$C$100,"3")</f>
        <v>13</v>
      </c>
      <c r="F8" s="25">
        <v>7</v>
      </c>
    </row>
    <row r="9" spans="1:8">
      <c r="B9" s="122">
        <v>20</v>
      </c>
      <c r="C9" s="32">
        <v>7</v>
      </c>
      <c r="D9" s="120">
        <v>0</v>
      </c>
      <c r="E9" s="36">
        <f>COUNTIF($C$2:$C$57,"0")</f>
        <v>0</v>
      </c>
      <c r="F9" s="25">
        <v>7</v>
      </c>
    </row>
    <row r="10" spans="1:8">
      <c r="B10" s="122">
        <v>20</v>
      </c>
      <c r="C10" s="32">
        <v>7</v>
      </c>
      <c r="F10" s="25">
        <v>7</v>
      </c>
      <c r="G10" s="120" t="s">
        <v>437</v>
      </c>
      <c r="H10" s="36"/>
    </row>
    <row r="11" spans="1:8">
      <c r="B11" s="122">
        <v>20</v>
      </c>
      <c r="C11" s="32">
        <v>7</v>
      </c>
      <c r="F11" s="25">
        <v>7</v>
      </c>
      <c r="G11" s="120" t="s">
        <v>438</v>
      </c>
      <c r="H11" s="120" t="s">
        <v>219</v>
      </c>
    </row>
    <row r="12" spans="1:8">
      <c r="B12" s="122">
        <v>19</v>
      </c>
      <c r="C12" s="32">
        <v>6</v>
      </c>
      <c r="F12" s="25">
        <v>7</v>
      </c>
      <c r="G12" s="120">
        <v>0</v>
      </c>
      <c r="H12" s="120">
        <v>0</v>
      </c>
    </row>
    <row r="13" spans="1:8">
      <c r="B13" s="122">
        <v>19</v>
      </c>
      <c r="C13" s="32">
        <v>6</v>
      </c>
      <c r="F13" s="25">
        <v>7</v>
      </c>
      <c r="G13" s="120">
        <v>4</v>
      </c>
      <c r="H13" s="120">
        <v>3</v>
      </c>
    </row>
    <row r="14" spans="1:8">
      <c r="B14" s="122">
        <v>18</v>
      </c>
      <c r="C14" s="32">
        <v>6</v>
      </c>
      <c r="F14" s="25">
        <v>7</v>
      </c>
      <c r="G14" s="120">
        <v>7</v>
      </c>
      <c r="H14" s="120">
        <v>4</v>
      </c>
    </row>
    <row r="15" spans="1:8">
      <c r="B15" s="122">
        <v>18</v>
      </c>
      <c r="C15" s="32">
        <v>6</v>
      </c>
      <c r="F15" s="25">
        <v>7</v>
      </c>
      <c r="G15" s="120">
        <v>12</v>
      </c>
      <c r="H15" s="120">
        <v>5</v>
      </c>
    </row>
    <row r="16" spans="1:8">
      <c r="B16" s="122">
        <v>17</v>
      </c>
      <c r="C16" s="32">
        <v>6</v>
      </c>
      <c r="F16" s="25">
        <v>7</v>
      </c>
      <c r="G16" s="120">
        <v>17</v>
      </c>
      <c r="H16" s="120">
        <v>6</v>
      </c>
    </row>
    <row r="17" spans="2:8">
      <c r="B17" s="122">
        <v>16</v>
      </c>
      <c r="C17" s="32">
        <v>6</v>
      </c>
      <c r="F17" s="25">
        <v>7</v>
      </c>
      <c r="G17" s="120">
        <v>22</v>
      </c>
      <c r="H17" s="120">
        <v>7</v>
      </c>
    </row>
    <row r="18" spans="2:8">
      <c r="B18" s="122">
        <v>16</v>
      </c>
      <c r="C18" s="32">
        <v>6</v>
      </c>
      <c r="F18" s="25">
        <v>7</v>
      </c>
      <c r="G18" s="120">
        <v>25</v>
      </c>
      <c r="H18" s="120">
        <v>8</v>
      </c>
    </row>
    <row r="19" spans="2:8">
      <c r="B19" s="122">
        <v>16</v>
      </c>
      <c r="C19" s="32">
        <v>6</v>
      </c>
      <c r="F19" s="122">
        <v>7</v>
      </c>
      <c r="G19" s="120">
        <v>29</v>
      </c>
      <c r="H19" s="120">
        <v>9</v>
      </c>
    </row>
    <row r="20" spans="2:8">
      <c r="B20" s="122">
        <v>16</v>
      </c>
      <c r="C20" s="32">
        <v>6</v>
      </c>
      <c r="F20" s="122">
        <v>7</v>
      </c>
    </row>
    <row r="21" spans="2:8">
      <c r="B21" s="122">
        <v>15</v>
      </c>
      <c r="C21" s="32">
        <v>6</v>
      </c>
      <c r="F21" s="122">
        <v>7</v>
      </c>
    </row>
    <row r="22" spans="2:8">
      <c r="B22" s="122">
        <v>14</v>
      </c>
      <c r="C22" s="32">
        <v>6</v>
      </c>
      <c r="F22" s="122">
        <v>7</v>
      </c>
    </row>
    <row r="23" spans="2:8">
      <c r="B23" s="122">
        <v>14</v>
      </c>
      <c r="C23" s="32">
        <v>5</v>
      </c>
      <c r="F23" s="122">
        <v>7</v>
      </c>
    </row>
    <row r="24" spans="2:8">
      <c r="B24" s="122">
        <v>14</v>
      </c>
      <c r="C24" s="32">
        <v>5</v>
      </c>
      <c r="F24" s="25">
        <v>6</v>
      </c>
    </row>
    <row r="25" spans="2:8">
      <c r="B25" s="122">
        <v>13</v>
      </c>
      <c r="C25" s="32">
        <v>5</v>
      </c>
      <c r="F25" s="25">
        <v>6</v>
      </c>
    </row>
    <row r="26" spans="2:8">
      <c r="B26" s="122">
        <v>13</v>
      </c>
      <c r="C26" s="32">
        <v>5</v>
      </c>
      <c r="F26" s="25">
        <v>6</v>
      </c>
    </row>
    <row r="27" spans="2:8">
      <c r="B27" s="122">
        <v>13</v>
      </c>
      <c r="C27" s="32">
        <v>5</v>
      </c>
      <c r="F27" s="25">
        <v>6</v>
      </c>
    </row>
    <row r="28" spans="2:8">
      <c r="B28" s="122">
        <v>12</v>
      </c>
      <c r="C28" s="32">
        <v>5</v>
      </c>
      <c r="F28" s="25">
        <v>6</v>
      </c>
    </row>
    <row r="29" spans="2:8">
      <c r="B29" s="122">
        <v>12</v>
      </c>
      <c r="C29" s="32">
        <v>5</v>
      </c>
      <c r="F29" s="25">
        <v>6</v>
      </c>
    </row>
    <row r="30" spans="2:8">
      <c r="B30" s="122">
        <v>12</v>
      </c>
      <c r="C30" s="32">
        <v>5</v>
      </c>
      <c r="F30" s="25">
        <v>6</v>
      </c>
    </row>
    <row r="31" spans="2:8">
      <c r="B31" s="122">
        <v>12</v>
      </c>
      <c r="C31" s="32">
        <v>5</v>
      </c>
      <c r="F31" s="25">
        <v>6</v>
      </c>
    </row>
    <row r="32" spans="2:8">
      <c r="B32" s="122">
        <v>12</v>
      </c>
      <c r="C32" s="32">
        <v>5</v>
      </c>
      <c r="F32" s="25">
        <v>6</v>
      </c>
    </row>
    <row r="33" spans="2:6">
      <c r="B33" s="122">
        <v>11</v>
      </c>
      <c r="C33" s="32">
        <v>5</v>
      </c>
      <c r="F33" s="25">
        <v>6</v>
      </c>
    </row>
    <row r="34" spans="2:6">
      <c r="B34" s="122">
        <v>11</v>
      </c>
      <c r="C34" s="32">
        <v>5</v>
      </c>
      <c r="F34" s="25">
        <v>6</v>
      </c>
    </row>
    <row r="35" spans="2:6">
      <c r="B35" s="122">
        <v>11</v>
      </c>
      <c r="C35" s="32">
        <v>5</v>
      </c>
      <c r="F35" s="25">
        <v>6</v>
      </c>
    </row>
    <row r="36" spans="2:6">
      <c r="B36" s="122">
        <v>11</v>
      </c>
      <c r="C36" s="32">
        <v>5</v>
      </c>
      <c r="F36" s="25">
        <v>6</v>
      </c>
    </row>
    <row r="37" spans="2:6">
      <c r="B37" s="122">
        <v>11</v>
      </c>
      <c r="C37" s="32">
        <v>5</v>
      </c>
      <c r="F37" s="25">
        <v>6</v>
      </c>
    </row>
    <row r="38" spans="2:6">
      <c r="B38" s="122">
        <v>11</v>
      </c>
      <c r="C38" s="32">
        <v>5</v>
      </c>
      <c r="F38" s="25">
        <v>6</v>
      </c>
    </row>
    <row r="39" spans="2:6">
      <c r="B39" s="122">
        <v>11</v>
      </c>
      <c r="C39" s="32">
        <v>3</v>
      </c>
      <c r="F39" s="25">
        <v>6</v>
      </c>
    </row>
    <row r="40" spans="2:6">
      <c r="B40" s="122">
        <v>10</v>
      </c>
      <c r="C40" s="32">
        <v>5</v>
      </c>
      <c r="F40" s="25">
        <v>6</v>
      </c>
    </row>
    <row r="41" spans="2:6">
      <c r="B41" s="122">
        <v>10</v>
      </c>
      <c r="C41" s="32">
        <v>5</v>
      </c>
      <c r="F41" s="25">
        <v>6</v>
      </c>
    </row>
    <row r="42" spans="2:6">
      <c r="B42" s="122">
        <v>10</v>
      </c>
      <c r="C42" s="32">
        <v>5</v>
      </c>
      <c r="F42" s="25">
        <v>6</v>
      </c>
    </row>
    <row r="43" spans="2:6">
      <c r="B43" s="122">
        <v>9</v>
      </c>
      <c r="C43" s="32">
        <v>5</v>
      </c>
      <c r="F43" s="25">
        <v>6</v>
      </c>
    </row>
    <row r="44" spans="2:6">
      <c r="B44" s="122">
        <v>9</v>
      </c>
      <c r="C44" s="32">
        <v>5</v>
      </c>
      <c r="F44" s="122">
        <v>6</v>
      </c>
    </row>
    <row r="45" spans="2:6">
      <c r="B45" s="122">
        <v>9</v>
      </c>
      <c r="C45" s="32">
        <v>3</v>
      </c>
      <c r="F45" s="122">
        <v>6</v>
      </c>
    </row>
    <row r="46" spans="2:6">
      <c r="B46" s="122">
        <v>8</v>
      </c>
      <c r="C46" s="32">
        <v>5</v>
      </c>
      <c r="F46" s="122">
        <v>6</v>
      </c>
    </row>
    <row r="47" spans="2:6">
      <c r="B47" s="122">
        <v>8</v>
      </c>
      <c r="C47" s="32">
        <v>4</v>
      </c>
      <c r="F47" s="122">
        <v>6</v>
      </c>
    </row>
    <row r="48" spans="2:6">
      <c r="B48" s="122">
        <v>8</v>
      </c>
      <c r="C48" s="32">
        <v>4</v>
      </c>
      <c r="F48" s="122">
        <v>6</v>
      </c>
    </row>
    <row r="49" spans="2:6">
      <c r="B49" s="122">
        <v>7</v>
      </c>
      <c r="C49" s="32">
        <v>4</v>
      </c>
      <c r="F49" s="122">
        <v>6</v>
      </c>
    </row>
    <row r="50" spans="2:6">
      <c r="B50" s="122">
        <v>7</v>
      </c>
      <c r="C50" s="32">
        <v>4</v>
      </c>
      <c r="F50" s="122">
        <v>6</v>
      </c>
    </row>
    <row r="51" spans="2:6">
      <c r="B51" s="122">
        <v>6</v>
      </c>
      <c r="C51" s="32">
        <v>4</v>
      </c>
      <c r="F51" s="122">
        <v>6</v>
      </c>
    </row>
    <row r="52" spans="2:6">
      <c r="B52" s="122">
        <v>6</v>
      </c>
      <c r="C52" s="32">
        <v>4</v>
      </c>
      <c r="F52" s="122">
        <v>6</v>
      </c>
    </row>
    <row r="53" spans="2:6">
      <c r="B53" s="122">
        <v>6</v>
      </c>
      <c r="C53" s="32">
        <v>4</v>
      </c>
      <c r="F53" s="25">
        <v>5</v>
      </c>
    </row>
    <row r="54" spans="2:6">
      <c r="B54" s="122">
        <v>5</v>
      </c>
      <c r="C54" s="32">
        <v>4</v>
      </c>
      <c r="F54" s="25">
        <v>5</v>
      </c>
    </row>
    <row r="55" spans="2:6">
      <c r="B55" s="122">
        <v>5</v>
      </c>
      <c r="C55" s="32">
        <v>4</v>
      </c>
      <c r="F55" s="25">
        <v>5</v>
      </c>
    </row>
    <row r="56" spans="2:6">
      <c r="B56" s="122">
        <v>5</v>
      </c>
      <c r="C56" s="32">
        <v>4</v>
      </c>
      <c r="F56" s="25">
        <v>5</v>
      </c>
    </row>
    <row r="57" spans="2:6">
      <c r="B57" s="122">
        <v>4</v>
      </c>
      <c r="C57" s="32">
        <v>4</v>
      </c>
      <c r="F57" s="25">
        <v>5</v>
      </c>
    </row>
    <row r="58" spans="2:6">
      <c r="B58" s="122">
        <v>3</v>
      </c>
      <c r="C58" s="32">
        <v>4</v>
      </c>
      <c r="F58" s="25">
        <v>5</v>
      </c>
    </row>
    <row r="59" spans="2:6">
      <c r="C59" s="32">
        <v>4</v>
      </c>
      <c r="F59" s="25">
        <v>5</v>
      </c>
    </row>
    <row r="60" spans="2:6">
      <c r="C60" s="32">
        <v>4</v>
      </c>
      <c r="F60" s="25">
        <v>5</v>
      </c>
    </row>
    <row r="61" spans="2:6">
      <c r="C61" s="32">
        <v>4</v>
      </c>
      <c r="F61" s="25">
        <v>5</v>
      </c>
    </row>
    <row r="62" spans="2:6">
      <c r="C62" s="32">
        <v>4</v>
      </c>
      <c r="F62" s="25">
        <v>5</v>
      </c>
    </row>
    <row r="63" spans="2:6">
      <c r="C63" s="32">
        <v>4</v>
      </c>
      <c r="F63" s="25">
        <v>5</v>
      </c>
    </row>
    <row r="64" spans="2:6">
      <c r="C64" s="32">
        <v>4</v>
      </c>
      <c r="F64" s="25">
        <v>5</v>
      </c>
    </row>
    <row r="65" spans="3:6">
      <c r="C65" s="32">
        <v>4</v>
      </c>
      <c r="F65" s="25">
        <v>5</v>
      </c>
    </row>
    <row r="66" spans="3:6">
      <c r="C66" s="32">
        <v>4</v>
      </c>
      <c r="F66" s="25">
        <v>5</v>
      </c>
    </row>
    <row r="67" spans="3:6">
      <c r="C67" s="32">
        <v>4</v>
      </c>
      <c r="F67" s="25">
        <v>5</v>
      </c>
    </row>
    <row r="68" spans="3:6">
      <c r="C68" s="32">
        <v>4</v>
      </c>
      <c r="F68" s="25">
        <v>5</v>
      </c>
    </row>
    <row r="69" spans="3:6">
      <c r="C69" s="32">
        <v>4</v>
      </c>
      <c r="F69" s="25">
        <v>5</v>
      </c>
    </row>
    <row r="70" spans="3:6">
      <c r="C70" s="32">
        <v>4</v>
      </c>
      <c r="F70" s="25">
        <v>5</v>
      </c>
    </row>
    <row r="71" spans="3:6">
      <c r="C71" s="32">
        <v>4</v>
      </c>
      <c r="F71" s="25">
        <v>5</v>
      </c>
    </row>
    <row r="72" spans="3:6">
      <c r="C72" s="32">
        <v>4</v>
      </c>
      <c r="F72" s="25">
        <v>5</v>
      </c>
    </row>
    <row r="73" spans="3:6">
      <c r="C73" s="32">
        <v>4</v>
      </c>
      <c r="F73" s="122">
        <v>5</v>
      </c>
    </row>
    <row r="74" spans="3:6">
      <c r="C74" s="32">
        <v>4</v>
      </c>
      <c r="F74" s="122">
        <v>5</v>
      </c>
    </row>
    <row r="75" spans="3:6">
      <c r="C75" s="32">
        <v>4</v>
      </c>
      <c r="F75" s="122">
        <v>5</v>
      </c>
    </row>
    <row r="76" spans="3:6">
      <c r="C76" s="32">
        <v>3</v>
      </c>
      <c r="F76" s="122">
        <v>5</v>
      </c>
    </row>
    <row r="77" spans="3:6">
      <c r="C77" s="32">
        <v>3</v>
      </c>
      <c r="F77" s="122">
        <v>5</v>
      </c>
    </row>
    <row r="78" spans="3:6">
      <c r="C78" s="32">
        <v>3</v>
      </c>
      <c r="F78" s="122">
        <v>5</v>
      </c>
    </row>
    <row r="79" spans="3:6">
      <c r="C79" s="32">
        <v>3</v>
      </c>
      <c r="F79" s="122">
        <v>5</v>
      </c>
    </row>
    <row r="80" spans="3:6">
      <c r="C80" s="32">
        <v>3</v>
      </c>
      <c r="F80" s="122">
        <v>5</v>
      </c>
    </row>
    <row r="81" spans="3:6">
      <c r="C81" s="32">
        <v>3</v>
      </c>
      <c r="F81" s="25">
        <v>4</v>
      </c>
    </row>
    <row r="82" spans="3:6">
      <c r="C82" s="32">
        <v>3</v>
      </c>
      <c r="F82" s="25">
        <v>4</v>
      </c>
    </row>
    <row r="83" spans="3:6">
      <c r="C83" s="32">
        <v>3</v>
      </c>
      <c r="F83" s="25">
        <v>4</v>
      </c>
    </row>
    <row r="84" spans="3:6">
      <c r="C84" s="32" t="s">
        <v>269</v>
      </c>
      <c r="F84" s="25">
        <v>4</v>
      </c>
    </row>
    <row r="85" spans="3:6">
      <c r="C85" s="32">
        <v>3</v>
      </c>
      <c r="F85" s="25">
        <v>4</v>
      </c>
    </row>
    <row r="86" spans="3:6">
      <c r="C86" s="32">
        <v>3</v>
      </c>
      <c r="F86" s="122">
        <v>4</v>
      </c>
    </row>
    <row r="87" spans="3:6">
      <c r="C87" s="32">
        <v>3</v>
      </c>
      <c r="F87" s="122">
        <v>4</v>
      </c>
    </row>
    <row r="88" spans="3:6">
      <c r="C88" s="32">
        <v>0</v>
      </c>
      <c r="F88" s="122">
        <v>3</v>
      </c>
    </row>
    <row r="89" spans="3:6">
      <c r="C89" s="32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89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25" t="s">
        <v>441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C2" s="32">
        <v>9</v>
      </c>
      <c r="D2" s="120">
        <v>9</v>
      </c>
      <c r="E2" s="36">
        <f>COUNTIF($C$2:$C$122,"9")</f>
        <v>1</v>
      </c>
      <c r="F2" s="25">
        <v>8</v>
      </c>
      <c r="G2" s="120">
        <v>9</v>
      </c>
      <c r="H2" s="36">
        <f>COUNTIF($F$2:$F$150,"9")</f>
        <v>0</v>
      </c>
    </row>
    <row r="3" spans="1:8">
      <c r="C3" s="32">
        <v>8</v>
      </c>
      <c r="D3" s="120">
        <v>8</v>
      </c>
      <c r="E3" s="36">
        <f>COUNTIF($C$2:$C$122,"8")</f>
        <v>1</v>
      </c>
      <c r="F3" s="25">
        <v>8</v>
      </c>
      <c r="G3" s="120">
        <v>8</v>
      </c>
      <c r="H3" s="36">
        <f>COUNTIF($F$2:$F$150,"8")</f>
        <v>6</v>
      </c>
    </row>
    <row r="4" spans="1:8">
      <c r="C4" s="32">
        <v>7</v>
      </c>
      <c r="D4" s="120">
        <v>7</v>
      </c>
      <c r="E4" s="36">
        <f>COUNTIF($C$2:$C$122,"7")</f>
        <v>6</v>
      </c>
      <c r="F4" s="25">
        <v>8</v>
      </c>
      <c r="G4" s="120">
        <v>7</v>
      </c>
      <c r="H4" s="36">
        <f>COUNTIF($F$2:$F$150,"7")</f>
        <v>16</v>
      </c>
    </row>
    <row r="5" spans="1:8">
      <c r="C5" s="32">
        <v>7</v>
      </c>
      <c r="D5" s="120">
        <v>6</v>
      </c>
      <c r="E5" s="36">
        <f>COUNTIF($C$2:$C$122,"6")</f>
        <v>13</v>
      </c>
      <c r="F5" s="122">
        <v>8</v>
      </c>
      <c r="G5" s="120">
        <v>6</v>
      </c>
      <c r="H5" s="36">
        <f>COUNTIF($F$2:$F$150,"6")</f>
        <v>29</v>
      </c>
    </row>
    <row r="6" spans="1:8">
      <c r="C6" s="32">
        <v>7</v>
      </c>
      <c r="D6" s="120">
        <v>5</v>
      </c>
      <c r="E6" s="36">
        <f>COUNTIF($C$2:$C$122,"5")</f>
        <v>32</v>
      </c>
      <c r="F6" s="122">
        <v>8</v>
      </c>
      <c r="G6" s="25">
        <v>5</v>
      </c>
      <c r="H6" s="36">
        <f>COUNTIF($F$2:$F$150,"5")</f>
        <v>28</v>
      </c>
    </row>
    <row r="7" spans="1:8">
      <c r="C7" s="32">
        <v>7</v>
      </c>
      <c r="D7" s="120">
        <v>4</v>
      </c>
      <c r="E7" s="36">
        <f>COUNTIF($C$2:$C$122,"4")</f>
        <v>19</v>
      </c>
      <c r="F7" s="122">
        <v>8</v>
      </c>
      <c r="G7" s="25">
        <v>4</v>
      </c>
      <c r="H7" s="36">
        <f>COUNTIF($F$2:$F$150,"4")</f>
        <v>8</v>
      </c>
    </row>
    <row r="8" spans="1:8">
      <c r="C8" s="32">
        <v>7</v>
      </c>
      <c r="D8" s="25">
        <v>3</v>
      </c>
      <c r="E8" s="36">
        <f>COUNTIF($C$2:$C$122,"3")</f>
        <v>11</v>
      </c>
      <c r="F8" s="25">
        <v>7</v>
      </c>
      <c r="G8" s="25">
        <v>3</v>
      </c>
      <c r="H8" s="36">
        <f>COUNTIF($F$2:$F$150,"3")</f>
        <v>1</v>
      </c>
    </row>
    <row r="9" spans="1:8">
      <c r="C9" s="32">
        <v>7</v>
      </c>
      <c r="D9" s="25">
        <v>2</v>
      </c>
      <c r="E9" s="36">
        <f>COUNTIF($C$2:$C$122,"2")</f>
        <v>0</v>
      </c>
      <c r="F9" s="25">
        <v>7</v>
      </c>
      <c r="G9" s="25">
        <v>2</v>
      </c>
      <c r="H9" s="36">
        <f>COUNTIF($F$2:$F$150,"2")</f>
        <v>0</v>
      </c>
    </row>
    <row r="10" spans="1:8">
      <c r="C10" s="32">
        <v>6</v>
      </c>
      <c r="D10" s="25">
        <v>1</v>
      </c>
      <c r="E10" s="36">
        <f>COUNTIF($C$2:$C$122,"1")</f>
        <v>0</v>
      </c>
      <c r="F10" s="25">
        <v>7</v>
      </c>
      <c r="G10" s="120">
        <v>1</v>
      </c>
      <c r="H10" s="36">
        <f>COUNTIF($F$2:$F$150,"1")</f>
        <v>0</v>
      </c>
    </row>
    <row r="11" spans="1:8">
      <c r="C11" s="32">
        <v>6</v>
      </c>
      <c r="D11" s="25">
        <v>0</v>
      </c>
      <c r="E11" s="36">
        <f>COUNTIF($C$2:$C$122,"0")</f>
        <v>2</v>
      </c>
      <c r="F11" s="25">
        <v>7</v>
      </c>
      <c r="G11" s="120">
        <v>0</v>
      </c>
      <c r="H11" s="36">
        <f>COUNTIF($F$2:$F$150,"0")</f>
        <v>0</v>
      </c>
    </row>
    <row r="12" spans="1:8">
      <c r="C12" s="32">
        <v>6</v>
      </c>
      <c r="F12" s="25">
        <v>7</v>
      </c>
      <c r="G12" s="120"/>
      <c r="H12" s="120"/>
    </row>
    <row r="13" spans="1:8">
      <c r="C13" s="32">
        <v>6</v>
      </c>
      <c r="F13" s="25">
        <v>7</v>
      </c>
      <c r="G13" s="120"/>
      <c r="H13" s="120"/>
    </row>
    <row r="14" spans="1:8">
      <c r="C14" s="32">
        <v>6</v>
      </c>
      <c r="F14" s="25">
        <v>7</v>
      </c>
      <c r="G14" s="120"/>
      <c r="H14" s="120"/>
    </row>
    <row r="15" spans="1:8">
      <c r="C15" s="32">
        <v>6</v>
      </c>
      <c r="F15" s="25">
        <v>7</v>
      </c>
      <c r="G15" s="120"/>
      <c r="H15" s="120"/>
    </row>
    <row r="16" spans="1:8">
      <c r="C16" s="32">
        <v>6</v>
      </c>
      <c r="F16" s="25">
        <v>7</v>
      </c>
      <c r="G16" s="120"/>
      <c r="H16" s="120"/>
    </row>
    <row r="17" spans="3:8">
      <c r="C17" s="32">
        <v>6</v>
      </c>
      <c r="F17" s="25">
        <v>7</v>
      </c>
      <c r="G17" s="120"/>
      <c r="H17" s="120"/>
    </row>
    <row r="18" spans="3:8">
      <c r="C18" s="32">
        <v>6</v>
      </c>
      <c r="F18" s="25">
        <v>7</v>
      </c>
    </row>
    <row r="19" spans="3:8">
      <c r="C19" s="32">
        <v>6</v>
      </c>
      <c r="F19" s="122">
        <v>7</v>
      </c>
    </row>
    <row r="20" spans="3:8">
      <c r="C20" s="32">
        <v>6</v>
      </c>
      <c r="F20" s="122">
        <v>7</v>
      </c>
    </row>
    <row r="21" spans="3:8">
      <c r="C21" s="32">
        <v>6</v>
      </c>
      <c r="F21" s="122">
        <v>7</v>
      </c>
    </row>
    <row r="22" spans="3:8">
      <c r="C22" s="32">
        <v>6</v>
      </c>
      <c r="F22" s="122">
        <v>7</v>
      </c>
    </row>
    <row r="23" spans="3:8">
      <c r="C23" s="32">
        <v>5</v>
      </c>
      <c r="F23" s="122">
        <v>7</v>
      </c>
    </row>
    <row r="24" spans="3:8">
      <c r="C24" s="32">
        <v>5</v>
      </c>
      <c r="F24" s="25">
        <v>6</v>
      </c>
    </row>
    <row r="25" spans="3:8">
      <c r="C25" s="32">
        <v>5</v>
      </c>
      <c r="F25" s="25">
        <v>6</v>
      </c>
    </row>
    <row r="26" spans="3:8">
      <c r="C26" s="32">
        <v>5</v>
      </c>
      <c r="F26" s="25">
        <v>6</v>
      </c>
    </row>
    <row r="27" spans="3:8">
      <c r="C27" s="32">
        <v>5</v>
      </c>
      <c r="F27" s="25">
        <v>6</v>
      </c>
    </row>
    <row r="28" spans="3:8">
      <c r="C28" s="32">
        <v>5</v>
      </c>
      <c r="F28" s="25">
        <v>6</v>
      </c>
    </row>
    <row r="29" spans="3:8">
      <c r="C29" s="32">
        <v>5</v>
      </c>
      <c r="F29" s="25">
        <v>6</v>
      </c>
    </row>
    <row r="30" spans="3:8">
      <c r="C30" s="32">
        <v>5</v>
      </c>
      <c r="F30" s="25">
        <v>6</v>
      </c>
    </row>
    <row r="31" spans="3:8">
      <c r="C31" s="32">
        <v>5</v>
      </c>
      <c r="F31" s="25">
        <v>6</v>
      </c>
    </row>
    <row r="32" spans="3:8">
      <c r="C32" s="32">
        <v>5</v>
      </c>
      <c r="F32" s="25">
        <v>6</v>
      </c>
    </row>
    <row r="33" spans="3:6">
      <c r="C33" s="32">
        <v>5</v>
      </c>
      <c r="F33" s="25">
        <v>6</v>
      </c>
    </row>
    <row r="34" spans="3:6">
      <c r="C34" s="32">
        <v>5</v>
      </c>
      <c r="F34" s="25">
        <v>6</v>
      </c>
    </row>
    <row r="35" spans="3:6">
      <c r="C35" s="32" t="s">
        <v>45</v>
      </c>
      <c r="F35" s="25">
        <v>6</v>
      </c>
    </row>
    <row r="36" spans="3:6">
      <c r="C36" s="32">
        <v>5</v>
      </c>
      <c r="F36" s="25">
        <v>6</v>
      </c>
    </row>
    <row r="37" spans="3:6">
      <c r="C37" s="32">
        <v>5</v>
      </c>
      <c r="F37" s="25">
        <v>6</v>
      </c>
    </row>
    <row r="38" spans="3:6">
      <c r="C38" s="32">
        <v>5</v>
      </c>
      <c r="F38" s="25">
        <v>6</v>
      </c>
    </row>
    <row r="39" spans="3:6">
      <c r="C39" s="32">
        <v>5</v>
      </c>
      <c r="F39" s="25">
        <v>6</v>
      </c>
    </row>
    <row r="40" spans="3:6">
      <c r="C40" s="32" t="s">
        <v>45</v>
      </c>
      <c r="F40" s="25">
        <v>6</v>
      </c>
    </row>
    <row r="41" spans="3:6">
      <c r="C41" s="32">
        <v>5</v>
      </c>
      <c r="F41" s="25">
        <v>6</v>
      </c>
    </row>
    <row r="42" spans="3:6">
      <c r="C42" s="32">
        <v>5</v>
      </c>
      <c r="F42" s="25">
        <v>6</v>
      </c>
    </row>
    <row r="43" spans="3:6">
      <c r="C43" s="32">
        <v>5</v>
      </c>
      <c r="F43" s="25">
        <v>6</v>
      </c>
    </row>
    <row r="44" spans="3:6">
      <c r="C44" s="32">
        <v>5</v>
      </c>
      <c r="F44" s="122">
        <v>6</v>
      </c>
    </row>
    <row r="45" spans="3:6">
      <c r="C45" s="32">
        <v>5</v>
      </c>
      <c r="F45" s="122">
        <v>6</v>
      </c>
    </row>
    <row r="46" spans="3:6">
      <c r="C46" s="32">
        <v>5</v>
      </c>
      <c r="F46" s="122">
        <v>6</v>
      </c>
    </row>
    <row r="47" spans="3:6">
      <c r="C47" s="32">
        <v>5</v>
      </c>
      <c r="F47" s="122">
        <v>6</v>
      </c>
    </row>
    <row r="48" spans="3:6">
      <c r="C48" s="32">
        <v>5</v>
      </c>
      <c r="F48" s="122">
        <v>6</v>
      </c>
    </row>
    <row r="49" spans="3:6">
      <c r="C49" s="32">
        <v>5</v>
      </c>
      <c r="F49" s="122">
        <v>6</v>
      </c>
    </row>
    <row r="50" spans="3:6">
      <c r="C50" s="32">
        <v>5</v>
      </c>
      <c r="F50" s="122">
        <v>6</v>
      </c>
    </row>
    <row r="51" spans="3:6">
      <c r="C51" s="32">
        <v>5</v>
      </c>
      <c r="F51" s="122">
        <v>6</v>
      </c>
    </row>
    <row r="52" spans="3:6">
      <c r="C52" s="32">
        <v>5</v>
      </c>
      <c r="F52" s="122">
        <v>6</v>
      </c>
    </row>
    <row r="53" spans="3:6">
      <c r="C53" s="32">
        <v>5</v>
      </c>
      <c r="F53" s="25">
        <v>5</v>
      </c>
    </row>
    <row r="54" spans="3:6">
      <c r="C54" s="32">
        <v>5</v>
      </c>
      <c r="F54" s="25">
        <v>5</v>
      </c>
    </row>
    <row r="55" spans="3:6">
      <c r="C55" s="32">
        <v>5</v>
      </c>
      <c r="F55" s="25">
        <v>5</v>
      </c>
    </row>
    <row r="56" spans="3:6">
      <c r="C56" s="32">
        <v>5</v>
      </c>
      <c r="F56" s="25">
        <v>5</v>
      </c>
    </row>
    <row r="57" spans="3:6">
      <c r="C57" s="32">
        <v>4</v>
      </c>
      <c r="F57" s="25">
        <v>5</v>
      </c>
    </row>
    <row r="58" spans="3:6">
      <c r="C58" s="32">
        <v>4</v>
      </c>
      <c r="F58" s="25">
        <v>5</v>
      </c>
    </row>
    <row r="59" spans="3:6">
      <c r="C59" s="32">
        <v>4</v>
      </c>
      <c r="F59" s="25">
        <v>5</v>
      </c>
    </row>
    <row r="60" spans="3:6">
      <c r="C60" s="32">
        <v>4</v>
      </c>
      <c r="F60" s="25">
        <v>5</v>
      </c>
    </row>
    <row r="61" spans="3:6">
      <c r="C61" s="32">
        <v>4</v>
      </c>
      <c r="F61" s="25">
        <v>5</v>
      </c>
    </row>
    <row r="62" spans="3:6">
      <c r="C62" s="32">
        <v>4</v>
      </c>
      <c r="F62" s="25">
        <v>5</v>
      </c>
    </row>
    <row r="63" spans="3:6">
      <c r="C63" s="32">
        <v>4</v>
      </c>
      <c r="F63" s="25">
        <v>5</v>
      </c>
    </row>
    <row r="64" spans="3:6">
      <c r="C64" s="32">
        <v>4</v>
      </c>
      <c r="F64" s="25">
        <v>5</v>
      </c>
    </row>
    <row r="65" spans="3:6">
      <c r="C65" s="32">
        <v>4</v>
      </c>
      <c r="F65" s="25">
        <v>5</v>
      </c>
    </row>
    <row r="66" spans="3:6">
      <c r="C66" s="32">
        <v>4</v>
      </c>
      <c r="F66" s="25">
        <v>5</v>
      </c>
    </row>
    <row r="67" spans="3:6">
      <c r="C67" s="32">
        <v>4</v>
      </c>
      <c r="F67" s="25">
        <v>5</v>
      </c>
    </row>
    <row r="68" spans="3:6">
      <c r="C68" s="32">
        <v>4</v>
      </c>
      <c r="F68" s="25">
        <v>5</v>
      </c>
    </row>
    <row r="69" spans="3:6">
      <c r="C69" s="32">
        <v>4</v>
      </c>
      <c r="F69" s="25">
        <v>5</v>
      </c>
    </row>
    <row r="70" spans="3:6">
      <c r="C70" s="32">
        <v>4</v>
      </c>
      <c r="F70" s="25">
        <v>5</v>
      </c>
    </row>
    <row r="71" spans="3:6">
      <c r="C71" s="32">
        <v>4</v>
      </c>
      <c r="F71" s="25">
        <v>5</v>
      </c>
    </row>
    <row r="72" spans="3:6">
      <c r="C72" s="32">
        <v>4</v>
      </c>
      <c r="F72" s="122">
        <v>5</v>
      </c>
    </row>
    <row r="73" spans="3:6">
      <c r="C73" s="32">
        <v>4</v>
      </c>
      <c r="F73" s="122">
        <v>5</v>
      </c>
    </row>
    <row r="74" spans="3:6">
      <c r="C74" s="32">
        <v>4</v>
      </c>
      <c r="F74" s="122">
        <v>5</v>
      </c>
    </row>
    <row r="75" spans="3:6">
      <c r="C75" s="32">
        <v>4</v>
      </c>
      <c r="F75" s="122">
        <v>5</v>
      </c>
    </row>
    <row r="76" spans="3:6">
      <c r="C76" s="32">
        <v>3</v>
      </c>
      <c r="F76" s="122">
        <v>5</v>
      </c>
    </row>
    <row r="77" spans="3:6">
      <c r="C77" s="32">
        <v>3</v>
      </c>
      <c r="F77" s="122">
        <v>5</v>
      </c>
    </row>
    <row r="78" spans="3:6">
      <c r="C78" s="32">
        <v>3</v>
      </c>
      <c r="F78" s="122">
        <v>5</v>
      </c>
    </row>
    <row r="79" spans="3:6">
      <c r="C79" s="32">
        <v>3</v>
      </c>
      <c r="F79" s="122">
        <v>5</v>
      </c>
    </row>
    <row r="80" spans="3:6">
      <c r="C80" s="32">
        <v>3</v>
      </c>
      <c r="F80" s="122">
        <v>5</v>
      </c>
    </row>
    <row r="81" spans="3:6">
      <c r="C81" s="32">
        <v>3</v>
      </c>
      <c r="F81" s="25">
        <v>4</v>
      </c>
    </row>
    <row r="82" spans="3:6">
      <c r="C82" s="32">
        <v>3</v>
      </c>
      <c r="F82" s="25">
        <v>4</v>
      </c>
    </row>
    <row r="83" spans="3:6">
      <c r="C83" s="32">
        <v>3</v>
      </c>
      <c r="F83" s="25">
        <v>4</v>
      </c>
    </row>
    <row r="84" spans="3:6">
      <c r="C84" s="32" t="s">
        <v>269</v>
      </c>
      <c r="F84" s="25">
        <v>4</v>
      </c>
    </row>
    <row r="85" spans="3:6">
      <c r="C85" s="32">
        <v>3</v>
      </c>
      <c r="F85" s="25">
        <v>4</v>
      </c>
    </row>
    <row r="86" spans="3:6">
      <c r="C86" s="32">
        <v>3</v>
      </c>
      <c r="F86" s="25">
        <v>4</v>
      </c>
    </row>
    <row r="87" spans="3:6">
      <c r="C87" s="32">
        <v>3</v>
      </c>
      <c r="F87" s="122">
        <v>4</v>
      </c>
    </row>
    <row r="88" spans="3:6">
      <c r="C88" s="32">
        <v>0</v>
      </c>
      <c r="F88" s="122">
        <v>4</v>
      </c>
    </row>
    <row r="89" spans="3:6">
      <c r="C89" s="32">
        <v>0</v>
      </c>
      <c r="F89" s="122">
        <v>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91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120" t="s">
        <v>442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B2" s="122">
        <v>31</v>
      </c>
      <c r="C2" s="32">
        <f t="shared" ref="C2:C91" si="0">VLOOKUP(B2,$G$12:$H$19,2)</f>
        <v>8</v>
      </c>
      <c r="D2" s="120">
        <v>9</v>
      </c>
      <c r="E2" s="36">
        <f>COUNTIF($C$2:$C$100,"9")</f>
        <v>0</v>
      </c>
      <c r="F2" s="25">
        <v>8</v>
      </c>
      <c r="G2" s="120">
        <v>8</v>
      </c>
      <c r="H2" s="36">
        <f>COUNTIF($F$2:$F$88,"8")</f>
        <v>3</v>
      </c>
    </row>
    <row r="3" spans="1:8">
      <c r="B3" s="122">
        <v>29</v>
      </c>
      <c r="C3" s="32">
        <f t="shared" si="0"/>
        <v>8</v>
      </c>
      <c r="D3" s="120">
        <v>8</v>
      </c>
      <c r="E3" s="36">
        <f>COUNTIF($C$2:$C$100,"8")</f>
        <v>2</v>
      </c>
      <c r="F3" s="25">
        <v>8</v>
      </c>
      <c r="G3" s="120">
        <v>7</v>
      </c>
      <c r="H3" s="36">
        <f>COUNTIF($F$2:$F$88,"7")</f>
        <v>5</v>
      </c>
    </row>
    <row r="4" spans="1:8">
      <c r="B4" s="122">
        <v>28</v>
      </c>
      <c r="C4" s="32">
        <f t="shared" si="0"/>
        <v>7</v>
      </c>
      <c r="D4" s="120">
        <v>7</v>
      </c>
      <c r="E4" s="36">
        <f>COUNTIF($C$2:$C$100,"7")</f>
        <v>12</v>
      </c>
      <c r="F4" s="25">
        <v>8</v>
      </c>
      <c r="G4" s="120">
        <v>6</v>
      </c>
      <c r="H4" s="36">
        <f>COUNTIF($F$2:$F$88,"6")</f>
        <v>18</v>
      </c>
    </row>
    <row r="5" spans="1:8">
      <c r="B5" s="122">
        <v>28</v>
      </c>
      <c r="C5" s="32">
        <f t="shared" si="0"/>
        <v>7</v>
      </c>
      <c r="D5" s="120">
        <v>6</v>
      </c>
      <c r="E5" s="36">
        <f>COUNTIF($C$2:$C$100,"6")</f>
        <v>25</v>
      </c>
      <c r="F5" s="25">
        <v>7</v>
      </c>
      <c r="G5" s="120">
        <v>5</v>
      </c>
      <c r="H5" s="36">
        <f>COUNTIF($F$2:$F$88,"5")</f>
        <v>29</v>
      </c>
    </row>
    <row r="6" spans="1:8">
      <c r="B6" s="122">
        <v>28</v>
      </c>
      <c r="C6" s="32">
        <f t="shared" si="0"/>
        <v>7</v>
      </c>
      <c r="D6" s="120">
        <v>5</v>
      </c>
      <c r="E6" s="36">
        <f>COUNTIF($C$2:$C$100,"5")</f>
        <v>28</v>
      </c>
      <c r="F6" s="25">
        <v>7</v>
      </c>
      <c r="G6" s="120">
        <v>4</v>
      </c>
      <c r="H6" s="36">
        <f>COUNTIF($F$2:$F$88,"4")</f>
        <v>8</v>
      </c>
    </row>
    <row r="7" spans="1:8">
      <c r="B7" s="122">
        <v>28</v>
      </c>
      <c r="C7" s="32">
        <f t="shared" si="0"/>
        <v>7</v>
      </c>
      <c r="D7" s="120">
        <v>4</v>
      </c>
      <c r="E7" s="36">
        <f>COUNTIF($C$2:$C$100,"4")</f>
        <v>15</v>
      </c>
      <c r="F7" s="25">
        <v>7</v>
      </c>
      <c r="G7" s="120">
        <v>3</v>
      </c>
      <c r="H7" s="36">
        <f>COUNTIF($F$2:$F$88,"3")</f>
        <v>1</v>
      </c>
    </row>
    <row r="8" spans="1:8">
      <c r="B8" s="122">
        <v>28</v>
      </c>
      <c r="C8" s="32">
        <f t="shared" si="0"/>
        <v>7</v>
      </c>
      <c r="D8" s="120">
        <v>3</v>
      </c>
      <c r="E8" s="36">
        <f>COUNTIF($C$2:$C$100,"3")</f>
        <v>5</v>
      </c>
      <c r="F8" s="25">
        <v>7</v>
      </c>
    </row>
    <row r="9" spans="1:8">
      <c r="B9" s="122">
        <v>27</v>
      </c>
      <c r="C9" s="32">
        <f t="shared" si="0"/>
        <v>7</v>
      </c>
      <c r="D9" s="120">
        <v>0</v>
      </c>
      <c r="E9" s="36">
        <f>COUNTIF($C$2:$C$57,"0")</f>
        <v>0</v>
      </c>
      <c r="F9" s="122">
        <v>7</v>
      </c>
    </row>
    <row r="10" spans="1:8">
      <c r="B10" s="122">
        <v>27</v>
      </c>
      <c r="C10" s="32">
        <f t="shared" si="0"/>
        <v>7</v>
      </c>
      <c r="F10" s="25">
        <v>6</v>
      </c>
      <c r="G10" s="120" t="s">
        <v>437</v>
      </c>
      <c r="H10" s="36"/>
    </row>
    <row r="11" spans="1:8">
      <c r="B11" s="122">
        <v>27</v>
      </c>
      <c r="C11" s="32">
        <f t="shared" si="0"/>
        <v>7</v>
      </c>
      <c r="F11" s="25">
        <v>6</v>
      </c>
      <c r="G11" s="120" t="s">
        <v>438</v>
      </c>
      <c r="H11" s="120" t="s">
        <v>219</v>
      </c>
    </row>
    <row r="12" spans="1:8">
      <c r="B12" s="122">
        <v>26</v>
      </c>
      <c r="C12" s="32">
        <f t="shared" si="0"/>
        <v>7</v>
      </c>
      <c r="F12" s="25">
        <v>6</v>
      </c>
      <c r="G12" s="120">
        <v>0</v>
      </c>
      <c r="H12" s="120">
        <v>0</v>
      </c>
    </row>
    <row r="13" spans="1:8">
      <c r="B13" s="122">
        <v>26</v>
      </c>
      <c r="C13" s="32">
        <f t="shared" si="0"/>
        <v>7</v>
      </c>
      <c r="F13" s="25">
        <v>6</v>
      </c>
      <c r="G13" s="120">
        <v>5</v>
      </c>
      <c r="H13" s="120">
        <v>3</v>
      </c>
    </row>
    <row r="14" spans="1:8">
      <c r="B14" s="122">
        <v>26</v>
      </c>
      <c r="C14" s="32">
        <f t="shared" si="0"/>
        <v>7</v>
      </c>
      <c r="F14" s="25">
        <v>6</v>
      </c>
      <c r="G14" s="120">
        <v>9</v>
      </c>
      <c r="H14" s="120">
        <v>4</v>
      </c>
    </row>
    <row r="15" spans="1:8">
      <c r="B15" s="122">
        <v>26</v>
      </c>
      <c r="C15" s="32">
        <f t="shared" si="0"/>
        <v>7</v>
      </c>
      <c r="F15" s="25">
        <v>6</v>
      </c>
      <c r="G15" s="120">
        <v>13</v>
      </c>
      <c r="H15" s="120">
        <v>5</v>
      </c>
    </row>
    <row r="16" spans="1:8">
      <c r="B16" s="122">
        <v>25</v>
      </c>
      <c r="C16" s="32">
        <f t="shared" si="0"/>
        <v>6</v>
      </c>
      <c r="F16" s="25">
        <v>6</v>
      </c>
      <c r="G16" s="120">
        <v>20</v>
      </c>
      <c r="H16" s="120">
        <v>6</v>
      </c>
    </row>
    <row r="17" spans="2:8">
      <c r="B17" s="122">
        <v>25</v>
      </c>
      <c r="C17" s="32">
        <f t="shared" si="0"/>
        <v>6</v>
      </c>
      <c r="F17" s="25">
        <v>6</v>
      </c>
      <c r="G17" s="120">
        <v>26</v>
      </c>
      <c r="H17" s="120">
        <v>7</v>
      </c>
    </row>
    <row r="18" spans="2:8">
      <c r="B18" s="122">
        <v>25</v>
      </c>
      <c r="C18" s="32">
        <f t="shared" si="0"/>
        <v>6</v>
      </c>
      <c r="F18" s="25">
        <v>6</v>
      </c>
      <c r="G18" s="120">
        <v>29</v>
      </c>
      <c r="H18" s="120">
        <v>8</v>
      </c>
    </row>
    <row r="19" spans="2:8">
      <c r="B19" s="122">
        <v>25</v>
      </c>
      <c r="C19" s="32">
        <f t="shared" si="0"/>
        <v>6</v>
      </c>
      <c r="F19" s="122">
        <v>6</v>
      </c>
      <c r="G19" s="120">
        <v>33</v>
      </c>
      <c r="H19" s="120">
        <v>9</v>
      </c>
    </row>
    <row r="20" spans="2:8">
      <c r="B20" s="122">
        <v>24</v>
      </c>
      <c r="C20" s="32">
        <f t="shared" si="0"/>
        <v>6</v>
      </c>
      <c r="F20" s="122">
        <v>6</v>
      </c>
    </row>
    <row r="21" spans="2:8">
      <c r="B21" s="122">
        <v>24</v>
      </c>
      <c r="C21" s="32">
        <f t="shared" si="0"/>
        <v>6</v>
      </c>
      <c r="F21" s="122">
        <v>6</v>
      </c>
    </row>
    <row r="22" spans="2:8">
      <c r="B22" s="122">
        <v>24</v>
      </c>
      <c r="C22" s="32">
        <f t="shared" si="0"/>
        <v>6</v>
      </c>
      <c r="F22" s="122">
        <v>6</v>
      </c>
    </row>
    <row r="23" spans="2:8">
      <c r="B23" s="122">
        <v>24</v>
      </c>
      <c r="C23" s="32">
        <f t="shared" si="0"/>
        <v>6</v>
      </c>
      <c r="F23" s="122">
        <v>6</v>
      </c>
    </row>
    <row r="24" spans="2:8">
      <c r="B24" s="122">
        <v>23</v>
      </c>
      <c r="C24" s="32">
        <f t="shared" si="0"/>
        <v>6</v>
      </c>
      <c r="F24" s="122">
        <v>6</v>
      </c>
    </row>
    <row r="25" spans="2:8">
      <c r="B25" s="122">
        <v>23</v>
      </c>
      <c r="C25" s="32">
        <f t="shared" si="0"/>
        <v>6</v>
      </c>
      <c r="F25" s="122">
        <v>6</v>
      </c>
    </row>
    <row r="26" spans="2:8">
      <c r="B26" s="122">
        <v>23</v>
      </c>
      <c r="C26" s="32">
        <f t="shared" si="0"/>
        <v>6</v>
      </c>
      <c r="F26" s="122">
        <v>6</v>
      </c>
    </row>
    <row r="27" spans="2:8">
      <c r="B27" s="122">
        <v>22</v>
      </c>
      <c r="C27" s="32">
        <f t="shared" si="0"/>
        <v>6</v>
      </c>
      <c r="F27" s="25">
        <v>6</v>
      </c>
    </row>
    <row r="28" spans="2:8">
      <c r="B28" s="122">
        <v>22</v>
      </c>
      <c r="C28" s="32">
        <f t="shared" si="0"/>
        <v>6</v>
      </c>
      <c r="F28" s="25">
        <v>5</v>
      </c>
    </row>
    <row r="29" spans="2:8">
      <c r="B29" s="122">
        <v>22</v>
      </c>
      <c r="C29" s="32">
        <f t="shared" si="0"/>
        <v>6</v>
      </c>
      <c r="F29" s="25">
        <v>5</v>
      </c>
    </row>
    <row r="30" spans="2:8">
      <c r="B30" s="122">
        <v>22</v>
      </c>
      <c r="C30" s="32">
        <f t="shared" si="0"/>
        <v>6</v>
      </c>
      <c r="F30" s="25">
        <v>5</v>
      </c>
    </row>
    <row r="31" spans="2:8">
      <c r="B31" s="122">
        <v>22</v>
      </c>
      <c r="C31" s="32">
        <f t="shared" si="0"/>
        <v>6</v>
      </c>
      <c r="F31" s="25">
        <v>5</v>
      </c>
    </row>
    <row r="32" spans="2:8">
      <c r="B32" s="122">
        <v>22</v>
      </c>
      <c r="C32" s="32">
        <f t="shared" si="0"/>
        <v>6</v>
      </c>
      <c r="F32" s="25">
        <v>5</v>
      </c>
    </row>
    <row r="33" spans="2:6">
      <c r="B33" s="122">
        <v>22</v>
      </c>
      <c r="C33" s="32">
        <f t="shared" si="0"/>
        <v>6</v>
      </c>
      <c r="F33" s="25">
        <v>5</v>
      </c>
    </row>
    <row r="34" spans="2:6">
      <c r="B34" s="122">
        <v>21</v>
      </c>
      <c r="C34" s="32">
        <f t="shared" si="0"/>
        <v>6</v>
      </c>
      <c r="F34" s="25">
        <v>5</v>
      </c>
    </row>
    <row r="35" spans="2:6">
      <c r="B35" s="122">
        <v>21</v>
      </c>
      <c r="C35" s="32">
        <f t="shared" si="0"/>
        <v>6</v>
      </c>
      <c r="F35" s="25">
        <v>5</v>
      </c>
    </row>
    <row r="36" spans="2:6">
      <c r="B36" s="122">
        <v>21</v>
      </c>
      <c r="C36" s="32">
        <f t="shared" si="0"/>
        <v>6</v>
      </c>
      <c r="F36" s="25">
        <v>5</v>
      </c>
    </row>
    <row r="37" spans="2:6">
      <c r="B37" s="122">
        <v>21</v>
      </c>
      <c r="C37" s="32">
        <f t="shared" si="0"/>
        <v>6</v>
      </c>
      <c r="F37" s="25">
        <v>5</v>
      </c>
    </row>
    <row r="38" spans="2:6">
      <c r="B38" s="122">
        <v>20</v>
      </c>
      <c r="C38" s="32">
        <f t="shared" si="0"/>
        <v>6</v>
      </c>
      <c r="F38" s="25">
        <v>5</v>
      </c>
    </row>
    <row r="39" spans="2:6">
      <c r="B39" s="122">
        <v>20</v>
      </c>
      <c r="C39" s="32">
        <f t="shared" si="0"/>
        <v>6</v>
      </c>
      <c r="F39" s="25">
        <v>5</v>
      </c>
    </row>
    <row r="40" spans="2:6">
      <c r="B40" s="122">
        <v>20</v>
      </c>
      <c r="C40" s="32">
        <f t="shared" si="0"/>
        <v>6</v>
      </c>
      <c r="F40" s="25">
        <v>5</v>
      </c>
    </row>
    <row r="41" spans="2:6">
      <c r="B41" s="122">
        <v>19</v>
      </c>
      <c r="C41" s="32">
        <f t="shared" si="0"/>
        <v>5</v>
      </c>
      <c r="F41" s="25">
        <v>5</v>
      </c>
    </row>
    <row r="42" spans="2:6">
      <c r="B42" s="122">
        <v>19</v>
      </c>
      <c r="C42" s="32">
        <f t="shared" si="0"/>
        <v>5</v>
      </c>
      <c r="F42" s="25">
        <v>5</v>
      </c>
    </row>
    <row r="43" spans="2:6">
      <c r="B43" s="122">
        <v>19</v>
      </c>
      <c r="C43" s="32">
        <f t="shared" si="0"/>
        <v>5</v>
      </c>
      <c r="F43" s="25">
        <v>5</v>
      </c>
    </row>
    <row r="44" spans="2:6">
      <c r="B44" s="122">
        <v>19</v>
      </c>
      <c r="C44" s="32">
        <f t="shared" si="0"/>
        <v>5</v>
      </c>
      <c r="F44" s="25">
        <v>5</v>
      </c>
    </row>
    <row r="45" spans="2:6">
      <c r="B45" s="122">
        <v>18</v>
      </c>
      <c r="C45" s="32">
        <f t="shared" si="0"/>
        <v>5</v>
      </c>
      <c r="F45" s="25">
        <v>5</v>
      </c>
    </row>
    <row r="46" spans="2:6">
      <c r="B46" s="122">
        <v>18</v>
      </c>
      <c r="C46" s="32">
        <f t="shared" si="0"/>
        <v>5</v>
      </c>
      <c r="F46" s="25">
        <v>5</v>
      </c>
    </row>
    <row r="47" spans="2:6">
      <c r="B47" s="122">
        <v>18</v>
      </c>
      <c r="C47" s="32">
        <f t="shared" si="0"/>
        <v>5</v>
      </c>
      <c r="F47" s="25">
        <v>5</v>
      </c>
    </row>
    <row r="48" spans="2:6">
      <c r="B48" s="122">
        <v>18</v>
      </c>
      <c r="C48" s="32">
        <f t="shared" si="0"/>
        <v>5</v>
      </c>
      <c r="F48" s="25">
        <v>5</v>
      </c>
    </row>
    <row r="49" spans="2:6">
      <c r="B49" s="122">
        <v>17</v>
      </c>
      <c r="C49" s="32">
        <f t="shared" si="0"/>
        <v>5</v>
      </c>
      <c r="F49" s="25">
        <v>5</v>
      </c>
    </row>
    <row r="50" spans="2:6">
      <c r="B50" s="122">
        <v>17</v>
      </c>
      <c r="C50" s="32">
        <f t="shared" si="0"/>
        <v>5</v>
      </c>
      <c r="F50" s="25">
        <v>5</v>
      </c>
    </row>
    <row r="51" spans="2:6">
      <c r="B51" s="122">
        <v>17</v>
      </c>
      <c r="C51" s="32">
        <f t="shared" si="0"/>
        <v>5</v>
      </c>
      <c r="F51" s="25">
        <v>5</v>
      </c>
    </row>
    <row r="52" spans="2:6">
      <c r="B52" s="122">
        <v>17</v>
      </c>
      <c r="C52" s="32">
        <f t="shared" si="0"/>
        <v>5</v>
      </c>
      <c r="F52" s="25">
        <v>5</v>
      </c>
    </row>
    <row r="53" spans="2:6">
      <c r="B53" s="122">
        <v>16</v>
      </c>
      <c r="C53" s="32">
        <f t="shared" si="0"/>
        <v>5</v>
      </c>
      <c r="F53" s="25">
        <v>5</v>
      </c>
    </row>
    <row r="54" spans="2:6">
      <c r="B54" s="122">
        <v>16</v>
      </c>
      <c r="C54" s="32">
        <f t="shared" si="0"/>
        <v>5</v>
      </c>
      <c r="F54" s="25">
        <v>5</v>
      </c>
    </row>
    <row r="55" spans="2:6">
      <c r="B55" s="122">
        <v>16</v>
      </c>
      <c r="C55" s="32">
        <f t="shared" si="0"/>
        <v>5</v>
      </c>
      <c r="F55" s="25">
        <v>5</v>
      </c>
    </row>
    <row r="56" spans="2:6">
      <c r="B56" s="122">
        <v>16</v>
      </c>
      <c r="C56" s="32">
        <f t="shared" si="0"/>
        <v>5</v>
      </c>
      <c r="F56" s="25">
        <v>5</v>
      </c>
    </row>
    <row r="57" spans="2:6">
      <c r="B57" s="122">
        <v>15</v>
      </c>
      <c r="C57" s="32">
        <f t="shared" si="0"/>
        <v>5</v>
      </c>
      <c r="F57" s="25">
        <v>4</v>
      </c>
    </row>
    <row r="58" spans="2:6">
      <c r="B58" s="122">
        <v>15</v>
      </c>
      <c r="C58" s="32">
        <f t="shared" si="0"/>
        <v>5</v>
      </c>
      <c r="F58" s="25">
        <v>4</v>
      </c>
    </row>
    <row r="59" spans="2:6">
      <c r="B59" s="122">
        <v>15</v>
      </c>
      <c r="C59" s="32">
        <f t="shared" si="0"/>
        <v>5</v>
      </c>
      <c r="F59" s="25">
        <v>4</v>
      </c>
    </row>
    <row r="60" spans="2:6">
      <c r="B60" s="122">
        <v>14</v>
      </c>
      <c r="C60" s="32">
        <f t="shared" si="0"/>
        <v>5</v>
      </c>
      <c r="F60" s="25">
        <v>4</v>
      </c>
    </row>
    <row r="61" spans="2:6">
      <c r="B61" s="122">
        <v>14</v>
      </c>
      <c r="C61" s="32">
        <f t="shared" si="0"/>
        <v>5</v>
      </c>
      <c r="F61" s="25">
        <v>4</v>
      </c>
    </row>
    <row r="62" spans="2:6">
      <c r="B62" s="122">
        <v>14</v>
      </c>
      <c r="C62" s="32">
        <f t="shared" si="0"/>
        <v>5</v>
      </c>
      <c r="F62" s="25">
        <v>4</v>
      </c>
    </row>
    <row r="63" spans="2:6">
      <c r="B63" s="122">
        <v>14</v>
      </c>
      <c r="C63" s="32">
        <f t="shared" si="0"/>
        <v>5</v>
      </c>
      <c r="F63" s="25">
        <v>4</v>
      </c>
    </row>
    <row r="64" spans="2:6">
      <c r="B64" s="122">
        <v>13</v>
      </c>
      <c r="C64" s="32">
        <f t="shared" si="0"/>
        <v>5</v>
      </c>
      <c r="F64" s="25">
        <v>4</v>
      </c>
    </row>
    <row r="65" spans="2:6">
      <c r="B65" s="122">
        <v>13</v>
      </c>
      <c r="C65" s="32">
        <f t="shared" si="0"/>
        <v>5</v>
      </c>
      <c r="F65" s="25">
        <v>3</v>
      </c>
    </row>
    <row r="66" spans="2:6">
      <c r="B66" s="122">
        <v>13</v>
      </c>
      <c r="C66" s="32">
        <f t="shared" si="0"/>
        <v>5</v>
      </c>
    </row>
    <row r="67" spans="2:6">
      <c r="B67" s="122">
        <v>13</v>
      </c>
      <c r="C67" s="32">
        <f t="shared" si="0"/>
        <v>5</v>
      </c>
    </row>
    <row r="68" spans="2:6">
      <c r="B68" s="122">
        <v>13</v>
      </c>
      <c r="C68" s="32">
        <f t="shared" si="0"/>
        <v>5</v>
      </c>
    </row>
    <row r="69" spans="2:6">
      <c r="B69" s="122">
        <v>12</v>
      </c>
      <c r="C69" s="32">
        <f t="shared" si="0"/>
        <v>4</v>
      </c>
    </row>
    <row r="70" spans="2:6">
      <c r="B70" s="122">
        <v>12</v>
      </c>
      <c r="C70" s="32">
        <f t="shared" si="0"/>
        <v>4</v>
      </c>
    </row>
    <row r="71" spans="2:6">
      <c r="B71" s="122">
        <v>12</v>
      </c>
      <c r="C71" s="32">
        <f t="shared" si="0"/>
        <v>4</v>
      </c>
    </row>
    <row r="72" spans="2:6">
      <c r="B72" s="122">
        <v>12</v>
      </c>
      <c r="C72" s="32">
        <f t="shared" si="0"/>
        <v>4</v>
      </c>
    </row>
    <row r="73" spans="2:6">
      <c r="B73" s="122">
        <v>11</v>
      </c>
      <c r="C73" s="32">
        <f t="shared" si="0"/>
        <v>4</v>
      </c>
    </row>
    <row r="74" spans="2:6">
      <c r="B74" s="122">
        <v>11</v>
      </c>
      <c r="C74" s="32">
        <f t="shared" si="0"/>
        <v>4</v>
      </c>
    </row>
    <row r="75" spans="2:6">
      <c r="B75" s="122">
        <v>10</v>
      </c>
      <c r="C75" s="32">
        <f t="shared" si="0"/>
        <v>4</v>
      </c>
    </row>
    <row r="76" spans="2:6">
      <c r="B76" s="122">
        <v>10</v>
      </c>
      <c r="C76" s="32">
        <f t="shared" si="0"/>
        <v>4</v>
      </c>
    </row>
    <row r="77" spans="2:6">
      <c r="B77" s="122">
        <v>10</v>
      </c>
      <c r="C77" s="32">
        <f t="shared" si="0"/>
        <v>4</v>
      </c>
    </row>
    <row r="78" spans="2:6">
      <c r="B78" s="122">
        <v>10</v>
      </c>
      <c r="C78" s="32">
        <f t="shared" si="0"/>
        <v>4</v>
      </c>
    </row>
    <row r="79" spans="2:6">
      <c r="B79" s="122">
        <v>10</v>
      </c>
      <c r="C79" s="32">
        <f t="shared" si="0"/>
        <v>4</v>
      </c>
    </row>
    <row r="80" spans="2:6">
      <c r="B80" s="122">
        <v>9</v>
      </c>
      <c r="C80" s="32">
        <f t="shared" si="0"/>
        <v>4</v>
      </c>
    </row>
    <row r="81" spans="2:3">
      <c r="B81" s="122">
        <v>9</v>
      </c>
      <c r="C81" s="32">
        <f t="shared" si="0"/>
        <v>4</v>
      </c>
    </row>
    <row r="82" spans="2:3">
      <c r="B82" s="122">
        <v>9</v>
      </c>
      <c r="C82" s="32">
        <f t="shared" si="0"/>
        <v>4</v>
      </c>
    </row>
    <row r="83" spans="2:3">
      <c r="B83" s="122">
        <v>9</v>
      </c>
      <c r="C83" s="32">
        <f t="shared" si="0"/>
        <v>4</v>
      </c>
    </row>
    <row r="84" spans="2:3">
      <c r="B84" s="122"/>
      <c r="C84" s="32">
        <f t="shared" si="0"/>
        <v>0</v>
      </c>
    </row>
    <row r="85" spans="2:3">
      <c r="B85" s="122">
        <v>8</v>
      </c>
      <c r="C85" s="32">
        <f t="shared" si="0"/>
        <v>3</v>
      </c>
    </row>
    <row r="86" spans="2:3">
      <c r="B86" s="122">
        <v>7</v>
      </c>
      <c r="C86" s="32">
        <f t="shared" si="0"/>
        <v>3</v>
      </c>
    </row>
    <row r="87" spans="2:3">
      <c r="B87" s="122">
        <v>7</v>
      </c>
      <c r="C87" s="32">
        <f t="shared" si="0"/>
        <v>3</v>
      </c>
    </row>
    <row r="88" spans="2:3">
      <c r="B88" s="122">
        <v>6</v>
      </c>
      <c r="C88" s="32">
        <f t="shared" si="0"/>
        <v>3</v>
      </c>
    </row>
    <row r="89" spans="2:3">
      <c r="B89" s="122">
        <v>6</v>
      </c>
      <c r="C89" s="32">
        <f t="shared" si="0"/>
        <v>3</v>
      </c>
    </row>
    <row r="90" spans="2:3">
      <c r="B90" s="122">
        <v>3</v>
      </c>
      <c r="C90" s="32">
        <f t="shared" si="0"/>
        <v>0</v>
      </c>
    </row>
    <row r="91" spans="2:3">
      <c r="B91" s="122">
        <v>0</v>
      </c>
      <c r="C91" s="32">
        <f t="shared" si="0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52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120" t="s">
        <v>443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B2" s="122">
        <v>47</v>
      </c>
      <c r="C2" s="32">
        <f t="shared" ref="C2:C52" si="0">VLOOKUP(B2,$G$12:$H$19,2)</f>
        <v>9</v>
      </c>
      <c r="D2" s="120">
        <v>9</v>
      </c>
      <c r="E2" s="36">
        <f>COUNTIF($C$2:$C$52,"9")</f>
        <v>1</v>
      </c>
      <c r="F2" s="122">
        <v>8</v>
      </c>
      <c r="G2" s="120">
        <v>8</v>
      </c>
      <c r="H2" s="36">
        <f>COUNTIF($F$2:$F$40,"8")</f>
        <v>1</v>
      </c>
    </row>
    <row r="3" spans="1:8">
      <c r="B3" s="122">
        <v>44</v>
      </c>
      <c r="C3" s="32">
        <f t="shared" si="0"/>
        <v>8</v>
      </c>
      <c r="D3" s="120">
        <v>8</v>
      </c>
      <c r="E3" s="36">
        <f>COUNTIF($C$2:$C$52,"8")</f>
        <v>3</v>
      </c>
      <c r="F3" s="25">
        <v>7</v>
      </c>
      <c r="G3" s="120">
        <v>7</v>
      </c>
      <c r="H3" s="36">
        <f>COUNTIF($F$2:$F$40,"7")</f>
        <v>4</v>
      </c>
    </row>
    <row r="4" spans="1:8">
      <c r="B4" s="122">
        <v>41</v>
      </c>
      <c r="C4" s="32">
        <f t="shared" si="0"/>
        <v>8</v>
      </c>
      <c r="D4" s="120">
        <v>7</v>
      </c>
      <c r="E4" s="36">
        <f>COUNTIF($C$2:$C$52,"7")</f>
        <v>5</v>
      </c>
      <c r="F4" s="25">
        <v>7</v>
      </c>
      <c r="G4" s="120">
        <v>6</v>
      </c>
      <c r="H4" s="36">
        <f>COUNTIF($F$2:$F$40,"6")</f>
        <v>7</v>
      </c>
    </row>
    <row r="5" spans="1:8">
      <c r="B5" s="122">
        <v>38</v>
      </c>
      <c r="C5" s="32">
        <f t="shared" si="0"/>
        <v>8</v>
      </c>
      <c r="D5" s="120">
        <v>6</v>
      </c>
      <c r="E5" s="36">
        <f>COUNTIF($C$2:$C$52,"6")</f>
        <v>9</v>
      </c>
      <c r="F5" s="25">
        <v>7</v>
      </c>
      <c r="G5" s="120">
        <v>5</v>
      </c>
      <c r="H5" s="36">
        <f>COUNTIF($F$2:$F$40,"5")</f>
        <v>13</v>
      </c>
    </row>
    <row r="6" spans="1:8">
      <c r="B6" s="122">
        <v>36</v>
      </c>
      <c r="C6" s="32">
        <f t="shared" si="0"/>
        <v>7</v>
      </c>
      <c r="D6" s="120">
        <v>5</v>
      </c>
      <c r="E6" s="36">
        <f>COUNTIF($C$2:$C$52,"5")</f>
        <v>13</v>
      </c>
      <c r="F6" s="122">
        <v>7</v>
      </c>
      <c r="G6" s="120">
        <v>4</v>
      </c>
      <c r="H6" s="36">
        <f>COUNTIF($F$2:$F$40,"4")</f>
        <v>13</v>
      </c>
    </row>
    <row r="7" spans="1:8">
      <c r="B7" s="122">
        <v>35</v>
      </c>
      <c r="C7" s="32">
        <f t="shared" si="0"/>
        <v>7</v>
      </c>
      <c r="D7" s="120">
        <v>4</v>
      </c>
      <c r="E7" s="36">
        <f>COUNTIF($C$2:$C$52,"4")</f>
        <v>13</v>
      </c>
      <c r="F7" s="25">
        <v>6</v>
      </c>
      <c r="G7" s="120">
        <v>3</v>
      </c>
      <c r="H7" s="36">
        <f>COUNTIF($F$2:$F$40,"3")</f>
        <v>1</v>
      </c>
    </row>
    <row r="8" spans="1:8">
      <c r="B8" s="122">
        <v>33</v>
      </c>
      <c r="C8" s="32">
        <f t="shared" si="0"/>
        <v>7</v>
      </c>
      <c r="D8" s="120">
        <v>3</v>
      </c>
      <c r="E8" s="36">
        <f>COUNTIF($C$2:$C$52,"3")</f>
        <v>7</v>
      </c>
      <c r="F8" s="25">
        <v>6</v>
      </c>
    </row>
    <row r="9" spans="1:8">
      <c r="B9" s="122">
        <v>32</v>
      </c>
      <c r="C9" s="32">
        <f t="shared" si="0"/>
        <v>7</v>
      </c>
      <c r="D9" s="120">
        <v>0</v>
      </c>
      <c r="E9" s="36">
        <f>COUNTIF($C$2:$C$52,"0")</f>
        <v>0</v>
      </c>
      <c r="F9" s="25">
        <v>6</v>
      </c>
    </row>
    <row r="10" spans="1:8">
      <c r="B10" s="122">
        <v>31</v>
      </c>
      <c r="C10" s="32">
        <f t="shared" si="0"/>
        <v>7</v>
      </c>
      <c r="F10" s="25">
        <v>6</v>
      </c>
      <c r="G10" s="120" t="s">
        <v>437</v>
      </c>
      <c r="H10" s="36"/>
    </row>
    <row r="11" spans="1:8">
      <c r="B11" s="122">
        <v>29</v>
      </c>
      <c r="C11" s="32">
        <f t="shared" si="0"/>
        <v>6</v>
      </c>
      <c r="F11" s="122">
        <v>6</v>
      </c>
      <c r="G11" s="120" t="s">
        <v>438</v>
      </c>
      <c r="H11" s="120" t="s">
        <v>219</v>
      </c>
    </row>
    <row r="12" spans="1:8">
      <c r="B12" s="122">
        <v>27</v>
      </c>
      <c r="C12" s="32">
        <f t="shared" si="0"/>
        <v>6</v>
      </c>
      <c r="F12" s="122">
        <v>6</v>
      </c>
      <c r="G12" s="120">
        <v>0</v>
      </c>
      <c r="H12" s="120">
        <v>0</v>
      </c>
    </row>
    <row r="13" spans="1:8">
      <c r="B13" s="122">
        <v>27</v>
      </c>
      <c r="C13" s="32">
        <f t="shared" si="0"/>
        <v>6</v>
      </c>
      <c r="F13" s="122">
        <v>6</v>
      </c>
      <c r="G13" s="120">
        <v>8</v>
      </c>
      <c r="H13" s="120">
        <v>3</v>
      </c>
    </row>
    <row r="14" spans="1:8">
      <c r="B14" s="122">
        <v>27</v>
      </c>
      <c r="C14" s="32">
        <f t="shared" si="0"/>
        <v>6</v>
      </c>
      <c r="F14" s="25">
        <v>5</v>
      </c>
      <c r="G14" s="120">
        <v>13</v>
      </c>
      <c r="H14" s="120">
        <v>4</v>
      </c>
    </row>
    <row r="15" spans="1:8">
      <c r="B15" s="122">
        <v>26</v>
      </c>
      <c r="C15" s="32">
        <f t="shared" si="0"/>
        <v>6</v>
      </c>
      <c r="F15" s="25">
        <v>5</v>
      </c>
      <c r="G15" s="120">
        <v>19</v>
      </c>
      <c r="H15" s="120">
        <v>5</v>
      </c>
    </row>
    <row r="16" spans="1:8">
      <c r="B16" s="122">
        <v>26</v>
      </c>
      <c r="C16" s="32">
        <f t="shared" si="0"/>
        <v>6</v>
      </c>
      <c r="F16" s="25">
        <v>5</v>
      </c>
      <c r="G16" s="120">
        <v>25</v>
      </c>
      <c r="H16" s="120">
        <v>6</v>
      </c>
    </row>
    <row r="17" spans="2:8">
      <c r="B17" s="122">
        <v>26</v>
      </c>
      <c r="C17" s="32">
        <f t="shared" si="0"/>
        <v>6</v>
      </c>
      <c r="F17" s="25">
        <v>5</v>
      </c>
      <c r="G17" s="120">
        <v>30</v>
      </c>
      <c r="H17" s="120">
        <v>7</v>
      </c>
    </row>
    <row r="18" spans="2:8">
      <c r="B18" s="122">
        <v>26</v>
      </c>
      <c r="C18" s="32">
        <f t="shared" si="0"/>
        <v>6</v>
      </c>
      <c r="F18" s="25">
        <v>5</v>
      </c>
      <c r="G18" s="120">
        <v>38</v>
      </c>
      <c r="H18" s="120">
        <v>8</v>
      </c>
    </row>
    <row r="19" spans="2:8">
      <c r="B19" s="122">
        <v>25</v>
      </c>
      <c r="C19" s="32">
        <f t="shared" si="0"/>
        <v>6</v>
      </c>
      <c r="F19" s="25">
        <v>5</v>
      </c>
      <c r="G19" s="120">
        <v>45</v>
      </c>
      <c r="H19" s="120">
        <v>9</v>
      </c>
    </row>
    <row r="20" spans="2:8">
      <c r="B20" s="122">
        <v>24</v>
      </c>
      <c r="C20" s="32">
        <f t="shared" si="0"/>
        <v>5</v>
      </c>
      <c r="F20" s="25">
        <v>5</v>
      </c>
    </row>
    <row r="21" spans="2:8">
      <c r="B21" s="122">
        <v>24</v>
      </c>
      <c r="C21" s="32">
        <f t="shared" si="0"/>
        <v>5</v>
      </c>
      <c r="F21" s="122">
        <v>5</v>
      </c>
    </row>
    <row r="22" spans="2:8">
      <c r="B22" s="122">
        <v>23</v>
      </c>
      <c r="C22" s="32">
        <f t="shared" si="0"/>
        <v>5</v>
      </c>
      <c r="F22" s="122">
        <v>5</v>
      </c>
    </row>
    <row r="23" spans="2:8">
      <c r="B23" s="122">
        <v>23</v>
      </c>
      <c r="C23" s="32">
        <f t="shared" si="0"/>
        <v>5</v>
      </c>
      <c r="F23" s="122">
        <v>5</v>
      </c>
    </row>
    <row r="24" spans="2:8">
      <c r="B24" s="122">
        <v>22</v>
      </c>
      <c r="C24" s="32">
        <f t="shared" si="0"/>
        <v>5</v>
      </c>
      <c r="F24" s="122">
        <v>5</v>
      </c>
    </row>
    <row r="25" spans="2:8">
      <c r="B25" s="122">
        <v>21</v>
      </c>
      <c r="C25" s="32">
        <f t="shared" si="0"/>
        <v>5</v>
      </c>
      <c r="F25" s="122">
        <v>5</v>
      </c>
    </row>
    <row r="26" spans="2:8">
      <c r="B26" s="122">
        <v>21</v>
      </c>
      <c r="C26" s="32">
        <f t="shared" si="0"/>
        <v>5</v>
      </c>
      <c r="F26" s="122">
        <v>5</v>
      </c>
    </row>
    <row r="27" spans="2:8">
      <c r="B27" s="122">
        <v>21</v>
      </c>
      <c r="C27" s="32">
        <f t="shared" si="0"/>
        <v>5</v>
      </c>
      <c r="F27" s="25">
        <v>4</v>
      </c>
    </row>
    <row r="28" spans="2:8">
      <c r="B28" s="122">
        <v>20</v>
      </c>
      <c r="C28" s="32">
        <f t="shared" si="0"/>
        <v>5</v>
      </c>
      <c r="F28" s="25">
        <v>4</v>
      </c>
    </row>
    <row r="29" spans="2:8">
      <c r="B29" s="122">
        <v>20</v>
      </c>
      <c r="C29" s="32">
        <f t="shared" si="0"/>
        <v>5</v>
      </c>
      <c r="F29" s="25">
        <v>4</v>
      </c>
    </row>
    <row r="30" spans="2:8">
      <c r="B30" s="122">
        <v>19</v>
      </c>
      <c r="C30" s="32">
        <f t="shared" si="0"/>
        <v>5</v>
      </c>
      <c r="F30" s="25">
        <v>4</v>
      </c>
    </row>
    <row r="31" spans="2:8">
      <c r="B31" s="122">
        <v>19</v>
      </c>
      <c r="C31" s="32">
        <f t="shared" si="0"/>
        <v>5</v>
      </c>
      <c r="F31" s="25">
        <v>4</v>
      </c>
    </row>
    <row r="32" spans="2:8">
      <c r="B32" s="122">
        <v>19</v>
      </c>
      <c r="C32" s="32">
        <f t="shared" si="0"/>
        <v>5</v>
      </c>
      <c r="F32" s="25">
        <v>4</v>
      </c>
    </row>
    <row r="33" spans="2:6">
      <c r="B33" s="122">
        <v>18</v>
      </c>
      <c r="C33" s="32">
        <f t="shared" si="0"/>
        <v>4</v>
      </c>
      <c r="F33" s="25">
        <v>4</v>
      </c>
    </row>
    <row r="34" spans="2:6">
      <c r="B34" s="122">
        <v>17</v>
      </c>
      <c r="C34" s="32">
        <f t="shared" si="0"/>
        <v>4</v>
      </c>
      <c r="F34" s="122">
        <v>4</v>
      </c>
    </row>
    <row r="35" spans="2:6">
      <c r="B35" s="122">
        <v>17</v>
      </c>
      <c r="C35" s="32">
        <f t="shared" si="0"/>
        <v>4</v>
      </c>
      <c r="F35" s="122">
        <v>4</v>
      </c>
    </row>
    <row r="36" spans="2:6">
      <c r="B36" s="122">
        <v>15</v>
      </c>
      <c r="C36" s="32">
        <f t="shared" si="0"/>
        <v>4</v>
      </c>
      <c r="F36" s="122">
        <v>4</v>
      </c>
    </row>
    <row r="37" spans="2:6">
      <c r="B37" s="122">
        <v>15</v>
      </c>
      <c r="C37" s="32">
        <f t="shared" si="0"/>
        <v>4</v>
      </c>
      <c r="F37" s="122">
        <v>4</v>
      </c>
    </row>
    <row r="38" spans="2:6">
      <c r="B38" s="122">
        <v>15</v>
      </c>
      <c r="C38" s="32">
        <f t="shared" si="0"/>
        <v>4</v>
      </c>
      <c r="F38" s="122">
        <v>4</v>
      </c>
    </row>
    <row r="39" spans="2:6">
      <c r="B39" s="122">
        <v>15</v>
      </c>
      <c r="C39" s="32">
        <f t="shared" si="0"/>
        <v>4</v>
      </c>
      <c r="F39" s="122">
        <v>4</v>
      </c>
    </row>
    <row r="40" spans="2:6">
      <c r="B40" s="122">
        <v>14</v>
      </c>
      <c r="C40" s="32">
        <f t="shared" si="0"/>
        <v>4</v>
      </c>
      <c r="F40" s="122">
        <v>3</v>
      </c>
    </row>
    <row r="41" spans="2:6">
      <c r="B41" s="122">
        <v>14</v>
      </c>
      <c r="C41" s="32">
        <f t="shared" si="0"/>
        <v>4</v>
      </c>
      <c r="F41" s="122">
        <v>3</v>
      </c>
    </row>
    <row r="42" spans="2:6">
      <c r="B42" s="122">
        <v>14</v>
      </c>
      <c r="C42" s="32">
        <f t="shared" si="0"/>
        <v>4</v>
      </c>
    </row>
    <row r="43" spans="2:6">
      <c r="B43" s="122">
        <v>13</v>
      </c>
      <c r="C43" s="32">
        <f t="shared" si="0"/>
        <v>4</v>
      </c>
    </row>
    <row r="44" spans="2:6">
      <c r="B44" s="122">
        <v>13</v>
      </c>
      <c r="C44" s="32">
        <f t="shared" si="0"/>
        <v>4</v>
      </c>
    </row>
    <row r="45" spans="2:6">
      <c r="B45" s="122">
        <v>13</v>
      </c>
      <c r="C45" s="32">
        <f t="shared" si="0"/>
        <v>4</v>
      </c>
    </row>
    <row r="46" spans="2:6">
      <c r="B46" s="122">
        <v>12</v>
      </c>
      <c r="C46" s="32">
        <f t="shared" si="0"/>
        <v>3</v>
      </c>
    </row>
    <row r="47" spans="2:6">
      <c r="B47" s="122">
        <v>12</v>
      </c>
      <c r="C47" s="32">
        <f t="shared" si="0"/>
        <v>3</v>
      </c>
    </row>
    <row r="48" spans="2:6">
      <c r="B48" s="122">
        <v>11</v>
      </c>
      <c r="C48" s="32">
        <f t="shared" si="0"/>
        <v>3</v>
      </c>
    </row>
    <row r="49" spans="2:3">
      <c r="B49" s="122">
        <v>11</v>
      </c>
      <c r="C49" s="32">
        <f t="shared" si="0"/>
        <v>3</v>
      </c>
    </row>
    <row r="50" spans="2:3">
      <c r="B50" s="122">
        <v>11</v>
      </c>
      <c r="C50" s="32">
        <f t="shared" si="0"/>
        <v>3</v>
      </c>
    </row>
    <row r="51" spans="2:3">
      <c r="B51" s="122">
        <v>9</v>
      </c>
      <c r="C51" s="32">
        <f t="shared" si="0"/>
        <v>3</v>
      </c>
    </row>
    <row r="52" spans="2:3">
      <c r="B52" s="122">
        <v>8</v>
      </c>
      <c r="C52" s="32">
        <f t="shared" si="0"/>
        <v>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90"/>
  <sheetViews>
    <sheetView workbookViewId="0"/>
  </sheetViews>
  <sheetFormatPr defaultColWidth="11.25" defaultRowHeight="15" customHeight="1"/>
  <cols>
    <col min="1" max="1" width="18.75" customWidth="1"/>
  </cols>
  <sheetData>
    <row r="1" spans="1:8">
      <c r="A1" s="120" t="s">
        <v>444</v>
      </c>
      <c r="B1" s="25" t="s">
        <v>433</v>
      </c>
      <c r="C1" s="25" t="s">
        <v>219</v>
      </c>
      <c r="D1" s="120" t="s">
        <v>219</v>
      </c>
      <c r="E1" s="120" t="s">
        <v>434</v>
      </c>
      <c r="F1" s="25" t="s">
        <v>435</v>
      </c>
      <c r="G1" s="120" t="s">
        <v>436</v>
      </c>
      <c r="H1" s="120" t="s">
        <v>434</v>
      </c>
    </row>
    <row r="2" spans="1:8">
      <c r="B2" s="122">
        <v>33</v>
      </c>
      <c r="C2" s="32">
        <f t="shared" ref="C2:C90" si="0">VLOOKUP(B2,$G$12:$H$19,2)</f>
        <v>9</v>
      </c>
      <c r="D2" s="120">
        <v>9</v>
      </c>
      <c r="E2" s="36">
        <f>COUNTIF($C$2:$C$100,"9")</f>
        <v>1</v>
      </c>
      <c r="F2" s="25">
        <v>8</v>
      </c>
      <c r="G2" s="120">
        <v>8</v>
      </c>
      <c r="H2" s="36">
        <f>COUNTIF($F$2:$F$100,"8")</f>
        <v>6</v>
      </c>
    </row>
    <row r="3" spans="1:8">
      <c r="B3" s="122">
        <v>30</v>
      </c>
      <c r="C3" s="32">
        <f t="shared" si="0"/>
        <v>8</v>
      </c>
      <c r="D3" s="120">
        <v>8</v>
      </c>
      <c r="E3" s="36">
        <f>COUNTIF($C$2:$C$100,"8")</f>
        <v>4</v>
      </c>
      <c r="F3" s="25">
        <v>8</v>
      </c>
      <c r="G3" s="120">
        <v>7</v>
      </c>
      <c r="H3" s="36">
        <f>COUNTIF($F$2:$F$100,"7")</f>
        <v>16</v>
      </c>
    </row>
    <row r="4" spans="1:8">
      <c r="B4" s="122">
        <v>30</v>
      </c>
      <c r="C4" s="32">
        <f t="shared" si="0"/>
        <v>8</v>
      </c>
      <c r="D4" s="120">
        <v>7</v>
      </c>
      <c r="E4" s="36">
        <f>COUNTIF($C$2:$C$100,"7")</f>
        <v>12</v>
      </c>
      <c r="F4" s="25">
        <v>8</v>
      </c>
      <c r="G4" s="120">
        <v>6</v>
      </c>
      <c r="H4" s="36">
        <f>COUNTIF($F$2:$F$100,"6")</f>
        <v>29</v>
      </c>
    </row>
    <row r="5" spans="1:8">
      <c r="B5" s="122">
        <v>30</v>
      </c>
      <c r="C5" s="32">
        <f t="shared" si="0"/>
        <v>8</v>
      </c>
      <c r="D5" s="120">
        <v>6</v>
      </c>
      <c r="E5" s="36">
        <f>COUNTIF($C$2:$C$100,"6")</f>
        <v>16</v>
      </c>
      <c r="F5" s="122">
        <v>8</v>
      </c>
      <c r="G5" s="120">
        <v>5</v>
      </c>
      <c r="H5" s="36">
        <f>COUNTIF($F$2:$F$100,"5")</f>
        <v>29</v>
      </c>
    </row>
    <row r="6" spans="1:8">
      <c r="B6" s="122">
        <v>30</v>
      </c>
      <c r="C6" s="32">
        <f t="shared" si="0"/>
        <v>8</v>
      </c>
      <c r="D6" s="120">
        <v>5</v>
      </c>
      <c r="E6" s="36">
        <f>COUNTIF($C$2:$C$100,"5")</f>
        <v>22</v>
      </c>
      <c r="F6" s="122">
        <v>8</v>
      </c>
      <c r="G6" s="120">
        <v>4</v>
      </c>
      <c r="H6" s="36">
        <f>COUNTIF($F$2:$F$100,"4")</f>
        <v>8</v>
      </c>
    </row>
    <row r="7" spans="1:8">
      <c r="B7" s="122">
        <v>29</v>
      </c>
      <c r="C7" s="32">
        <f t="shared" si="0"/>
        <v>7</v>
      </c>
      <c r="D7" s="120">
        <v>4</v>
      </c>
      <c r="E7" s="36">
        <f>COUNTIF($C$2:$C$100,"4")</f>
        <v>20</v>
      </c>
      <c r="F7" s="122">
        <v>8</v>
      </c>
      <c r="G7" s="120">
        <v>3</v>
      </c>
      <c r="H7" s="36">
        <f>COUNTIF($F$2:$F$100,"3")</f>
        <v>1</v>
      </c>
    </row>
    <row r="8" spans="1:8">
      <c r="B8" s="122">
        <v>29</v>
      </c>
      <c r="C8" s="32">
        <f t="shared" si="0"/>
        <v>7</v>
      </c>
      <c r="D8" s="120">
        <v>3</v>
      </c>
      <c r="E8" s="36">
        <f>COUNTIF($C$2:$C$100,"3")</f>
        <v>12</v>
      </c>
      <c r="F8" s="25">
        <v>7</v>
      </c>
    </row>
    <row r="9" spans="1:8">
      <c r="B9" s="122">
        <v>29</v>
      </c>
      <c r="C9" s="32">
        <f t="shared" si="0"/>
        <v>7</v>
      </c>
      <c r="D9" s="120">
        <v>0</v>
      </c>
      <c r="E9" s="36">
        <f>COUNTIF($C$2:$C$100,"0")</f>
        <v>2</v>
      </c>
      <c r="F9" s="25">
        <v>7</v>
      </c>
    </row>
    <row r="10" spans="1:8">
      <c r="B10" s="122">
        <v>28</v>
      </c>
      <c r="C10" s="32">
        <f t="shared" si="0"/>
        <v>7</v>
      </c>
      <c r="F10" s="25">
        <v>7</v>
      </c>
      <c r="G10" s="120" t="s">
        <v>437</v>
      </c>
      <c r="H10" s="36"/>
    </row>
    <row r="11" spans="1:8">
      <c r="B11" s="122">
        <v>27</v>
      </c>
      <c r="C11" s="32">
        <f t="shared" si="0"/>
        <v>7</v>
      </c>
      <c r="F11" s="25">
        <v>7</v>
      </c>
      <c r="G11" s="120" t="s">
        <v>438</v>
      </c>
      <c r="H11" s="120" t="s">
        <v>219</v>
      </c>
    </row>
    <row r="12" spans="1:8">
      <c r="B12" s="122">
        <v>26</v>
      </c>
      <c r="C12" s="32">
        <f t="shared" si="0"/>
        <v>7</v>
      </c>
      <c r="F12" s="25">
        <v>7</v>
      </c>
      <c r="G12" s="120">
        <v>0</v>
      </c>
      <c r="H12" s="120">
        <v>0</v>
      </c>
    </row>
    <row r="13" spans="1:8">
      <c r="B13" s="122">
        <v>25</v>
      </c>
      <c r="C13" s="32">
        <f t="shared" si="0"/>
        <v>7</v>
      </c>
      <c r="F13" s="25">
        <v>7</v>
      </c>
      <c r="G13" s="120">
        <v>6</v>
      </c>
      <c r="H13" s="120">
        <v>3</v>
      </c>
    </row>
    <row r="14" spans="1:8">
      <c r="B14" s="122">
        <v>25</v>
      </c>
      <c r="C14" s="32">
        <f t="shared" si="0"/>
        <v>7</v>
      </c>
      <c r="F14" s="25">
        <v>7</v>
      </c>
      <c r="G14" s="120">
        <v>9</v>
      </c>
      <c r="H14" s="120">
        <v>4</v>
      </c>
    </row>
    <row r="15" spans="1:8">
      <c r="B15" s="122">
        <v>25</v>
      </c>
      <c r="C15" s="32">
        <f t="shared" si="0"/>
        <v>7</v>
      </c>
      <c r="F15" s="25">
        <v>7</v>
      </c>
      <c r="G15" s="120">
        <v>15</v>
      </c>
      <c r="H15" s="120">
        <v>5</v>
      </c>
    </row>
    <row r="16" spans="1:8">
      <c r="B16" s="122">
        <v>24</v>
      </c>
      <c r="C16" s="32">
        <f t="shared" si="0"/>
        <v>7</v>
      </c>
      <c r="F16" s="25">
        <v>7</v>
      </c>
      <c r="G16" s="120">
        <v>19</v>
      </c>
      <c r="H16" s="120">
        <v>6</v>
      </c>
    </row>
    <row r="17" spans="2:8">
      <c r="B17" s="122">
        <v>24</v>
      </c>
      <c r="C17" s="32">
        <f t="shared" si="0"/>
        <v>7</v>
      </c>
      <c r="F17" s="25">
        <v>7</v>
      </c>
      <c r="G17" s="120">
        <v>23</v>
      </c>
      <c r="H17" s="120">
        <v>7</v>
      </c>
    </row>
    <row r="18" spans="2:8">
      <c r="B18" s="122">
        <v>23</v>
      </c>
      <c r="C18" s="32">
        <f t="shared" si="0"/>
        <v>7</v>
      </c>
      <c r="F18" s="25">
        <v>7</v>
      </c>
      <c r="G18" s="120">
        <v>30</v>
      </c>
      <c r="H18" s="120">
        <v>8</v>
      </c>
    </row>
    <row r="19" spans="2:8">
      <c r="B19" s="122">
        <v>22</v>
      </c>
      <c r="C19" s="32">
        <f t="shared" si="0"/>
        <v>6</v>
      </c>
      <c r="F19" s="122">
        <v>7</v>
      </c>
      <c r="G19" s="120">
        <v>33</v>
      </c>
      <c r="H19" s="120">
        <v>9</v>
      </c>
    </row>
    <row r="20" spans="2:8">
      <c r="B20" s="122">
        <v>22</v>
      </c>
      <c r="C20" s="32">
        <f t="shared" si="0"/>
        <v>6</v>
      </c>
      <c r="F20" s="122">
        <v>7</v>
      </c>
    </row>
    <row r="21" spans="2:8">
      <c r="B21" s="122">
        <v>22</v>
      </c>
      <c r="C21" s="32">
        <f t="shared" si="0"/>
        <v>6</v>
      </c>
      <c r="F21" s="122">
        <v>7</v>
      </c>
    </row>
    <row r="22" spans="2:8">
      <c r="B22" s="122">
        <v>22</v>
      </c>
      <c r="C22" s="32">
        <f t="shared" si="0"/>
        <v>6</v>
      </c>
      <c r="F22" s="122">
        <v>7</v>
      </c>
    </row>
    <row r="23" spans="2:8">
      <c r="B23" s="122">
        <v>21</v>
      </c>
      <c r="C23" s="32">
        <f t="shared" si="0"/>
        <v>6</v>
      </c>
      <c r="F23" s="122">
        <v>7</v>
      </c>
    </row>
    <row r="24" spans="2:8">
      <c r="B24" s="122">
        <v>21</v>
      </c>
      <c r="C24" s="32">
        <f t="shared" si="0"/>
        <v>6</v>
      </c>
      <c r="F24" s="25">
        <v>6</v>
      </c>
    </row>
    <row r="25" spans="2:8">
      <c r="B25" s="122">
        <v>21</v>
      </c>
      <c r="C25" s="32">
        <f t="shared" si="0"/>
        <v>6</v>
      </c>
      <c r="F25" s="25">
        <v>6</v>
      </c>
    </row>
    <row r="26" spans="2:8">
      <c r="B26" s="122">
        <v>21</v>
      </c>
      <c r="C26" s="32">
        <f t="shared" si="0"/>
        <v>6</v>
      </c>
      <c r="F26" s="25">
        <v>6</v>
      </c>
    </row>
    <row r="27" spans="2:8">
      <c r="B27" s="122">
        <v>21</v>
      </c>
      <c r="C27" s="32">
        <f t="shared" si="0"/>
        <v>6</v>
      </c>
      <c r="F27" s="25">
        <v>6</v>
      </c>
    </row>
    <row r="28" spans="2:8">
      <c r="B28" s="122">
        <v>21</v>
      </c>
      <c r="C28" s="32">
        <f t="shared" si="0"/>
        <v>6</v>
      </c>
      <c r="F28" s="25">
        <v>6</v>
      </c>
    </row>
    <row r="29" spans="2:8">
      <c r="B29" s="122">
        <v>20</v>
      </c>
      <c r="C29" s="32">
        <f t="shared" si="0"/>
        <v>6</v>
      </c>
      <c r="F29" s="25">
        <v>6</v>
      </c>
    </row>
    <row r="30" spans="2:8">
      <c r="B30" s="122">
        <v>20</v>
      </c>
      <c r="C30" s="32">
        <f t="shared" si="0"/>
        <v>6</v>
      </c>
      <c r="F30" s="25">
        <v>6</v>
      </c>
    </row>
    <row r="31" spans="2:8">
      <c r="B31" s="122">
        <v>20</v>
      </c>
      <c r="C31" s="32">
        <f t="shared" si="0"/>
        <v>6</v>
      </c>
      <c r="F31" s="25">
        <v>6</v>
      </c>
    </row>
    <row r="32" spans="2:8">
      <c r="B32" s="122">
        <v>20</v>
      </c>
      <c r="C32" s="32">
        <f t="shared" si="0"/>
        <v>6</v>
      </c>
      <c r="F32" s="25">
        <v>6</v>
      </c>
    </row>
    <row r="33" spans="2:6">
      <c r="B33" s="122">
        <v>19</v>
      </c>
      <c r="C33" s="32">
        <f t="shared" si="0"/>
        <v>6</v>
      </c>
      <c r="F33" s="25">
        <v>6</v>
      </c>
    </row>
    <row r="34" spans="2:6">
      <c r="B34" s="122">
        <v>19</v>
      </c>
      <c r="C34" s="32">
        <f t="shared" si="0"/>
        <v>6</v>
      </c>
      <c r="F34" s="25">
        <v>6</v>
      </c>
    </row>
    <row r="35" spans="2:6">
      <c r="B35" s="122">
        <v>18</v>
      </c>
      <c r="C35" s="32">
        <f t="shared" si="0"/>
        <v>5</v>
      </c>
      <c r="F35" s="25">
        <v>6</v>
      </c>
    </row>
    <row r="36" spans="2:6">
      <c r="B36" s="122">
        <v>18</v>
      </c>
      <c r="C36" s="32">
        <f t="shared" si="0"/>
        <v>5</v>
      </c>
      <c r="F36" s="25">
        <v>6</v>
      </c>
    </row>
    <row r="37" spans="2:6">
      <c r="B37" s="122">
        <v>18</v>
      </c>
      <c r="C37" s="32">
        <f t="shared" si="0"/>
        <v>5</v>
      </c>
      <c r="F37" s="25">
        <v>6</v>
      </c>
    </row>
    <row r="38" spans="2:6">
      <c r="B38" s="122">
        <v>18</v>
      </c>
      <c r="C38" s="32">
        <f t="shared" si="0"/>
        <v>5</v>
      </c>
      <c r="F38" s="25">
        <v>6</v>
      </c>
    </row>
    <row r="39" spans="2:6">
      <c r="B39" s="122">
        <v>18</v>
      </c>
      <c r="C39" s="32">
        <f t="shared" si="0"/>
        <v>5</v>
      </c>
      <c r="F39" s="25">
        <v>6</v>
      </c>
    </row>
    <row r="40" spans="2:6">
      <c r="B40" s="122">
        <v>18</v>
      </c>
      <c r="C40" s="32">
        <f t="shared" si="0"/>
        <v>5</v>
      </c>
      <c r="F40" s="25">
        <v>6</v>
      </c>
    </row>
    <row r="41" spans="2:6">
      <c r="B41" s="122">
        <v>18</v>
      </c>
      <c r="C41" s="32">
        <f t="shared" si="0"/>
        <v>5</v>
      </c>
      <c r="F41" s="25">
        <v>6</v>
      </c>
    </row>
    <row r="42" spans="2:6">
      <c r="B42" s="122">
        <v>18</v>
      </c>
      <c r="C42" s="32">
        <f t="shared" si="0"/>
        <v>5</v>
      </c>
      <c r="F42" s="25">
        <v>6</v>
      </c>
    </row>
    <row r="43" spans="2:6">
      <c r="B43" s="122">
        <v>17</v>
      </c>
      <c r="C43" s="32">
        <f t="shared" si="0"/>
        <v>5</v>
      </c>
      <c r="F43" s="25">
        <v>6</v>
      </c>
    </row>
    <row r="44" spans="2:6">
      <c r="B44" s="122">
        <v>17</v>
      </c>
      <c r="C44" s="32">
        <f t="shared" si="0"/>
        <v>5</v>
      </c>
      <c r="F44" s="122">
        <v>6</v>
      </c>
    </row>
    <row r="45" spans="2:6">
      <c r="B45" s="122">
        <v>17</v>
      </c>
      <c r="C45" s="32">
        <f t="shared" si="0"/>
        <v>5</v>
      </c>
      <c r="F45" s="122">
        <v>6</v>
      </c>
    </row>
    <row r="46" spans="2:6">
      <c r="B46" s="122">
        <v>17</v>
      </c>
      <c r="C46" s="32">
        <f t="shared" si="0"/>
        <v>5</v>
      </c>
      <c r="F46" s="122">
        <v>6</v>
      </c>
    </row>
    <row r="47" spans="2:6">
      <c r="B47" s="122">
        <v>17</v>
      </c>
      <c r="C47" s="32">
        <f t="shared" si="0"/>
        <v>5</v>
      </c>
      <c r="F47" s="122">
        <v>6</v>
      </c>
    </row>
    <row r="48" spans="2:6">
      <c r="B48" s="122">
        <v>16</v>
      </c>
      <c r="C48" s="32">
        <f t="shared" si="0"/>
        <v>5</v>
      </c>
      <c r="F48" s="122">
        <v>6</v>
      </c>
    </row>
    <row r="49" spans="2:6">
      <c r="B49" s="122">
        <v>16</v>
      </c>
      <c r="C49" s="32">
        <f t="shared" si="0"/>
        <v>5</v>
      </c>
      <c r="F49" s="122">
        <v>6</v>
      </c>
    </row>
    <row r="50" spans="2:6">
      <c r="B50" s="122">
        <v>16</v>
      </c>
      <c r="C50" s="32">
        <f t="shared" si="0"/>
        <v>5</v>
      </c>
      <c r="F50" s="122">
        <v>6</v>
      </c>
    </row>
    <row r="51" spans="2:6">
      <c r="B51" s="122">
        <v>16</v>
      </c>
      <c r="C51" s="32">
        <f t="shared" si="0"/>
        <v>5</v>
      </c>
      <c r="F51" s="122">
        <v>6</v>
      </c>
    </row>
    <row r="52" spans="2:6">
      <c r="B52" s="122">
        <v>16</v>
      </c>
      <c r="C52" s="32">
        <f t="shared" si="0"/>
        <v>5</v>
      </c>
      <c r="F52" s="122">
        <v>6</v>
      </c>
    </row>
    <row r="53" spans="2:6">
      <c r="B53" s="122">
        <v>15</v>
      </c>
      <c r="C53" s="32">
        <f t="shared" si="0"/>
        <v>5</v>
      </c>
      <c r="F53" s="25">
        <v>5</v>
      </c>
    </row>
    <row r="54" spans="2:6">
      <c r="B54" s="122">
        <v>15</v>
      </c>
      <c r="C54" s="32">
        <f t="shared" si="0"/>
        <v>5</v>
      </c>
      <c r="F54" s="25">
        <v>5</v>
      </c>
    </row>
    <row r="55" spans="2:6">
      <c r="B55" s="122">
        <v>15</v>
      </c>
      <c r="C55" s="32">
        <f t="shared" si="0"/>
        <v>5</v>
      </c>
      <c r="F55" s="25">
        <v>5</v>
      </c>
    </row>
    <row r="56" spans="2:6">
      <c r="B56" s="122">
        <v>15</v>
      </c>
      <c r="C56" s="32">
        <f t="shared" si="0"/>
        <v>5</v>
      </c>
      <c r="F56" s="25">
        <v>5</v>
      </c>
    </row>
    <row r="57" spans="2:6">
      <c r="B57" s="122">
        <v>14</v>
      </c>
      <c r="C57" s="32">
        <f t="shared" si="0"/>
        <v>4</v>
      </c>
      <c r="F57" s="25">
        <v>5</v>
      </c>
    </row>
    <row r="58" spans="2:6">
      <c r="B58" s="122">
        <v>14</v>
      </c>
      <c r="C58" s="32">
        <f t="shared" si="0"/>
        <v>4</v>
      </c>
      <c r="F58" s="25">
        <v>5</v>
      </c>
    </row>
    <row r="59" spans="2:6">
      <c r="B59" s="122">
        <v>14</v>
      </c>
      <c r="C59" s="32">
        <f t="shared" si="0"/>
        <v>4</v>
      </c>
      <c r="F59" s="25">
        <v>5</v>
      </c>
    </row>
    <row r="60" spans="2:6">
      <c r="B60" s="122">
        <v>14</v>
      </c>
      <c r="C60" s="32">
        <f t="shared" si="0"/>
        <v>4</v>
      </c>
      <c r="F60" s="25">
        <v>5</v>
      </c>
    </row>
    <row r="61" spans="2:6">
      <c r="B61" s="122">
        <v>14</v>
      </c>
      <c r="C61" s="32">
        <f t="shared" si="0"/>
        <v>4</v>
      </c>
      <c r="F61" s="25">
        <v>5</v>
      </c>
    </row>
    <row r="62" spans="2:6">
      <c r="B62" s="122">
        <v>14</v>
      </c>
      <c r="C62" s="32">
        <f t="shared" si="0"/>
        <v>4</v>
      </c>
      <c r="F62" s="25">
        <v>5</v>
      </c>
    </row>
    <row r="63" spans="2:6">
      <c r="B63" s="122">
        <v>14</v>
      </c>
      <c r="C63" s="32">
        <f t="shared" si="0"/>
        <v>4</v>
      </c>
      <c r="F63" s="25">
        <v>5</v>
      </c>
    </row>
    <row r="64" spans="2:6">
      <c r="B64" s="122">
        <v>13</v>
      </c>
      <c r="C64" s="32">
        <f t="shared" si="0"/>
        <v>4</v>
      </c>
      <c r="F64" s="25">
        <v>5</v>
      </c>
    </row>
    <row r="65" spans="2:6">
      <c r="B65" s="122">
        <v>12</v>
      </c>
      <c r="C65" s="32">
        <f t="shared" si="0"/>
        <v>4</v>
      </c>
      <c r="F65" s="25">
        <v>5</v>
      </c>
    </row>
    <row r="66" spans="2:6">
      <c r="B66" s="122">
        <v>12</v>
      </c>
      <c r="C66" s="32">
        <f t="shared" si="0"/>
        <v>4</v>
      </c>
      <c r="F66" s="25">
        <v>5</v>
      </c>
    </row>
    <row r="67" spans="2:6">
      <c r="B67" s="122">
        <v>12</v>
      </c>
      <c r="C67" s="32">
        <f t="shared" si="0"/>
        <v>4</v>
      </c>
      <c r="F67" s="25">
        <v>5</v>
      </c>
    </row>
    <row r="68" spans="2:6">
      <c r="B68" s="122">
        <v>11</v>
      </c>
      <c r="C68" s="32">
        <f t="shared" si="0"/>
        <v>4</v>
      </c>
      <c r="F68" s="25">
        <v>5</v>
      </c>
    </row>
    <row r="69" spans="2:6">
      <c r="B69" s="122">
        <v>11</v>
      </c>
      <c r="C69" s="32">
        <f t="shared" si="0"/>
        <v>4</v>
      </c>
      <c r="F69" s="25">
        <v>5</v>
      </c>
    </row>
    <row r="70" spans="2:6">
      <c r="B70" s="122">
        <v>11</v>
      </c>
      <c r="C70" s="32">
        <f t="shared" si="0"/>
        <v>4</v>
      </c>
      <c r="F70" s="25">
        <v>5</v>
      </c>
    </row>
    <row r="71" spans="2:6">
      <c r="B71" s="122">
        <v>10</v>
      </c>
      <c r="C71" s="32">
        <f t="shared" si="0"/>
        <v>4</v>
      </c>
      <c r="F71" s="25">
        <v>5</v>
      </c>
    </row>
    <row r="72" spans="2:6">
      <c r="B72" s="122">
        <v>10</v>
      </c>
      <c r="C72" s="32">
        <f t="shared" si="0"/>
        <v>4</v>
      </c>
      <c r="F72" s="25">
        <v>5</v>
      </c>
    </row>
    <row r="73" spans="2:6">
      <c r="B73" s="122">
        <v>10</v>
      </c>
      <c r="C73" s="32">
        <f t="shared" si="0"/>
        <v>4</v>
      </c>
      <c r="F73" s="122">
        <v>5</v>
      </c>
    </row>
    <row r="74" spans="2:6">
      <c r="B74" s="122">
        <v>10</v>
      </c>
      <c r="C74" s="32">
        <f t="shared" si="0"/>
        <v>4</v>
      </c>
      <c r="F74" s="122">
        <v>5</v>
      </c>
    </row>
    <row r="75" spans="2:6">
      <c r="B75" s="122">
        <v>10</v>
      </c>
      <c r="C75" s="32">
        <f t="shared" si="0"/>
        <v>4</v>
      </c>
      <c r="F75" s="122">
        <v>5</v>
      </c>
    </row>
    <row r="76" spans="2:6">
      <c r="B76" s="122">
        <v>9</v>
      </c>
      <c r="C76" s="32">
        <f t="shared" si="0"/>
        <v>4</v>
      </c>
      <c r="F76" s="122">
        <v>5</v>
      </c>
    </row>
    <row r="77" spans="2:6">
      <c r="B77" s="122">
        <v>8</v>
      </c>
      <c r="C77" s="32">
        <f t="shared" si="0"/>
        <v>3</v>
      </c>
      <c r="F77" s="122">
        <v>5</v>
      </c>
    </row>
    <row r="78" spans="2:6">
      <c r="B78" s="122">
        <v>8</v>
      </c>
      <c r="C78" s="32">
        <f t="shared" si="0"/>
        <v>3</v>
      </c>
      <c r="F78" s="122">
        <v>5</v>
      </c>
    </row>
    <row r="79" spans="2:6">
      <c r="B79" s="122">
        <v>8</v>
      </c>
      <c r="C79" s="32">
        <f t="shared" si="0"/>
        <v>3</v>
      </c>
      <c r="F79" s="122">
        <v>5</v>
      </c>
    </row>
    <row r="80" spans="2:6">
      <c r="B80" s="122">
        <v>8</v>
      </c>
      <c r="C80" s="32">
        <f t="shared" si="0"/>
        <v>3</v>
      </c>
      <c r="F80" s="122">
        <v>5</v>
      </c>
    </row>
    <row r="81" spans="2:6">
      <c r="B81" s="122">
        <v>8</v>
      </c>
      <c r="C81" s="32">
        <f t="shared" si="0"/>
        <v>3</v>
      </c>
      <c r="F81" s="122">
        <v>5</v>
      </c>
    </row>
    <row r="82" spans="2:6">
      <c r="B82" s="122">
        <v>7</v>
      </c>
      <c r="C82" s="32">
        <f t="shared" si="0"/>
        <v>3</v>
      </c>
      <c r="F82" s="25">
        <v>4</v>
      </c>
    </row>
    <row r="83" spans="2:6">
      <c r="B83" s="122">
        <v>7</v>
      </c>
      <c r="C83" s="32">
        <f t="shared" si="0"/>
        <v>3</v>
      </c>
      <c r="F83" s="25">
        <v>4</v>
      </c>
    </row>
    <row r="84" spans="2:6">
      <c r="B84" s="122">
        <v>7</v>
      </c>
      <c r="C84" s="32">
        <f t="shared" si="0"/>
        <v>3</v>
      </c>
      <c r="F84" s="25">
        <v>4</v>
      </c>
    </row>
    <row r="85" spans="2:6">
      <c r="B85" s="122">
        <v>6</v>
      </c>
      <c r="C85" s="32">
        <f t="shared" si="0"/>
        <v>3</v>
      </c>
      <c r="F85" s="25">
        <v>4</v>
      </c>
    </row>
    <row r="86" spans="2:6">
      <c r="B86" s="122">
        <v>6</v>
      </c>
      <c r="C86" s="32">
        <f t="shared" si="0"/>
        <v>3</v>
      </c>
      <c r="F86" s="25">
        <v>4</v>
      </c>
    </row>
    <row r="87" spans="2:6">
      <c r="B87" s="122">
        <v>6</v>
      </c>
      <c r="C87" s="32">
        <f t="shared" si="0"/>
        <v>3</v>
      </c>
      <c r="F87" s="25">
        <v>4</v>
      </c>
    </row>
    <row r="88" spans="2:6">
      <c r="B88" s="122">
        <v>6</v>
      </c>
      <c r="C88" s="32">
        <f t="shared" si="0"/>
        <v>3</v>
      </c>
      <c r="F88" s="122">
        <v>4</v>
      </c>
    </row>
    <row r="89" spans="2:6">
      <c r="B89" s="122">
        <v>5</v>
      </c>
      <c r="C89" s="32">
        <f t="shared" si="0"/>
        <v>0</v>
      </c>
      <c r="F89" s="122">
        <v>4</v>
      </c>
    </row>
    <row r="90" spans="2:6">
      <c r="B90" s="122">
        <v>5</v>
      </c>
      <c r="C90" s="32">
        <f t="shared" si="0"/>
        <v>0</v>
      </c>
      <c r="F90" s="12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31"/>
  <sheetViews>
    <sheetView workbookViewId="0"/>
  </sheetViews>
  <sheetFormatPr defaultColWidth="11.25" defaultRowHeight="15" customHeight="1"/>
  <sheetData>
    <row r="1" spans="1:17">
      <c r="A1" s="63" t="s">
        <v>212</v>
      </c>
      <c r="D1" s="63" t="s">
        <v>213</v>
      </c>
      <c r="G1" s="46" t="s">
        <v>214</v>
      </c>
      <c r="J1" s="46" t="s">
        <v>215</v>
      </c>
      <c r="M1" s="37" t="s">
        <v>216</v>
      </c>
      <c r="P1" s="37" t="s">
        <v>217</v>
      </c>
    </row>
    <row r="3" spans="1:17">
      <c r="A3" s="64" t="s">
        <v>218</v>
      </c>
      <c r="B3" s="64" t="s">
        <v>219</v>
      </c>
      <c r="D3" s="64" t="s">
        <v>218</v>
      </c>
      <c r="E3" s="64" t="s">
        <v>219</v>
      </c>
      <c r="G3" s="64" t="s">
        <v>218</v>
      </c>
      <c r="H3" s="64" t="s">
        <v>219</v>
      </c>
      <c r="J3" s="64" t="s">
        <v>218</v>
      </c>
      <c r="K3" s="64" t="s">
        <v>219</v>
      </c>
      <c r="M3" s="64" t="s">
        <v>218</v>
      </c>
      <c r="N3" s="64" t="s">
        <v>219</v>
      </c>
      <c r="P3" s="64" t="s">
        <v>218</v>
      </c>
      <c r="Q3" s="64" t="s">
        <v>219</v>
      </c>
    </row>
    <row r="4" spans="1:17">
      <c r="A4" s="42">
        <v>0</v>
      </c>
      <c r="B4" s="65" t="s">
        <v>65</v>
      </c>
      <c r="D4" s="42">
        <v>0</v>
      </c>
      <c r="E4" s="65" t="s">
        <v>65</v>
      </c>
      <c r="G4" s="42">
        <v>0</v>
      </c>
      <c r="H4" s="65" t="s">
        <v>65</v>
      </c>
      <c r="J4" s="42">
        <v>0</v>
      </c>
      <c r="K4" s="65" t="s">
        <v>65</v>
      </c>
      <c r="M4" s="42">
        <v>0</v>
      </c>
      <c r="N4" s="65" t="s">
        <v>65</v>
      </c>
      <c r="P4" s="42">
        <v>0</v>
      </c>
      <c r="Q4" s="65" t="s">
        <v>65</v>
      </c>
    </row>
    <row r="5" spans="1:17">
      <c r="A5" s="42">
        <v>12</v>
      </c>
      <c r="B5" s="65">
        <v>1</v>
      </c>
      <c r="D5" s="42">
        <v>21</v>
      </c>
      <c r="E5" s="65">
        <v>3</v>
      </c>
      <c r="G5" s="42">
        <v>10</v>
      </c>
      <c r="H5" s="65">
        <v>1</v>
      </c>
      <c r="J5" s="42">
        <v>23</v>
      </c>
      <c r="K5" s="65">
        <v>3</v>
      </c>
      <c r="M5" s="42">
        <v>11</v>
      </c>
      <c r="N5" s="65">
        <v>1</v>
      </c>
      <c r="P5" s="42">
        <v>23</v>
      </c>
      <c r="Q5" s="65">
        <v>3</v>
      </c>
    </row>
    <row r="6" spans="1:17">
      <c r="A6" s="42">
        <v>25</v>
      </c>
      <c r="B6" s="65">
        <v>2</v>
      </c>
      <c r="D6" s="42">
        <v>26</v>
      </c>
      <c r="E6" s="65">
        <v>4</v>
      </c>
      <c r="G6" s="42">
        <v>24</v>
      </c>
      <c r="H6" s="65">
        <v>2</v>
      </c>
      <c r="J6" s="42">
        <v>18</v>
      </c>
      <c r="K6" s="65">
        <v>4</v>
      </c>
      <c r="M6" s="42">
        <v>26</v>
      </c>
      <c r="N6" s="65">
        <v>2</v>
      </c>
      <c r="P6" s="42">
        <v>28</v>
      </c>
      <c r="Q6" s="65">
        <v>4</v>
      </c>
    </row>
    <row r="7" spans="1:17">
      <c r="A7" s="42">
        <v>40</v>
      </c>
      <c r="B7" s="65">
        <v>3</v>
      </c>
      <c r="D7" s="42">
        <v>34</v>
      </c>
      <c r="E7" s="65">
        <v>5</v>
      </c>
      <c r="G7" s="42">
        <v>38</v>
      </c>
      <c r="H7" s="65">
        <v>3</v>
      </c>
      <c r="J7" s="42">
        <v>29</v>
      </c>
      <c r="K7" s="65">
        <v>5</v>
      </c>
      <c r="M7" s="42">
        <v>42</v>
      </c>
      <c r="N7" s="65">
        <v>3</v>
      </c>
      <c r="P7" s="42">
        <v>39</v>
      </c>
      <c r="Q7" s="65">
        <v>5</v>
      </c>
    </row>
    <row r="8" spans="1:17">
      <c r="A8" s="42">
        <v>54</v>
      </c>
      <c r="B8" s="65">
        <v>4</v>
      </c>
      <c r="D8" s="42">
        <v>44</v>
      </c>
      <c r="E8" s="42">
        <v>6</v>
      </c>
      <c r="G8" s="42">
        <v>52</v>
      </c>
      <c r="H8" s="65">
        <v>4</v>
      </c>
      <c r="J8" s="42">
        <v>40</v>
      </c>
      <c r="K8" s="42">
        <v>6</v>
      </c>
      <c r="M8" s="42">
        <v>58</v>
      </c>
      <c r="N8" s="65">
        <v>4</v>
      </c>
      <c r="P8" s="42">
        <v>49</v>
      </c>
      <c r="Q8" s="42">
        <v>6</v>
      </c>
    </row>
    <row r="9" spans="1:17">
      <c r="A9" s="42">
        <v>63</v>
      </c>
      <c r="B9" s="65">
        <v>5</v>
      </c>
      <c r="D9" s="42">
        <v>52</v>
      </c>
      <c r="E9" s="42">
        <v>7</v>
      </c>
      <c r="G9" s="42">
        <v>63</v>
      </c>
      <c r="H9" s="65">
        <v>5</v>
      </c>
      <c r="J9" s="42">
        <v>52</v>
      </c>
      <c r="K9" s="42">
        <v>7</v>
      </c>
      <c r="M9" s="42">
        <v>68</v>
      </c>
      <c r="N9" s="65">
        <v>5</v>
      </c>
      <c r="P9" s="42">
        <v>60</v>
      </c>
      <c r="Q9" s="42">
        <v>7</v>
      </c>
    </row>
    <row r="10" spans="1:17">
      <c r="A10" s="25"/>
      <c r="D10" s="42">
        <v>59</v>
      </c>
      <c r="E10" s="42">
        <v>8</v>
      </c>
      <c r="G10" s="25"/>
      <c r="H10" s="25"/>
      <c r="J10" s="42">
        <v>62</v>
      </c>
      <c r="K10" s="42">
        <v>8</v>
      </c>
      <c r="M10" s="25"/>
      <c r="N10" s="25"/>
      <c r="P10" s="42">
        <v>67</v>
      </c>
      <c r="Q10" s="42">
        <v>8</v>
      </c>
    </row>
    <row r="11" spans="1:17">
      <c r="A11" s="25"/>
      <c r="D11" s="42">
        <v>66</v>
      </c>
      <c r="E11" s="42">
        <v>9</v>
      </c>
      <c r="G11" s="25"/>
      <c r="H11" s="25"/>
      <c r="J11" s="42">
        <v>72</v>
      </c>
      <c r="K11" s="42">
        <v>9</v>
      </c>
      <c r="M11" s="25"/>
      <c r="N11" s="25"/>
      <c r="P11" s="42">
        <v>75</v>
      </c>
      <c r="Q11" s="42">
        <v>9</v>
      </c>
    </row>
    <row r="12" spans="1:17">
      <c r="A12" s="25"/>
      <c r="G12" s="25"/>
      <c r="H12" s="25"/>
      <c r="J12" s="25"/>
      <c r="K12" s="25"/>
      <c r="M12" s="25"/>
      <c r="N12" s="25"/>
      <c r="P12" s="25"/>
      <c r="Q12" s="25"/>
    </row>
    <row r="13" spans="1:17">
      <c r="A13" s="25"/>
      <c r="G13" s="25"/>
      <c r="H13" s="25"/>
      <c r="J13" s="25"/>
      <c r="K13" s="25"/>
      <c r="M13" s="25"/>
      <c r="N13" s="25"/>
      <c r="P13" s="25"/>
      <c r="Q13" s="25"/>
    </row>
    <row r="16" spans="1:17">
      <c r="A16" s="66" t="s">
        <v>220</v>
      </c>
      <c r="D16" s="66" t="s">
        <v>221</v>
      </c>
    </row>
    <row r="18" spans="1:17">
      <c r="A18" s="64" t="s">
        <v>218</v>
      </c>
      <c r="B18" s="64" t="s">
        <v>219</v>
      </c>
      <c r="D18" s="64" t="s">
        <v>218</v>
      </c>
      <c r="E18" s="64" t="s">
        <v>219</v>
      </c>
      <c r="G18" s="67"/>
      <c r="H18" s="67"/>
      <c r="J18" s="67"/>
      <c r="K18" s="67"/>
      <c r="M18" s="67"/>
      <c r="N18" s="67"/>
      <c r="P18" s="67"/>
      <c r="Q18" s="67"/>
    </row>
    <row r="19" spans="1:17">
      <c r="A19" s="42">
        <v>0</v>
      </c>
      <c r="B19" s="65" t="s">
        <v>65</v>
      </c>
      <c r="D19" s="42">
        <v>0</v>
      </c>
      <c r="E19" s="65" t="s">
        <v>65</v>
      </c>
      <c r="G19" s="25"/>
      <c r="H19" s="68"/>
      <c r="J19" s="25"/>
      <c r="K19" s="68"/>
      <c r="M19" s="25"/>
      <c r="N19" s="68"/>
      <c r="P19" s="25"/>
      <c r="Q19" s="68"/>
    </row>
    <row r="20" spans="1:17">
      <c r="A20" s="42">
        <v>20</v>
      </c>
      <c r="B20" s="69">
        <v>44562</v>
      </c>
      <c r="D20" s="42">
        <v>40</v>
      </c>
      <c r="E20" s="70">
        <v>44654</v>
      </c>
      <c r="G20" s="25"/>
      <c r="H20" s="68"/>
      <c r="J20" s="25"/>
      <c r="K20" s="68"/>
      <c r="M20" s="25"/>
      <c r="N20" s="68"/>
      <c r="P20" s="25"/>
      <c r="Q20" s="68"/>
    </row>
    <row r="21" spans="1:17">
      <c r="A21" s="42">
        <v>34</v>
      </c>
      <c r="B21" s="69">
        <v>44593</v>
      </c>
      <c r="D21" s="42">
        <v>45</v>
      </c>
      <c r="E21" s="70">
        <v>44655</v>
      </c>
      <c r="G21" s="25"/>
      <c r="H21" s="68"/>
      <c r="J21" s="25"/>
      <c r="K21" s="68"/>
      <c r="M21" s="25"/>
      <c r="N21" s="68"/>
      <c r="P21" s="25"/>
      <c r="Q21" s="68"/>
    </row>
    <row r="22" spans="1:17">
      <c r="A22" s="42">
        <v>47</v>
      </c>
      <c r="B22" s="69">
        <v>44594</v>
      </c>
      <c r="D22" s="42">
        <v>54</v>
      </c>
      <c r="E22" s="70">
        <v>44685</v>
      </c>
      <c r="G22" s="25"/>
      <c r="H22" s="68"/>
      <c r="J22" s="25"/>
      <c r="K22" s="68"/>
      <c r="M22" s="25"/>
      <c r="N22" s="68"/>
      <c r="P22" s="25"/>
      <c r="Q22" s="68"/>
    </row>
    <row r="23" spans="1:17">
      <c r="A23" s="42">
        <v>61</v>
      </c>
      <c r="B23" s="69">
        <v>44622</v>
      </c>
      <c r="D23" s="42">
        <v>63</v>
      </c>
      <c r="E23" s="70">
        <v>44686</v>
      </c>
      <c r="G23" s="25"/>
      <c r="H23" s="68"/>
      <c r="J23" s="25"/>
      <c r="K23" s="68"/>
      <c r="M23" s="25"/>
      <c r="N23" s="68"/>
      <c r="P23" s="25"/>
      <c r="Q23" s="68"/>
    </row>
    <row r="24" spans="1:17">
      <c r="A24" s="42">
        <v>74</v>
      </c>
      <c r="B24" s="69">
        <v>44623</v>
      </c>
      <c r="D24" s="42">
        <v>74</v>
      </c>
      <c r="E24" s="70">
        <v>44717</v>
      </c>
      <c r="G24" s="25"/>
      <c r="H24" s="68"/>
      <c r="J24" s="25"/>
      <c r="K24" s="68"/>
      <c r="M24" s="25"/>
      <c r="N24" s="68"/>
      <c r="P24" s="25"/>
      <c r="Q24" s="68"/>
    </row>
    <row r="25" spans="1:17">
      <c r="A25" s="42">
        <v>88</v>
      </c>
      <c r="B25" s="70">
        <v>44654</v>
      </c>
      <c r="D25" s="42">
        <v>82</v>
      </c>
      <c r="E25" s="70">
        <v>44718</v>
      </c>
      <c r="G25" s="25"/>
      <c r="H25" s="25"/>
      <c r="J25" s="25"/>
      <c r="K25" s="25"/>
      <c r="M25" s="25"/>
      <c r="N25" s="25"/>
      <c r="P25" s="25"/>
      <c r="Q25" s="25"/>
    </row>
    <row r="26" spans="1:17">
      <c r="A26" s="42">
        <v>102</v>
      </c>
      <c r="B26" s="70">
        <v>44655</v>
      </c>
      <c r="D26" s="42">
        <v>92</v>
      </c>
      <c r="E26" s="70">
        <v>44719</v>
      </c>
      <c r="G26" s="25"/>
      <c r="H26" s="25"/>
      <c r="J26" s="25"/>
      <c r="K26" s="25"/>
      <c r="M26" s="25"/>
      <c r="N26" s="25"/>
      <c r="P26" s="25"/>
      <c r="Q26" s="25"/>
    </row>
    <row r="27" spans="1:17">
      <c r="A27" s="42">
        <v>111</v>
      </c>
      <c r="B27" s="70">
        <v>44685</v>
      </c>
      <c r="D27" s="42">
        <v>101</v>
      </c>
      <c r="E27" s="70">
        <v>44749</v>
      </c>
      <c r="G27" s="25"/>
      <c r="H27" s="25"/>
      <c r="J27" s="25"/>
      <c r="K27" s="25"/>
      <c r="M27" s="25"/>
      <c r="N27" s="25"/>
      <c r="P27" s="25"/>
      <c r="Q27" s="25"/>
    </row>
    <row r="28" spans="1:17">
      <c r="A28" s="42">
        <v>121</v>
      </c>
      <c r="B28" s="70">
        <v>44686</v>
      </c>
      <c r="D28" s="42">
        <v>110</v>
      </c>
      <c r="E28" s="70">
        <v>44780</v>
      </c>
      <c r="G28" s="25"/>
      <c r="H28" s="25"/>
      <c r="J28" s="25"/>
      <c r="K28" s="25"/>
      <c r="M28" s="25"/>
      <c r="N28" s="25"/>
      <c r="P28" s="25"/>
      <c r="Q28" s="25"/>
    </row>
    <row r="29" spans="1:17">
      <c r="D29" s="42">
        <v>119</v>
      </c>
      <c r="E29" s="70">
        <v>44781</v>
      </c>
    </row>
    <row r="30" spans="1:17">
      <c r="D30" s="42">
        <v>129</v>
      </c>
      <c r="E30" s="70">
        <v>44812</v>
      </c>
    </row>
    <row r="31" spans="1:17">
      <c r="D31" s="42">
        <v>138</v>
      </c>
      <c r="E31" s="70">
        <v>44813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  <pageSetUpPr fitToPage="1"/>
  </sheetPr>
  <dimension ref="A1:I1002"/>
  <sheetViews>
    <sheetView workbookViewId="0"/>
  </sheetViews>
  <sheetFormatPr defaultColWidth="11.25" defaultRowHeight="15" customHeight="1"/>
  <cols>
    <col min="2" max="3" width="20.58203125" customWidth="1"/>
    <col min="4" max="9" width="7.4140625" customWidth="1"/>
  </cols>
  <sheetData>
    <row r="1" spans="1:9" ht="15" customHeight="1">
      <c r="A1" s="262"/>
      <c r="B1" s="263" t="s">
        <v>220</v>
      </c>
      <c r="C1" s="263" t="s">
        <v>221</v>
      </c>
      <c r="D1" s="264" t="s">
        <v>445</v>
      </c>
      <c r="E1" s="246"/>
      <c r="F1" s="265" t="s">
        <v>446</v>
      </c>
      <c r="G1" s="246"/>
      <c r="H1" s="266" t="s">
        <v>447</v>
      </c>
      <c r="I1" s="246"/>
    </row>
    <row r="2" spans="1:9" ht="15" customHeight="1">
      <c r="A2" s="256"/>
      <c r="B2" s="256"/>
      <c r="C2" s="256"/>
      <c r="D2" s="145" t="s">
        <v>45</v>
      </c>
      <c r="E2" s="145" t="s">
        <v>52</v>
      </c>
      <c r="F2" s="145" t="s">
        <v>45</v>
      </c>
      <c r="G2" s="145" t="s">
        <v>52</v>
      </c>
      <c r="H2" s="145" t="s">
        <v>45</v>
      </c>
      <c r="I2" s="145" t="s">
        <v>52</v>
      </c>
    </row>
    <row r="3" spans="1:9" ht="15" customHeight="1">
      <c r="A3" s="146" t="s">
        <v>44</v>
      </c>
      <c r="B3" s="147" t="e">
        <f>COUNTIF('[1]Y11 Science 2021-22'!F3:F24, "f")</f>
        <v>#VALUE!</v>
      </c>
      <c r="C3" s="147" t="e">
        <f>COUNTIF('[1]Y11 Science 2021-22'!F3:F24, "h")</f>
        <v>#VALUE!</v>
      </c>
      <c r="D3" s="148"/>
      <c r="E3" s="148"/>
      <c r="F3" s="148"/>
      <c r="G3" s="148"/>
      <c r="H3" s="148"/>
      <c r="I3" s="148"/>
    </row>
    <row r="4" spans="1:9" ht="15" customHeight="1">
      <c r="A4" s="146" t="s">
        <v>51</v>
      </c>
      <c r="B4" s="149" t="e">
        <f>COUNTIF('[1]Y11 Science 2021-22'!F25:F49, "f")</f>
        <v>#VALUE!</v>
      </c>
      <c r="C4" s="149" t="e">
        <f>COUNTIF('[1]Y11 Science 2021-22'!F25:F49, "h")</f>
        <v>#VALUE!</v>
      </c>
      <c r="D4" s="148"/>
      <c r="E4" s="148"/>
      <c r="F4" s="148"/>
      <c r="G4" s="148"/>
      <c r="H4" s="148"/>
      <c r="I4" s="148"/>
    </row>
    <row r="5" spans="1:9" ht="15" customHeight="1">
      <c r="A5" s="146" t="s">
        <v>69</v>
      </c>
      <c r="B5" s="149" t="e">
        <f>COUNTIF('[1]Y11 Science 2021-22'!F50:F75, "f")</f>
        <v>#VALUE!</v>
      </c>
      <c r="C5" s="149" t="e">
        <f>COUNTIF('[1]Y11 Science 2021-22'!F50:F75, "h")</f>
        <v>#VALUE!</v>
      </c>
      <c r="D5" s="148"/>
      <c r="E5" s="148"/>
      <c r="F5" s="148"/>
      <c r="G5" s="148"/>
      <c r="H5" s="148"/>
      <c r="I5" s="148"/>
    </row>
    <row r="6" spans="1:9" ht="15" customHeight="1">
      <c r="A6" s="146" t="s">
        <v>448</v>
      </c>
      <c r="B6" s="149" t="e">
        <f>COUNTIF('[1]Y11 Science 2021-22'!F76:F97, "f")</f>
        <v>#VALUE!</v>
      </c>
      <c r="C6" s="149" t="e">
        <f>COUNTIF('[1]Y11 Science 2021-22'!F76:F97, "h")</f>
        <v>#VALUE!</v>
      </c>
      <c r="D6" s="148"/>
      <c r="E6" s="148"/>
      <c r="F6" s="148"/>
      <c r="G6" s="148"/>
      <c r="H6" s="148"/>
      <c r="I6" s="148"/>
    </row>
    <row r="7" spans="1:9" ht="15" customHeight="1">
      <c r="A7" s="146" t="s">
        <v>76</v>
      </c>
      <c r="B7" s="150"/>
      <c r="C7" s="148"/>
      <c r="D7" s="149" t="e">
        <f>COUNTIF('[1]Y11 Science 2021-22'!G98:G126, "tf")</f>
        <v>#VALUE!</v>
      </c>
      <c r="E7" s="149" t="e">
        <f>COUNTIF('[1]Y11 Science 2021-22'!G98:G126, "t")</f>
        <v>#VALUE!</v>
      </c>
      <c r="F7" s="149" t="e">
        <f>COUNTIF('[1]Y11 Science 2021-22'!H98:H126, "tf")</f>
        <v>#VALUE!</v>
      </c>
      <c r="G7" s="149" t="e">
        <f>COUNTIF('[1]Y11 Science 2021-22'!H98:H126, "t")</f>
        <v>#VALUE!</v>
      </c>
      <c r="H7" s="149" t="e">
        <f>COUNTIF('[1]Y11 Science 2021-22'!I98:I126, "tf")</f>
        <v>#VALUE!</v>
      </c>
      <c r="I7" s="149" t="e">
        <f>COUNTIF('[1]Y11 Science 2021-22'!I98:I126, "t")</f>
        <v>#VALUE!</v>
      </c>
    </row>
    <row r="8" spans="1:9" ht="15" customHeight="1">
      <c r="A8" s="146" t="s">
        <v>116</v>
      </c>
      <c r="B8" s="150"/>
      <c r="C8" s="148"/>
      <c r="D8" s="149" t="e">
        <f>COUNTIF('[1]Y11 Science 2021-22'!G127:G153, "tf")</f>
        <v>#VALUE!</v>
      </c>
      <c r="E8" s="149" t="e">
        <f>COUNTIF('[1]Y11 Science 2021-22'!G127:G153, "t")</f>
        <v>#VALUE!</v>
      </c>
      <c r="F8" s="149" t="e">
        <f>COUNTIF('[1]Y11 Science 2021-22'!H127:H153, "tf")</f>
        <v>#VALUE!</v>
      </c>
      <c r="G8" s="149" t="e">
        <f>COUNTIF('[1]Y11 Science 2021-22'!H127:H153, "t")</f>
        <v>#VALUE!</v>
      </c>
      <c r="H8" s="149" t="e">
        <f>COUNTIF('[1]Y11 Science 2021-22'!I127:I153, "tf")</f>
        <v>#VALUE!</v>
      </c>
      <c r="I8" s="149" t="e">
        <f>COUNTIF('[1]Y11 Science 2021-22'!I127:I153, "t")</f>
        <v>#VALUE!</v>
      </c>
    </row>
    <row r="9" spans="1:9" ht="15" customHeight="1">
      <c r="A9" s="146" t="s">
        <v>150</v>
      </c>
      <c r="B9" s="149" t="e">
        <f>COUNTIF('[1]Y11 Science 2021-22'!F154:F174, "f")</f>
        <v>#VALUE!</v>
      </c>
      <c r="C9" s="149" t="e">
        <f>COUNTIF('[1]Y11 Science 2021-22'!F154:F174, "h")</f>
        <v>#VALUE!</v>
      </c>
      <c r="D9" s="148"/>
      <c r="E9" s="148"/>
      <c r="F9" s="148"/>
      <c r="G9" s="148"/>
      <c r="H9" s="148"/>
      <c r="I9" s="148"/>
    </row>
    <row r="10" spans="1:9" ht="15" customHeight="1">
      <c r="A10" s="146" t="s">
        <v>152</v>
      </c>
      <c r="B10" s="149" t="e">
        <f>COUNTIF('[1]Y11 Science 2021-22'!F175:F199, "f")</f>
        <v>#VALUE!</v>
      </c>
      <c r="C10" s="149" t="e">
        <f>COUNTIF('[1]Y11 Science 2021-22'!F175:F199, "h")</f>
        <v>#VALUE!</v>
      </c>
      <c r="D10" s="148"/>
      <c r="E10" s="148"/>
      <c r="F10" s="148"/>
      <c r="G10" s="148"/>
      <c r="H10" s="148"/>
      <c r="I10" s="148"/>
    </row>
    <row r="11" spans="1:9" ht="15" customHeight="1">
      <c r="A11" s="146" t="s">
        <v>154</v>
      </c>
      <c r="B11" s="149" t="e">
        <f>COUNTIF('[1]Y11 Science 2021-22'!F200:F224, "f")</f>
        <v>#VALUE!</v>
      </c>
      <c r="C11" s="149" t="e">
        <f>COUNTIF('[1]Y11 Science 2021-22'!F200:F224, "h")</f>
        <v>#VALUE!</v>
      </c>
      <c r="D11" s="148"/>
      <c r="E11" s="148"/>
      <c r="F11" s="148"/>
      <c r="G11" s="148"/>
      <c r="H11" s="148"/>
      <c r="I11" s="148"/>
    </row>
    <row r="12" spans="1:9" ht="15" customHeight="1">
      <c r="A12" s="146" t="s">
        <v>155</v>
      </c>
      <c r="B12" s="149" t="e">
        <f>COUNTIF('[1]Y11 Science 2021-22'!F225:F243, "f")</f>
        <v>#VALUE!</v>
      </c>
      <c r="C12" s="149" t="e">
        <f>COUNTIF('[1]Y11 Science 2021-22'!F225:F243, "h")</f>
        <v>#VALUE!</v>
      </c>
      <c r="D12" s="148"/>
      <c r="E12" s="148"/>
      <c r="F12" s="148"/>
      <c r="G12" s="148"/>
      <c r="H12" s="148"/>
      <c r="I12" s="148"/>
    </row>
    <row r="13" spans="1:9" ht="15" customHeight="1">
      <c r="A13" s="146" t="s">
        <v>158</v>
      </c>
      <c r="B13" s="148"/>
      <c r="C13" s="148"/>
      <c r="D13" s="149" t="e">
        <f>COUNTIF('[1]Y11 Science 2021-22'!G244:G268, "tf")</f>
        <v>#VALUE!</v>
      </c>
      <c r="E13" s="149" t="e">
        <f>COUNTIF('[1]Y11 Science 2021-22'!G244:G268, "t")</f>
        <v>#VALUE!</v>
      </c>
      <c r="F13" s="149" t="e">
        <f>COUNTIF('[1]Y11 Science 2021-22'!H244:H268, "tf")</f>
        <v>#VALUE!</v>
      </c>
      <c r="G13" s="149" t="e">
        <f>COUNTIF('[1]Y11 Science 2021-22'!H244:H268, "t")</f>
        <v>#VALUE!</v>
      </c>
      <c r="H13" s="149" t="e">
        <f>COUNTIF('[1]Y11 Science 2021-22'!I244:I268, "tf")</f>
        <v>#VALUE!</v>
      </c>
      <c r="I13" s="149" t="e">
        <f>COUNTIF('[1]Y11 Science 2021-22'!I244:I268, "t")</f>
        <v>#VALUE!</v>
      </c>
    </row>
    <row r="14" spans="1:9" ht="15" customHeight="1">
      <c r="A14" s="151"/>
      <c r="B14" s="151"/>
      <c r="C14" s="151"/>
      <c r="D14" s="151"/>
      <c r="E14" s="151"/>
      <c r="F14" s="151"/>
      <c r="G14" s="151"/>
      <c r="H14" s="151"/>
      <c r="I14" s="151"/>
    </row>
    <row r="15" spans="1:9" ht="15" customHeight="1">
      <c r="A15" s="151"/>
      <c r="B15" s="151"/>
      <c r="C15" s="151"/>
      <c r="D15" s="151"/>
      <c r="E15" s="151"/>
      <c r="F15" s="151"/>
      <c r="G15" s="151"/>
      <c r="H15" s="151"/>
      <c r="I15" s="151"/>
    </row>
    <row r="16" spans="1:9" ht="15" customHeight="1">
      <c r="A16" s="151"/>
      <c r="B16" s="151"/>
      <c r="C16" s="151"/>
      <c r="D16" s="151"/>
      <c r="E16" s="151"/>
      <c r="F16" s="151"/>
      <c r="G16" s="151"/>
      <c r="H16" s="151"/>
      <c r="I16" s="151"/>
    </row>
    <row r="17" spans="1:9" ht="15" customHeight="1">
      <c r="A17" s="151"/>
      <c r="B17" s="151"/>
      <c r="C17" s="151"/>
      <c r="D17" s="151"/>
      <c r="E17" s="151"/>
      <c r="F17" s="151"/>
      <c r="G17" s="151"/>
      <c r="H17" s="151"/>
      <c r="I17" s="151"/>
    </row>
    <row r="18" spans="1:9" ht="15" customHeight="1">
      <c r="A18" s="151"/>
      <c r="B18" s="151"/>
      <c r="C18" s="151"/>
      <c r="D18" s="151"/>
      <c r="E18" s="151"/>
      <c r="F18" s="151"/>
      <c r="G18" s="151"/>
      <c r="H18" s="151"/>
      <c r="I18" s="151"/>
    </row>
    <row r="19" spans="1:9" ht="15" customHeight="1">
      <c r="A19" s="151"/>
      <c r="B19" s="151"/>
      <c r="C19" s="151"/>
      <c r="D19" s="151"/>
      <c r="E19" s="151"/>
      <c r="F19" s="151"/>
      <c r="G19" s="151"/>
      <c r="H19" s="151"/>
      <c r="I19" s="151"/>
    </row>
    <row r="20" spans="1:9" ht="15" customHeight="1">
      <c r="A20" s="151"/>
      <c r="B20" s="151"/>
      <c r="C20" s="151"/>
      <c r="D20" s="151"/>
      <c r="E20" s="151"/>
      <c r="F20" s="151"/>
      <c r="G20" s="151"/>
      <c r="H20" s="151"/>
      <c r="I20" s="151"/>
    </row>
    <row r="21" spans="1:9" ht="15" customHeight="1">
      <c r="A21" s="151"/>
      <c r="B21" s="151"/>
      <c r="C21" s="151"/>
      <c r="D21" s="151"/>
      <c r="E21" s="151"/>
      <c r="F21" s="151"/>
      <c r="G21" s="151"/>
      <c r="H21" s="151"/>
      <c r="I21" s="151"/>
    </row>
    <row r="22" spans="1:9" ht="31">
      <c r="A22" s="151"/>
      <c r="B22" s="151"/>
      <c r="C22" s="151"/>
      <c r="D22" s="151"/>
      <c r="E22" s="151"/>
      <c r="F22" s="151"/>
      <c r="G22" s="151"/>
      <c r="H22" s="151"/>
      <c r="I22" s="151"/>
    </row>
    <row r="23" spans="1:9" ht="31">
      <c r="A23" s="151"/>
      <c r="B23" s="151"/>
      <c r="C23" s="151"/>
      <c r="D23" s="151"/>
      <c r="E23" s="151"/>
      <c r="F23" s="151"/>
      <c r="G23" s="151"/>
      <c r="H23" s="151"/>
      <c r="I23" s="151"/>
    </row>
    <row r="24" spans="1:9" ht="31">
      <c r="A24" s="151"/>
      <c r="B24" s="151"/>
      <c r="C24" s="151"/>
      <c r="D24" s="151"/>
      <c r="E24" s="151"/>
      <c r="F24" s="151"/>
      <c r="G24" s="151"/>
      <c r="H24" s="151"/>
      <c r="I24" s="151"/>
    </row>
    <row r="25" spans="1:9" ht="31">
      <c r="A25" s="151"/>
      <c r="B25" s="151"/>
      <c r="C25" s="151"/>
      <c r="D25" s="151"/>
      <c r="E25" s="151"/>
      <c r="F25" s="151"/>
      <c r="G25" s="151"/>
      <c r="H25" s="151"/>
      <c r="I25" s="151"/>
    </row>
    <row r="26" spans="1:9" ht="31">
      <c r="A26" s="151"/>
      <c r="B26" s="151"/>
      <c r="C26" s="151"/>
      <c r="D26" s="151"/>
      <c r="E26" s="151"/>
      <c r="F26" s="151"/>
      <c r="G26" s="151"/>
      <c r="H26" s="151"/>
      <c r="I26" s="151"/>
    </row>
    <row r="27" spans="1:9" ht="31">
      <c r="A27" s="151"/>
      <c r="B27" s="151"/>
      <c r="C27" s="151"/>
      <c r="D27" s="151"/>
      <c r="E27" s="151"/>
      <c r="F27" s="151"/>
      <c r="G27" s="151"/>
      <c r="H27" s="151"/>
      <c r="I27" s="151"/>
    </row>
    <row r="28" spans="1:9" ht="31">
      <c r="A28" s="151"/>
      <c r="B28" s="151"/>
      <c r="C28" s="151"/>
      <c r="D28" s="151"/>
      <c r="E28" s="151"/>
      <c r="F28" s="151"/>
      <c r="G28" s="151"/>
      <c r="H28" s="151"/>
      <c r="I28" s="151"/>
    </row>
    <row r="29" spans="1:9" ht="31">
      <c r="A29" s="151"/>
      <c r="B29" s="151"/>
      <c r="C29" s="151"/>
      <c r="D29" s="151"/>
      <c r="E29" s="151"/>
      <c r="F29" s="151"/>
      <c r="G29" s="151"/>
      <c r="H29" s="151"/>
      <c r="I29" s="151"/>
    </row>
    <row r="30" spans="1:9" ht="31">
      <c r="A30" s="151"/>
      <c r="B30" s="151"/>
      <c r="C30" s="151"/>
      <c r="D30" s="151"/>
      <c r="E30" s="151"/>
      <c r="F30" s="151"/>
      <c r="G30" s="151"/>
      <c r="H30" s="151"/>
      <c r="I30" s="151"/>
    </row>
    <row r="31" spans="1:9" ht="31">
      <c r="A31" s="151"/>
      <c r="B31" s="151"/>
      <c r="C31" s="151"/>
      <c r="D31" s="151"/>
      <c r="E31" s="151"/>
      <c r="F31" s="151"/>
      <c r="G31" s="151"/>
      <c r="H31" s="151"/>
      <c r="I31" s="151"/>
    </row>
    <row r="32" spans="1:9" ht="31">
      <c r="A32" s="151"/>
      <c r="B32" s="151"/>
      <c r="C32" s="151"/>
      <c r="D32" s="151"/>
      <c r="E32" s="151"/>
      <c r="F32" s="151"/>
      <c r="G32" s="151"/>
      <c r="H32" s="151"/>
      <c r="I32" s="151"/>
    </row>
    <row r="33" spans="1:9" ht="31">
      <c r="A33" s="151"/>
      <c r="B33" s="151"/>
      <c r="C33" s="151"/>
      <c r="D33" s="151"/>
      <c r="E33" s="151"/>
      <c r="F33" s="151"/>
      <c r="G33" s="151"/>
      <c r="H33" s="151"/>
      <c r="I33" s="151"/>
    </row>
    <row r="34" spans="1:9" ht="31">
      <c r="A34" s="151"/>
      <c r="B34" s="151"/>
      <c r="C34" s="151"/>
      <c r="D34" s="151"/>
      <c r="E34" s="151"/>
      <c r="F34" s="151"/>
      <c r="G34" s="151"/>
      <c r="H34" s="151"/>
      <c r="I34" s="151"/>
    </row>
    <row r="35" spans="1:9" ht="31">
      <c r="A35" s="151"/>
      <c r="B35" s="151"/>
      <c r="C35" s="151"/>
      <c r="D35" s="151"/>
      <c r="E35" s="151"/>
      <c r="F35" s="151"/>
      <c r="G35" s="151"/>
      <c r="H35" s="151"/>
      <c r="I35" s="151"/>
    </row>
    <row r="36" spans="1:9" ht="31">
      <c r="A36" s="151"/>
      <c r="B36" s="151"/>
      <c r="C36" s="151"/>
      <c r="D36" s="151"/>
      <c r="E36" s="151"/>
      <c r="F36" s="151"/>
      <c r="G36" s="151"/>
      <c r="H36" s="151"/>
      <c r="I36" s="151"/>
    </row>
    <row r="37" spans="1:9" ht="31">
      <c r="A37" s="151"/>
      <c r="B37" s="151"/>
      <c r="C37" s="151"/>
      <c r="D37" s="151"/>
      <c r="E37" s="151"/>
      <c r="F37" s="151"/>
      <c r="G37" s="151"/>
      <c r="H37" s="151"/>
      <c r="I37" s="151"/>
    </row>
    <row r="38" spans="1:9" ht="31">
      <c r="A38" s="151"/>
      <c r="B38" s="151"/>
      <c r="C38" s="151"/>
      <c r="D38" s="151"/>
      <c r="E38" s="151"/>
      <c r="F38" s="151"/>
      <c r="G38" s="151"/>
      <c r="H38" s="151"/>
      <c r="I38" s="151"/>
    </row>
    <row r="39" spans="1:9" ht="31">
      <c r="A39" s="151"/>
      <c r="B39" s="151"/>
      <c r="C39" s="151"/>
      <c r="D39" s="151"/>
      <c r="E39" s="151"/>
      <c r="F39" s="151"/>
      <c r="G39" s="151"/>
      <c r="H39" s="151"/>
      <c r="I39" s="151"/>
    </row>
    <row r="40" spans="1:9" ht="31">
      <c r="A40" s="151"/>
      <c r="B40" s="151"/>
      <c r="C40" s="151"/>
      <c r="D40" s="151"/>
      <c r="E40" s="151"/>
      <c r="F40" s="151"/>
      <c r="G40" s="151"/>
      <c r="H40" s="151"/>
      <c r="I40" s="151"/>
    </row>
    <row r="41" spans="1:9" ht="31">
      <c r="A41" s="151"/>
      <c r="B41" s="151"/>
      <c r="C41" s="151"/>
      <c r="D41" s="151"/>
      <c r="E41" s="151"/>
      <c r="F41" s="151"/>
      <c r="G41" s="151"/>
      <c r="H41" s="151"/>
      <c r="I41" s="151"/>
    </row>
    <row r="42" spans="1:9" ht="31">
      <c r="A42" s="151"/>
      <c r="B42" s="151"/>
      <c r="C42" s="151"/>
      <c r="D42" s="151"/>
      <c r="E42" s="151"/>
      <c r="F42" s="151"/>
      <c r="G42" s="151"/>
      <c r="H42" s="151"/>
      <c r="I42" s="151"/>
    </row>
    <row r="43" spans="1:9" ht="31">
      <c r="A43" s="151"/>
      <c r="B43" s="151"/>
      <c r="C43" s="151"/>
      <c r="D43" s="151"/>
      <c r="E43" s="151"/>
      <c r="F43" s="151"/>
      <c r="G43" s="151"/>
      <c r="H43" s="151"/>
      <c r="I43" s="151"/>
    </row>
    <row r="44" spans="1:9" ht="31">
      <c r="A44" s="151"/>
      <c r="B44" s="151"/>
      <c r="C44" s="151"/>
      <c r="D44" s="151"/>
      <c r="E44" s="151"/>
      <c r="F44" s="151"/>
      <c r="G44" s="151"/>
      <c r="H44" s="151"/>
      <c r="I44" s="151"/>
    </row>
    <row r="45" spans="1:9" ht="31">
      <c r="A45" s="151"/>
      <c r="B45" s="151"/>
      <c r="C45" s="151"/>
      <c r="D45" s="151"/>
      <c r="E45" s="151"/>
      <c r="F45" s="151"/>
      <c r="G45" s="151"/>
      <c r="H45" s="151"/>
      <c r="I45" s="151"/>
    </row>
    <row r="46" spans="1:9" ht="31">
      <c r="A46" s="151"/>
      <c r="B46" s="151"/>
      <c r="C46" s="151"/>
      <c r="D46" s="151"/>
      <c r="E46" s="151"/>
      <c r="F46" s="151"/>
      <c r="G46" s="151"/>
      <c r="H46" s="151"/>
      <c r="I46" s="151"/>
    </row>
    <row r="47" spans="1:9" ht="31">
      <c r="A47" s="151"/>
      <c r="B47" s="151"/>
      <c r="C47" s="151"/>
      <c r="D47" s="151"/>
      <c r="E47" s="151"/>
      <c r="F47" s="151"/>
      <c r="G47" s="151"/>
      <c r="H47" s="151"/>
      <c r="I47" s="151"/>
    </row>
    <row r="48" spans="1:9" ht="31">
      <c r="A48" s="151"/>
      <c r="B48" s="151"/>
      <c r="C48" s="151"/>
      <c r="D48" s="151"/>
      <c r="E48" s="151"/>
      <c r="F48" s="151"/>
      <c r="G48" s="151"/>
      <c r="H48" s="151"/>
      <c r="I48" s="151"/>
    </row>
    <row r="49" spans="1:9" ht="31">
      <c r="A49" s="151"/>
      <c r="B49" s="151"/>
      <c r="C49" s="151"/>
      <c r="D49" s="151"/>
      <c r="E49" s="151"/>
      <c r="F49" s="151"/>
      <c r="G49" s="151"/>
      <c r="H49" s="151"/>
      <c r="I49" s="151"/>
    </row>
    <row r="50" spans="1:9" ht="31">
      <c r="A50" s="151"/>
      <c r="B50" s="151"/>
      <c r="C50" s="151"/>
      <c r="D50" s="151"/>
      <c r="E50" s="151"/>
      <c r="F50" s="151"/>
      <c r="G50" s="151"/>
      <c r="H50" s="151"/>
      <c r="I50" s="151"/>
    </row>
    <row r="51" spans="1:9" ht="31">
      <c r="A51" s="151"/>
      <c r="B51" s="151"/>
      <c r="C51" s="151"/>
      <c r="D51" s="151"/>
      <c r="E51" s="151"/>
      <c r="F51" s="151"/>
      <c r="G51" s="151"/>
      <c r="H51" s="151"/>
      <c r="I51" s="151"/>
    </row>
    <row r="52" spans="1:9" ht="31">
      <c r="A52" s="151"/>
      <c r="B52" s="151"/>
      <c r="C52" s="151"/>
      <c r="D52" s="151"/>
      <c r="E52" s="151"/>
      <c r="F52" s="151"/>
      <c r="G52" s="151"/>
      <c r="H52" s="151"/>
      <c r="I52" s="151"/>
    </row>
    <row r="53" spans="1:9" ht="31">
      <c r="A53" s="151"/>
      <c r="B53" s="151"/>
      <c r="C53" s="151"/>
      <c r="D53" s="151"/>
      <c r="E53" s="151"/>
      <c r="F53" s="151"/>
      <c r="G53" s="151"/>
      <c r="H53" s="151"/>
      <c r="I53" s="151"/>
    </row>
    <row r="54" spans="1:9" ht="31">
      <c r="A54" s="151"/>
      <c r="B54" s="151"/>
      <c r="C54" s="151"/>
      <c r="D54" s="151"/>
      <c r="E54" s="151"/>
      <c r="F54" s="151"/>
      <c r="G54" s="151"/>
      <c r="H54" s="151"/>
      <c r="I54" s="151"/>
    </row>
    <row r="55" spans="1:9" ht="31">
      <c r="A55" s="151"/>
      <c r="B55" s="151"/>
      <c r="C55" s="151"/>
      <c r="D55" s="151"/>
      <c r="E55" s="151"/>
      <c r="F55" s="151"/>
      <c r="G55" s="151"/>
      <c r="H55" s="151"/>
      <c r="I55" s="151"/>
    </row>
    <row r="56" spans="1:9" ht="31">
      <c r="A56" s="151"/>
      <c r="B56" s="151"/>
      <c r="C56" s="151"/>
      <c r="D56" s="151"/>
      <c r="E56" s="151"/>
      <c r="F56" s="151"/>
      <c r="G56" s="151"/>
      <c r="H56" s="151"/>
      <c r="I56" s="151"/>
    </row>
    <row r="57" spans="1:9" ht="31">
      <c r="A57" s="151"/>
      <c r="B57" s="151"/>
      <c r="C57" s="151"/>
      <c r="D57" s="151"/>
      <c r="E57" s="151"/>
      <c r="F57" s="151"/>
      <c r="G57" s="151"/>
      <c r="H57" s="151"/>
      <c r="I57" s="151"/>
    </row>
    <row r="58" spans="1:9" ht="31">
      <c r="A58" s="151"/>
      <c r="B58" s="151"/>
      <c r="C58" s="151"/>
      <c r="D58" s="151"/>
      <c r="E58" s="151"/>
      <c r="F58" s="151"/>
      <c r="G58" s="151"/>
      <c r="H58" s="151"/>
      <c r="I58" s="151"/>
    </row>
    <row r="59" spans="1:9" ht="31">
      <c r="A59" s="151"/>
      <c r="B59" s="151"/>
      <c r="C59" s="151"/>
      <c r="D59" s="151"/>
      <c r="E59" s="151"/>
      <c r="F59" s="151"/>
      <c r="G59" s="151"/>
      <c r="H59" s="151"/>
      <c r="I59" s="151"/>
    </row>
    <row r="60" spans="1:9" ht="31">
      <c r="A60" s="151"/>
      <c r="B60" s="151"/>
      <c r="C60" s="151"/>
      <c r="D60" s="151"/>
      <c r="E60" s="151"/>
      <c r="F60" s="151"/>
      <c r="G60" s="151"/>
      <c r="H60" s="151"/>
      <c r="I60" s="151"/>
    </row>
    <row r="61" spans="1:9" ht="31">
      <c r="A61" s="151"/>
      <c r="B61" s="151"/>
      <c r="C61" s="151"/>
      <c r="D61" s="151"/>
      <c r="E61" s="151"/>
      <c r="F61" s="151"/>
      <c r="G61" s="151"/>
      <c r="H61" s="151"/>
      <c r="I61" s="151"/>
    </row>
    <row r="62" spans="1:9" ht="31">
      <c r="A62" s="151"/>
      <c r="B62" s="151"/>
      <c r="C62" s="151"/>
      <c r="D62" s="151"/>
      <c r="E62" s="151"/>
      <c r="F62" s="151"/>
      <c r="G62" s="151"/>
      <c r="H62" s="151"/>
      <c r="I62" s="151"/>
    </row>
    <row r="63" spans="1:9" ht="31">
      <c r="A63" s="151"/>
      <c r="B63" s="151"/>
      <c r="C63" s="151"/>
      <c r="D63" s="151"/>
      <c r="E63" s="151"/>
      <c r="F63" s="151"/>
      <c r="G63" s="151"/>
      <c r="H63" s="151"/>
      <c r="I63" s="151"/>
    </row>
    <row r="64" spans="1:9" ht="31">
      <c r="A64" s="151"/>
      <c r="B64" s="151"/>
      <c r="C64" s="151"/>
      <c r="D64" s="151"/>
      <c r="E64" s="151"/>
      <c r="F64" s="151"/>
      <c r="G64" s="151"/>
      <c r="H64" s="151"/>
      <c r="I64" s="151"/>
    </row>
    <row r="65" spans="1:9" ht="31">
      <c r="A65" s="151"/>
      <c r="B65" s="151"/>
      <c r="C65" s="151"/>
      <c r="D65" s="151"/>
      <c r="E65" s="151"/>
      <c r="F65" s="151"/>
      <c r="G65" s="151"/>
      <c r="H65" s="151"/>
      <c r="I65" s="151"/>
    </row>
    <row r="66" spans="1:9" ht="31">
      <c r="A66" s="151"/>
      <c r="B66" s="151"/>
      <c r="C66" s="151"/>
      <c r="D66" s="151"/>
      <c r="E66" s="151"/>
      <c r="F66" s="151"/>
      <c r="G66" s="151"/>
      <c r="H66" s="151"/>
      <c r="I66" s="151"/>
    </row>
    <row r="67" spans="1:9" ht="31">
      <c r="A67" s="151"/>
      <c r="B67" s="151"/>
      <c r="C67" s="151"/>
      <c r="D67" s="151"/>
      <c r="E67" s="151"/>
      <c r="F67" s="151"/>
      <c r="G67" s="151"/>
      <c r="H67" s="151"/>
      <c r="I67" s="151"/>
    </row>
    <row r="68" spans="1:9" ht="31">
      <c r="A68" s="151"/>
      <c r="B68" s="151"/>
      <c r="C68" s="151"/>
      <c r="D68" s="151"/>
      <c r="E68" s="151"/>
      <c r="F68" s="151"/>
      <c r="G68" s="151"/>
      <c r="H68" s="151"/>
      <c r="I68" s="151"/>
    </row>
    <row r="69" spans="1:9" ht="31">
      <c r="A69" s="151"/>
      <c r="B69" s="151"/>
      <c r="C69" s="151"/>
      <c r="D69" s="151"/>
      <c r="E69" s="151"/>
      <c r="F69" s="151"/>
      <c r="G69" s="151"/>
      <c r="H69" s="151"/>
      <c r="I69" s="151"/>
    </row>
    <row r="70" spans="1:9" ht="31">
      <c r="A70" s="151"/>
      <c r="B70" s="151"/>
      <c r="C70" s="151"/>
      <c r="D70" s="151"/>
      <c r="E70" s="151"/>
      <c r="F70" s="151"/>
      <c r="G70" s="151"/>
      <c r="H70" s="151"/>
      <c r="I70" s="151"/>
    </row>
    <row r="71" spans="1:9" ht="31">
      <c r="A71" s="151"/>
      <c r="B71" s="151"/>
      <c r="C71" s="151"/>
      <c r="D71" s="151"/>
      <c r="E71" s="151"/>
      <c r="F71" s="151"/>
      <c r="G71" s="151"/>
      <c r="H71" s="151"/>
      <c r="I71" s="151"/>
    </row>
    <row r="72" spans="1:9" ht="31">
      <c r="A72" s="151"/>
      <c r="B72" s="151"/>
      <c r="C72" s="151"/>
      <c r="D72" s="151"/>
      <c r="E72" s="151"/>
      <c r="F72" s="151"/>
      <c r="G72" s="151"/>
      <c r="H72" s="151"/>
      <c r="I72" s="151"/>
    </row>
    <row r="73" spans="1:9" ht="31">
      <c r="A73" s="151"/>
      <c r="B73" s="151"/>
      <c r="C73" s="151"/>
      <c r="D73" s="151"/>
      <c r="E73" s="151"/>
      <c r="F73" s="151"/>
      <c r="G73" s="151"/>
      <c r="H73" s="151"/>
      <c r="I73" s="151"/>
    </row>
    <row r="74" spans="1:9" ht="31">
      <c r="A74" s="151"/>
      <c r="B74" s="151"/>
      <c r="C74" s="151"/>
      <c r="D74" s="151"/>
      <c r="E74" s="151"/>
      <c r="F74" s="151"/>
      <c r="G74" s="151"/>
      <c r="H74" s="151"/>
      <c r="I74" s="151"/>
    </row>
    <row r="75" spans="1:9" ht="31">
      <c r="A75" s="151"/>
      <c r="B75" s="151"/>
      <c r="C75" s="151"/>
      <c r="D75" s="151"/>
      <c r="E75" s="151"/>
      <c r="F75" s="151"/>
      <c r="G75" s="151"/>
      <c r="H75" s="151"/>
      <c r="I75" s="151"/>
    </row>
    <row r="76" spans="1:9" ht="31">
      <c r="A76" s="151"/>
      <c r="B76" s="151"/>
      <c r="C76" s="151"/>
      <c r="D76" s="151"/>
      <c r="E76" s="151"/>
      <c r="F76" s="151"/>
      <c r="G76" s="151"/>
      <c r="H76" s="151"/>
      <c r="I76" s="151"/>
    </row>
    <row r="77" spans="1:9" ht="31">
      <c r="A77" s="151"/>
      <c r="B77" s="151"/>
      <c r="C77" s="151"/>
      <c r="D77" s="151"/>
      <c r="E77" s="151"/>
      <c r="F77" s="151"/>
      <c r="G77" s="151"/>
      <c r="H77" s="151"/>
      <c r="I77" s="151"/>
    </row>
    <row r="78" spans="1:9" ht="31">
      <c r="A78" s="151"/>
      <c r="B78" s="151"/>
      <c r="C78" s="151"/>
      <c r="D78" s="151"/>
      <c r="E78" s="151"/>
      <c r="F78" s="151"/>
      <c r="G78" s="151"/>
      <c r="H78" s="151"/>
      <c r="I78" s="151"/>
    </row>
    <row r="79" spans="1:9" ht="31">
      <c r="A79" s="151"/>
      <c r="B79" s="151"/>
      <c r="C79" s="151"/>
      <c r="D79" s="151"/>
      <c r="E79" s="151"/>
      <c r="F79" s="151"/>
      <c r="G79" s="151"/>
      <c r="H79" s="151"/>
      <c r="I79" s="151"/>
    </row>
    <row r="80" spans="1:9" ht="31">
      <c r="A80" s="151"/>
      <c r="B80" s="151"/>
      <c r="C80" s="151"/>
      <c r="D80" s="151"/>
      <c r="E80" s="151"/>
      <c r="F80" s="151"/>
      <c r="G80" s="151"/>
      <c r="H80" s="151"/>
      <c r="I80" s="151"/>
    </row>
    <row r="81" spans="1:9" ht="31">
      <c r="A81" s="151"/>
      <c r="B81" s="151"/>
      <c r="C81" s="151"/>
      <c r="D81" s="151"/>
      <c r="E81" s="151"/>
      <c r="F81" s="151"/>
      <c r="G81" s="151"/>
      <c r="H81" s="151"/>
      <c r="I81" s="151"/>
    </row>
    <row r="82" spans="1:9" ht="31">
      <c r="A82" s="151"/>
      <c r="B82" s="151"/>
      <c r="C82" s="151"/>
      <c r="D82" s="151"/>
      <c r="E82" s="151"/>
      <c r="F82" s="151"/>
      <c r="G82" s="151"/>
      <c r="H82" s="151"/>
      <c r="I82" s="151"/>
    </row>
    <row r="83" spans="1:9" ht="31">
      <c r="A83" s="151"/>
      <c r="B83" s="151"/>
      <c r="C83" s="151"/>
      <c r="D83" s="151"/>
      <c r="E83" s="151"/>
      <c r="F83" s="151"/>
      <c r="G83" s="151"/>
      <c r="H83" s="151"/>
      <c r="I83" s="151"/>
    </row>
    <row r="84" spans="1:9" ht="31">
      <c r="A84" s="151"/>
      <c r="B84" s="151"/>
      <c r="C84" s="151"/>
      <c r="D84" s="151"/>
      <c r="E84" s="151"/>
      <c r="F84" s="151"/>
      <c r="G84" s="151"/>
      <c r="H84" s="151"/>
      <c r="I84" s="151"/>
    </row>
    <row r="85" spans="1:9" ht="31">
      <c r="A85" s="151"/>
      <c r="B85" s="151"/>
      <c r="C85" s="151"/>
      <c r="D85" s="151"/>
      <c r="E85" s="151"/>
      <c r="F85" s="151"/>
      <c r="G85" s="151"/>
      <c r="H85" s="151"/>
      <c r="I85" s="151"/>
    </row>
    <row r="86" spans="1:9" ht="31">
      <c r="A86" s="151"/>
      <c r="B86" s="151"/>
      <c r="C86" s="151"/>
      <c r="D86" s="151"/>
      <c r="E86" s="151"/>
      <c r="F86" s="151"/>
      <c r="G86" s="151"/>
      <c r="H86" s="151"/>
      <c r="I86" s="151"/>
    </row>
    <row r="87" spans="1:9" ht="31">
      <c r="A87" s="151"/>
      <c r="B87" s="151"/>
      <c r="C87" s="151"/>
      <c r="D87" s="151"/>
      <c r="E87" s="151"/>
      <c r="F87" s="151"/>
      <c r="G87" s="151"/>
      <c r="H87" s="151"/>
      <c r="I87" s="151"/>
    </row>
    <row r="88" spans="1:9" ht="31">
      <c r="A88" s="151"/>
      <c r="B88" s="151"/>
      <c r="C88" s="151"/>
      <c r="D88" s="151"/>
      <c r="E88" s="151"/>
      <c r="F88" s="151"/>
      <c r="G88" s="151"/>
      <c r="H88" s="151"/>
      <c r="I88" s="151"/>
    </row>
    <row r="89" spans="1:9" ht="31">
      <c r="A89" s="151"/>
      <c r="B89" s="151"/>
      <c r="C89" s="151"/>
      <c r="D89" s="151"/>
      <c r="E89" s="151"/>
      <c r="F89" s="151"/>
      <c r="G89" s="151"/>
      <c r="H89" s="151"/>
      <c r="I89" s="151"/>
    </row>
    <row r="90" spans="1:9" ht="31">
      <c r="A90" s="151"/>
      <c r="B90" s="151"/>
      <c r="C90" s="151"/>
      <c r="D90" s="151"/>
      <c r="E90" s="151"/>
      <c r="F90" s="151"/>
      <c r="G90" s="151"/>
      <c r="H90" s="151"/>
      <c r="I90" s="151"/>
    </row>
    <row r="91" spans="1:9" ht="31">
      <c r="A91" s="151"/>
      <c r="B91" s="151"/>
      <c r="C91" s="151"/>
      <c r="D91" s="151"/>
      <c r="E91" s="151"/>
      <c r="F91" s="151"/>
      <c r="G91" s="151"/>
      <c r="H91" s="151"/>
      <c r="I91" s="151"/>
    </row>
    <row r="92" spans="1:9" ht="31">
      <c r="A92" s="151"/>
      <c r="B92" s="151"/>
      <c r="C92" s="151"/>
      <c r="D92" s="151"/>
      <c r="E92" s="151"/>
      <c r="F92" s="151"/>
      <c r="G92" s="151"/>
      <c r="H92" s="151"/>
      <c r="I92" s="151"/>
    </row>
    <row r="93" spans="1:9" ht="31">
      <c r="A93" s="151"/>
      <c r="B93" s="151"/>
      <c r="C93" s="151"/>
      <c r="D93" s="151"/>
      <c r="E93" s="151"/>
      <c r="F93" s="151"/>
      <c r="G93" s="151"/>
      <c r="H93" s="151"/>
      <c r="I93" s="151"/>
    </row>
    <row r="94" spans="1:9" ht="31">
      <c r="A94" s="151"/>
      <c r="B94" s="151"/>
      <c r="C94" s="151"/>
      <c r="D94" s="151"/>
      <c r="E94" s="151"/>
      <c r="F94" s="151"/>
      <c r="G94" s="151"/>
      <c r="H94" s="151"/>
      <c r="I94" s="151"/>
    </row>
    <row r="95" spans="1:9" ht="31">
      <c r="A95" s="151"/>
      <c r="B95" s="151"/>
      <c r="C95" s="151"/>
      <c r="D95" s="151"/>
      <c r="E95" s="151"/>
      <c r="F95" s="151"/>
      <c r="G95" s="151"/>
      <c r="H95" s="151"/>
      <c r="I95" s="151"/>
    </row>
    <row r="96" spans="1:9" ht="31">
      <c r="A96" s="151"/>
      <c r="B96" s="151"/>
      <c r="C96" s="151"/>
      <c r="D96" s="151"/>
      <c r="E96" s="151"/>
      <c r="F96" s="151"/>
      <c r="G96" s="151"/>
      <c r="H96" s="151"/>
      <c r="I96" s="151"/>
    </row>
    <row r="97" spans="1:9" ht="31">
      <c r="A97" s="151"/>
      <c r="B97" s="151"/>
      <c r="C97" s="151"/>
      <c r="D97" s="151"/>
      <c r="E97" s="151"/>
      <c r="F97" s="151"/>
      <c r="G97" s="151"/>
      <c r="H97" s="151"/>
      <c r="I97" s="151"/>
    </row>
    <row r="98" spans="1:9" ht="31">
      <c r="A98" s="151"/>
      <c r="B98" s="151"/>
      <c r="C98" s="151"/>
      <c r="D98" s="151"/>
      <c r="E98" s="151"/>
      <c r="F98" s="151"/>
      <c r="G98" s="151"/>
      <c r="H98" s="151"/>
      <c r="I98" s="151"/>
    </row>
    <row r="99" spans="1:9" ht="31">
      <c r="A99" s="151"/>
      <c r="B99" s="151"/>
      <c r="C99" s="151"/>
      <c r="D99" s="151"/>
      <c r="E99" s="151"/>
      <c r="F99" s="151"/>
      <c r="G99" s="151"/>
      <c r="H99" s="151"/>
      <c r="I99" s="151"/>
    </row>
    <row r="100" spans="1:9" ht="31">
      <c r="A100" s="151"/>
      <c r="B100" s="151"/>
      <c r="C100" s="151"/>
      <c r="D100" s="151"/>
      <c r="E100" s="151"/>
      <c r="F100" s="151"/>
      <c r="G100" s="151"/>
      <c r="H100" s="151"/>
      <c r="I100" s="151"/>
    </row>
    <row r="101" spans="1:9" ht="31">
      <c r="A101" s="151"/>
      <c r="B101" s="151"/>
      <c r="C101" s="151"/>
      <c r="D101" s="151"/>
      <c r="E101" s="151"/>
      <c r="F101" s="151"/>
      <c r="G101" s="151"/>
      <c r="H101" s="151"/>
      <c r="I101" s="151"/>
    </row>
    <row r="102" spans="1:9" ht="31">
      <c r="A102" s="151"/>
      <c r="B102" s="151"/>
      <c r="C102" s="151"/>
      <c r="D102" s="151"/>
      <c r="E102" s="151"/>
      <c r="F102" s="151"/>
      <c r="G102" s="151"/>
      <c r="H102" s="151"/>
      <c r="I102" s="151"/>
    </row>
    <row r="103" spans="1:9" ht="31">
      <c r="A103" s="151"/>
      <c r="B103" s="151"/>
      <c r="C103" s="151"/>
      <c r="D103" s="151"/>
      <c r="E103" s="151"/>
      <c r="F103" s="151"/>
      <c r="G103" s="151"/>
      <c r="H103" s="151"/>
      <c r="I103" s="151"/>
    </row>
    <row r="104" spans="1:9" ht="31">
      <c r="A104" s="151"/>
      <c r="B104" s="151"/>
      <c r="C104" s="151"/>
      <c r="D104" s="151"/>
      <c r="E104" s="151"/>
      <c r="F104" s="151"/>
      <c r="G104" s="151"/>
      <c r="H104" s="151"/>
      <c r="I104" s="151"/>
    </row>
    <row r="105" spans="1:9" ht="31">
      <c r="A105" s="151"/>
      <c r="B105" s="151"/>
      <c r="C105" s="151"/>
      <c r="D105" s="151"/>
      <c r="E105" s="151"/>
      <c r="F105" s="151"/>
      <c r="G105" s="151"/>
      <c r="H105" s="151"/>
      <c r="I105" s="151"/>
    </row>
    <row r="106" spans="1:9" ht="31">
      <c r="A106" s="151"/>
      <c r="B106" s="151"/>
      <c r="C106" s="151"/>
      <c r="D106" s="151"/>
      <c r="E106" s="151"/>
      <c r="F106" s="151"/>
      <c r="G106" s="151"/>
      <c r="H106" s="151"/>
      <c r="I106" s="151"/>
    </row>
    <row r="107" spans="1:9" ht="31">
      <c r="A107" s="151"/>
      <c r="B107" s="151"/>
      <c r="C107" s="151"/>
      <c r="D107" s="151"/>
      <c r="E107" s="151"/>
      <c r="F107" s="151"/>
      <c r="G107" s="151"/>
      <c r="H107" s="151"/>
      <c r="I107" s="151"/>
    </row>
    <row r="108" spans="1:9" ht="31">
      <c r="A108" s="151"/>
      <c r="B108" s="151"/>
      <c r="C108" s="151"/>
      <c r="D108" s="151"/>
      <c r="E108" s="151"/>
      <c r="F108" s="151"/>
      <c r="G108" s="151"/>
      <c r="H108" s="151"/>
      <c r="I108" s="151"/>
    </row>
    <row r="109" spans="1:9" ht="31">
      <c r="A109" s="151"/>
      <c r="B109" s="151"/>
      <c r="C109" s="151"/>
      <c r="D109" s="151"/>
      <c r="E109" s="151"/>
      <c r="F109" s="151"/>
      <c r="G109" s="151"/>
      <c r="H109" s="151"/>
      <c r="I109" s="151"/>
    </row>
    <row r="110" spans="1:9" ht="31">
      <c r="A110" s="151"/>
      <c r="B110" s="151"/>
      <c r="C110" s="151"/>
      <c r="D110" s="151"/>
      <c r="E110" s="151"/>
      <c r="F110" s="151"/>
      <c r="G110" s="151"/>
      <c r="H110" s="151"/>
      <c r="I110" s="151"/>
    </row>
    <row r="111" spans="1:9" ht="31">
      <c r="A111" s="151"/>
      <c r="B111" s="151"/>
      <c r="C111" s="151"/>
      <c r="D111" s="151"/>
      <c r="E111" s="151"/>
      <c r="F111" s="151"/>
      <c r="G111" s="151"/>
      <c r="H111" s="151"/>
      <c r="I111" s="151"/>
    </row>
    <row r="112" spans="1:9" ht="31">
      <c r="A112" s="151"/>
      <c r="B112" s="151"/>
      <c r="C112" s="151"/>
      <c r="D112" s="151"/>
      <c r="E112" s="151"/>
      <c r="F112" s="151"/>
      <c r="G112" s="151"/>
      <c r="H112" s="151"/>
      <c r="I112" s="151"/>
    </row>
    <row r="113" spans="1:9" ht="31">
      <c r="A113" s="151"/>
      <c r="B113" s="151"/>
      <c r="C113" s="151"/>
      <c r="D113" s="151"/>
      <c r="E113" s="151"/>
      <c r="F113" s="151"/>
      <c r="G113" s="151"/>
      <c r="H113" s="151"/>
      <c r="I113" s="151"/>
    </row>
    <row r="114" spans="1:9" ht="31">
      <c r="A114" s="151"/>
      <c r="B114" s="151"/>
      <c r="C114" s="151"/>
      <c r="D114" s="151"/>
      <c r="E114" s="151"/>
      <c r="F114" s="151"/>
      <c r="G114" s="151"/>
      <c r="H114" s="151"/>
      <c r="I114" s="151"/>
    </row>
    <row r="115" spans="1:9" ht="31">
      <c r="A115" s="151"/>
      <c r="B115" s="151"/>
      <c r="C115" s="151"/>
      <c r="D115" s="151"/>
      <c r="E115" s="151"/>
      <c r="F115" s="151"/>
      <c r="G115" s="151"/>
      <c r="H115" s="151"/>
      <c r="I115" s="151"/>
    </row>
    <row r="116" spans="1:9" ht="31">
      <c r="A116" s="151"/>
      <c r="B116" s="151"/>
      <c r="C116" s="151"/>
      <c r="D116" s="151"/>
      <c r="E116" s="151"/>
      <c r="F116" s="151"/>
      <c r="G116" s="151"/>
      <c r="H116" s="151"/>
      <c r="I116" s="151"/>
    </row>
    <row r="117" spans="1:9" ht="31">
      <c r="A117" s="151"/>
      <c r="B117" s="151"/>
      <c r="C117" s="151"/>
      <c r="D117" s="151"/>
      <c r="E117" s="151"/>
      <c r="F117" s="151"/>
      <c r="G117" s="151"/>
      <c r="H117" s="151"/>
      <c r="I117" s="151"/>
    </row>
    <row r="118" spans="1:9" ht="31">
      <c r="A118" s="151"/>
      <c r="B118" s="151"/>
      <c r="C118" s="151"/>
      <c r="D118" s="151"/>
      <c r="E118" s="151"/>
      <c r="F118" s="151"/>
      <c r="G118" s="151"/>
      <c r="H118" s="151"/>
      <c r="I118" s="151"/>
    </row>
    <row r="119" spans="1:9" ht="31">
      <c r="A119" s="151"/>
      <c r="B119" s="151"/>
      <c r="C119" s="151"/>
      <c r="D119" s="151"/>
      <c r="E119" s="151"/>
      <c r="F119" s="151"/>
      <c r="G119" s="151"/>
      <c r="H119" s="151"/>
      <c r="I119" s="151"/>
    </row>
    <row r="120" spans="1:9" ht="31">
      <c r="A120" s="151"/>
      <c r="B120" s="151"/>
      <c r="C120" s="151"/>
      <c r="D120" s="151"/>
      <c r="E120" s="151"/>
      <c r="F120" s="151"/>
      <c r="G120" s="151"/>
      <c r="H120" s="151"/>
      <c r="I120" s="151"/>
    </row>
    <row r="121" spans="1:9" ht="31">
      <c r="A121" s="151"/>
      <c r="B121" s="151"/>
      <c r="C121" s="151"/>
      <c r="D121" s="151"/>
      <c r="E121" s="151"/>
      <c r="F121" s="151"/>
      <c r="G121" s="151"/>
      <c r="H121" s="151"/>
      <c r="I121" s="151"/>
    </row>
    <row r="122" spans="1:9" ht="31">
      <c r="A122" s="151"/>
      <c r="B122" s="151"/>
      <c r="C122" s="151"/>
      <c r="D122" s="151"/>
      <c r="E122" s="151"/>
      <c r="F122" s="151"/>
      <c r="G122" s="151"/>
      <c r="H122" s="151"/>
      <c r="I122" s="151"/>
    </row>
    <row r="123" spans="1:9" ht="31">
      <c r="A123" s="151"/>
      <c r="B123" s="151"/>
      <c r="C123" s="151"/>
      <c r="D123" s="151"/>
      <c r="E123" s="151"/>
      <c r="F123" s="151"/>
      <c r="G123" s="151"/>
      <c r="H123" s="151"/>
      <c r="I123" s="151"/>
    </row>
    <row r="124" spans="1:9" ht="31">
      <c r="A124" s="151"/>
      <c r="B124" s="151"/>
      <c r="C124" s="151"/>
      <c r="D124" s="151"/>
      <c r="E124" s="151"/>
      <c r="F124" s="151"/>
      <c r="G124" s="151"/>
      <c r="H124" s="151"/>
      <c r="I124" s="151"/>
    </row>
    <row r="125" spans="1:9" ht="31">
      <c r="A125" s="151"/>
      <c r="B125" s="151"/>
      <c r="C125" s="151"/>
      <c r="D125" s="151"/>
      <c r="E125" s="151"/>
      <c r="F125" s="151"/>
      <c r="G125" s="151"/>
      <c r="H125" s="151"/>
      <c r="I125" s="151"/>
    </row>
    <row r="126" spans="1:9" ht="31">
      <c r="A126" s="151"/>
      <c r="B126" s="151"/>
      <c r="C126" s="151"/>
      <c r="D126" s="151"/>
      <c r="E126" s="151"/>
      <c r="F126" s="151"/>
      <c r="G126" s="151"/>
      <c r="H126" s="151"/>
      <c r="I126" s="151"/>
    </row>
    <row r="127" spans="1:9" ht="31">
      <c r="A127" s="151"/>
      <c r="B127" s="151"/>
      <c r="C127" s="151"/>
      <c r="D127" s="151"/>
      <c r="E127" s="151"/>
      <c r="F127" s="151"/>
      <c r="G127" s="151"/>
      <c r="H127" s="151"/>
      <c r="I127" s="151"/>
    </row>
    <row r="128" spans="1:9" ht="31">
      <c r="A128" s="151"/>
      <c r="B128" s="151"/>
      <c r="C128" s="151"/>
      <c r="D128" s="151"/>
      <c r="E128" s="151"/>
      <c r="F128" s="151"/>
      <c r="G128" s="151"/>
      <c r="H128" s="151"/>
      <c r="I128" s="151"/>
    </row>
    <row r="129" spans="1:9" ht="31">
      <c r="A129" s="151"/>
      <c r="B129" s="151"/>
      <c r="C129" s="151"/>
      <c r="D129" s="151"/>
      <c r="E129" s="151"/>
      <c r="F129" s="151"/>
      <c r="G129" s="151"/>
      <c r="H129" s="151"/>
      <c r="I129" s="151"/>
    </row>
    <row r="130" spans="1:9" ht="31">
      <c r="A130" s="151"/>
      <c r="B130" s="151"/>
      <c r="C130" s="151"/>
      <c r="D130" s="151"/>
      <c r="E130" s="151"/>
      <c r="F130" s="151"/>
      <c r="G130" s="151"/>
      <c r="H130" s="151"/>
      <c r="I130" s="151"/>
    </row>
    <row r="131" spans="1:9" ht="31">
      <c r="A131" s="151"/>
      <c r="B131" s="151"/>
      <c r="C131" s="151"/>
      <c r="D131" s="151"/>
      <c r="E131" s="151"/>
      <c r="F131" s="151"/>
      <c r="G131" s="151"/>
      <c r="H131" s="151"/>
      <c r="I131" s="151"/>
    </row>
    <row r="132" spans="1:9" ht="31">
      <c r="A132" s="151"/>
      <c r="B132" s="151"/>
      <c r="C132" s="151"/>
      <c r="D132" s="151"/>
      <c r="E132" s="151"/>
      <c r="F132" s="151"/>
      <c r="G132" s="151"/>
      <c r="H132" s="151"/>
      <c r="I132" s="151"/>
    </row>
    <row r="133" spans="1:9" ht="31">
      <c r="A133" s="151"/>
      <c r="B133" s="151"/>
      <c r="C133" s="151"/>
      <c r="D133" s="151"/>
      <c r="E133" s="151"/>
      <c r="F133" s="151"/>
      <c r="G133" s="151"/>
      <c r="H133" s="151"/>
      <c r="I133" s="151"/>
    </row>
    <row r="134" spans="1:9" ht="31">
      <c r="A134" s="151"/>
      <c r="B134" s="151"/>
      <c r="C134" s="151"/>
      <c r="D134" s="151"/>
      <c r="E134" s="151"/>
      <c r="F134" s="151"/>
      <c r="G134" s="151"/>
      <c r="H134" s="151"/>
      <c r="I134" s="151"/>
    </row>
    <row r="135" spans="1:9" ht="31">
      <c r="A135" s="151"/>
      <c r="B135" s="151"/>
      <c r="C135" s="151"/>
      <c r="D135" s="151"/>
      <c r="E135" s="151"/>
      <c r="F135" s="151"/>
      <c r="G135" s="151"/>
      <c r="H135" s="151"/>
      <c r="I135" s="151"/>
    </row>
    <row r="136" spans="1:9" ht="31">
      <c r="A136" s="151"/>
      <c r="B136" s="151"/>
      <c r="C136" s="151"/>
      <c r="D136" s="151"/>
      <c r="E136" s="151"/>
      <c r="F136" s="151"/>
      <c r="G136" s="151"/>
      <c r="H136" s="151"/>
      <c r="I136" s="151"/>
    </row>
    <row r="137" spans="1:9" ht="31">
      <c r="A137" s="151"/>
      <c r="B137" s="151"/>
      <c r="C137" s="151"/>
      <c r="D137" s="151"/>
      <c r="E137" s="151"/>
      <c r="F137" s="151"/>
      <c r="G137" s="151"/>
      <c r="H137" s="151"/>
      <c r="I137" s="151"/>
    </row>
    <row r="138" spans="1:9" ht="31">
      <c r="A138" s="151"/>
      <c r="B138" s="151"/>
      <c r="C138" s="151"/>
      <c r="D138" s="151"/>
      <c r="E138" s="151"/>
      <c r="F138" s="151"/>
      <c r="G138" s="151"/>
      <c r="H138" s="151"/>
      <c r="I138" s="151"/>
    </row>
    <row r="139" spans="1:9" ht="31">
      <c r="A139" s="151"/>
      <c r="B139" s="151"/>
      <c r="C139" s="151"/>
      <c r="D139" s="151"/>
      <c r="E139" s="151"/>
      <c r="F139" s="151"/>
      <c r="G139" s="151"/>
      <c r="H139" s="151"/>
      <c r="I139" s="151"/>
    </row>
    <row r="140" spans="1:9" ht="31">
      <c r="A140" s="151"/>
      <c r="B140" s="151"/>
      <c r="C140" s="151"/>
      <c r="D140" s="151"/>
      <c r="E140" s="151"/>
      <c r="F140" s="151"/>
      <c r="G140" s="151"/>
      <c r="H140" s="151"/>
      <c r="I140" s="151"/>
    </row>
    <row r="141" spans="1:9" ht="31">
      <c r="A141" s="151"/>
      <c r="B141" s="151"/>
      <c r="C141" s="151"/>
      <c r="D141" s="151"/>
      <c r="E141" s="151"/>
      <c r="F141" s="151"/>
      <c r="G141" s="151"/>
      <c r="H141" s="151"/>
      <c r="I141" s="151"/>
    </row>
    <row r="142" spans="1:9" ht="31">
      <c r="A142" s="151"/>
      <c r="B142" s="151"/>
      <c r="C142" s="151"/>
      <c r="D142" s="151"/>
      <c r="E142" s="151"/>
      <c r="F142" s="151"/>
      <c r="G142" s="151"/>
      <c r="H142" s="151"/>
      <c r="I142" s="151"/>
    </row>
    <row r="143" spans="1:9" ht="31">
      <c r="A143" s="151"/>
      <c r="B143" s="151"/>
      <c r="C143" s="151"/>
      <c r="D143" s="151"/>
      <c r="E143" s="151"/>
      <c r="F143" s="151"/>
      <c r="G143" s="151"/>
      <c r="H143" s="151"/>
      <c r="I143" s="151"/>
    </row>
    <row r="144" spans="1:9" ht="31">
      <c r="A144" s="151"/>
      <c r="B144" s="151"/>
      <c r="C144" s="151"/>
      <c r="D144" s="151"/>
      <c r="E144" s="151"/>
      <c r="F144" s="151"/>
      <c r="G144" s="151"/>
      <c r="H144" s="151"/>
      <c r="I144" s="151"/>
    </row>
    <row r="145" spans="1:9" ht="31">
      <c r="A145" s="151"/>
      <c r="B145" s="151"/>
      <c r="C145" s="151"/>
      <c r="D145" s="151"/>
      <c r="E145" s="151"/>
      <c r="F145" s="151"/>
      <c r="G145" s="151"/>
      <c r="H145" s="151"/>
      <c r="I145" s="151"/>
    </row>
    <row r="146" spans="1:9" ht="31">
      <c r="A146" s="151"/>
      <c r="B146" s="151"/>
      <c r="C146" s="151"/>
      <c r="D146" s="151"/>
      <c r="E146" s="151"/>
      <c r="F146" s="151"/>
      <c r="G146" s="151"/>
      <c r="H146" s="151"/>
      <c r="I146" s="151"/>
    </row>
    <row r="147" spans="1:9" ht="31">
      <c r="A147" s="151"/>
      <c r="B147" s="151"/>
      <c r="C147" s="151"/>
      <c r="D147" s="151"/>
      <c r="E147" s="151"/>
      <c r="F147" s="151"/>
      <c r="G147" s="151"/>
      <c r="H147" s="151"/>
      <c r="I147" s="151"/>
    </row>
    <row r="148" spans="1:9" ht="31">
      <c r="A148" s="151"/>
      <c r="B148" s="151"/>
      <c r="C148" s="151"/>
      <c r="D148" s="151"/>
      <c r="E148" s="151"/>
      <c r="F148" s="151"/>
      <c r="G148" s="151"/>
      <c r="H148" s="151"/>
      <c r="I148" s="151"/>
    </row>
    <row r="149" spans="1:9" ht="31">
      <c r="A149" s="151"/>
      <c r="B149" s="151"/>
      <c r="C149" s="151"/>
      <c r="D149" s="151"/>
      <c r="E149" s="151"/>
      <c r="F149" s="151"/>
      <c r="G149" s="151"/>
      <c r="H149" s="151"/>
      <c r="I149" s="151"/>
    </row>
    <row r="150" spans="1:9" ht="31">
      <c r="A150" s="151"/>
      <c r="B150" s="151"/>
      <c r="C150" s="151"/>
      <c r="D150" s="151"/>
      <c r="E150" s="151"/>
      <c r="F150" s="151"/>
      <c r="G150" s="151"/>
      <c r="H150" s="151"/>
      <c r="I150" s="151"/>
    </row>
    <row r="151" spans="1:9" ht="31">
      <c r="A151" s="151"/>
      <c r="B151" s="151"/>
      <c r="C151" s="151"/>
      <c r="D151" s="151"/>
      <c r="E151" s="151"/>
      <c r="F151" s="151"/>
      <c r="G151" s="151"/>
      <c r="H151" s="151"/>
      <c r="I151" s="151"/>
    </row>
    <row r="152" spans="1:9" ht="31">
      <c r="A152" s="151"/>
      <c r="B152" s="151"/>
      <c r="C152" s="151"/>
      <c r="D152" s="151"/>
      <c r="E152" s="151"/>
      <c r="F152" s="151"/>
      <c r="G152" s="151"/>
      <c r="H152" s="151"/>
      <c r="I152" s="151"/>
    </row>
    <row r="153" spans="1:9" ht="31">
      <c r="A153" s="151"/>
      <c r="B153" s="151"/>
      <c r="C153" s="151"/>
      <c r="D153" s="151"/>
      <c r="E153" s="151"/>
      <c r="F153" s="151"/>
      <c r="G153" s="151"/>
      <c r="H153" s="151"/>
      <c r="I153" s="151"/>
    </row>
    <row r="154" spans="1:9" ht="31">
      <c r="A154" s="151"/>
      <c r="B154" s="151"/>
      <c r="C154" s="151"/>
      <c r="D154" s="151"/>
      <c r="E154" s="151"/>
      <c r="F154" s="151"/>
      <c r="G154" s="151"/>
      <c r="H154" s="151"/>
      <c r="I154" s="151"/>
    </row>
    <row r="155" spans="1:9" ht="31">
      <c r="A155" s="151"/>
      <c r="B155" s="151"/>
      <c r="C155" s="151"/>
      <c r="D155" s="151"/>
      <c r="E155" s="151"/>
      <c r="F155" s="151"/>
      <c r="G155" s="151"/>
      <c r="H155" s="151"/>
      <c r="I155" s="151"/>
    </row>
    <row r="156" spans="1:9" ht="31">
      <c r="A156" s="151"/>
      <c r="B156" s="151"/>
      <c r="C156" s="151"/>
      <c r="D156" s="151"/>
      <c r="E156" s="151"/>
      <c r="F156" s="151"/>
      <c r="G156" s="151"/>
      <c r="H156" s="151"/>
      <c r="I156" s="151"/>
    </row>
    <row r="157" spans="1:9" ht="31">
      <c r="A157" s="151"/>
      <c r="B157" s="151"/>
      <c r="C157" s="151"/>
      <c r="D157" s="151"/>
      <c r="E157" s="151"/>
      <c r="F157" s="151"/>
      <c r="G157" s="151"/>
      <c r="H157" s="151"/>
      <c r="I157" s="151"/>
    </row>
    <row r="158" spans="1:9" ht="31">
      <c r="A158" s="151"/>
      <c r="B158" s="151"/>
      <c r="C158" s="151"/>
      <c r="D158" s="151"/>
      <c r="E158" s="151"/>
      <c r="F158" s="151"/>
      <c r="G158" s="151"/>
      <c r="H158" s="151"/>
      <c r="I158" s="151"/>
    </row>
    <row r="159" spans="1:9" ht="31">
      <c r="A159" s="151"/>
      <c r="B159" s="151"/>
      <c r="C159" s="151"/>
      <c r="D159" s="151"/>
      <c r="E159" s="151"/>
      <c r="F159" s="151"/>
      <c r="G159" s="151"/>
      <c r="H159" s="151"/>
      <c r="I159" s="151"/>
    </row>
    <row r="160" spans="1:9" ht="31">
      <c r="A160" s="151"/>
      <c r="B160" s="151"/>
      <c r="C160" s="151"/>
      <c r="D160" s="151"/>
      <c r="E160" s="151"/>
      <c r="F160" s="151"/>
      <c r="G160" s="151"/>
      <c r="H160" s="151"/>
      <c r="I160" s="151"/>
    </row>
    <row r="161" spans="1:9" ht="31">
      <c r="A161" s="151"/>
      <c r="B161" s="151"/>
      <c r="C161" s="151"/>
      <c r="D161" s="151"/>
      <c r="E161" s="151"/>
      <c r="F161" s="151"/>
      <c r="G161" s="151"/>
      <c r="H161" s="151"/>
      <c r="I161" s="151"/>
    </row>
    <row r="162" spans="1:9" ht="31">
      <c r="A162" s="151"/>
      <c r="B162" s="151"/>
      <c r="C162" s="151"/>
      <c r="D162" s="151"/>
      <c r="E162" s="151"/>
      <c r="F162" s="151"/>
      <c r="G162" s="151"/>
      <c r="H162" s="151"/>
      <c r="I162" s="151"/>
    </row>
    <row r="163" spans="1:9" ht="31">
      <c r="A163" s="151"/>
      <c r="B163" s="151"/>
      <c r="C163" s="151"/>
      <c r="D163" s="151"/>
      <c r="E163" s="151"/>
      <c r="F163" s="151"/>
      <c r="G163" s="151"/>
      <c r="H163" s="151"/>
      <c r="I163" s="151"/>
    </row>
    <row r="164" spans="1:9" ht="31">
      <c r="A164" s="151"/>
      <c r="B164" s="151"/>
      <c r="C164" s="151"/>
      <c r="D164" s="151"/>
      <c r="E164" s="151"/>
      <c r="F164" s="151"/>
      <c r="G164" s="151"/>
      <c r="H164" s="151"/>
      <c r="I164" s="151"/>
    </row>
    <row r="165" spans="1:9" ht="31">
      <c r="A165" s="151"/>
      <c r="B165" s="151"/>
      <c r="C165" s="151"/>
      <c r="D165" s="151"/>
      <c r="E165" s="151"/>
      <c r="F165" s="151"/>
      <c r="G165" s="151"/>
      <c r="H165" s="151"/>
      <c r="I165" s="151"/>
    </row>
    <row r="166" spans="1:9" ht="31">
      <c r="A166" s="151"/>
      <c r="B166" s="151"/>
      <c r="C166" s="151"/>
      <c r="D166" s="151"/>
      <c r="E166" s="151"/>
      <c r="F166" s="151"/>
      <c r="G166" s="151"/>
      <c r="H166" s="151"/>
      <c r="I166" s="151"/>
    </row>
    <row r="167" spans="1:9" ht="31">
      <c r="A167" s="151"/>
      <c r="B167" s="151"/>
      <c r="C167" s="151"/>
      <c r="D167" s="151"/>
      <c r="E167" s="151"/>
      <c r="F167" s="151"/>
      <c r="G167" s="151"/>
      <c r="H167" s="151"/>
      <c r="I167" s="151"/>
    </row>
    <row r="168" spans="1:9" ht="31">
      <c r="A168" s="151"/>
      <c r="B168" s="151"/>
      <c r="C168" s="151"/>
      <c r="D168" s="151"/>
      <c r="E168" s="151"/>
      <c r="F168" s="151"/>
      <c r="G168" s="151"/>
      <c r="H168" s="151"/>
      <c r="I168" s="151"/>
    </row>
    <row r="169" spans="1:9" ht="31">
      <c r="A169" s="151"/>
      <c r="B169" s="151"/>
      <c r="C169" s="151"/>
      <c r="D169" s="151"/>
      <c r="E169" s="151"/>
      <c r="F169" s="151"/>
      <c r="G169" s="151"/>
      <c r="H169" s="151"/>
      <c r="I169" s="151"/>
    </row>
    <row r="170" spans="1:9" ht="31">
      <c r="A170" s="151"/>
      <c r="B170" s="151"/>
      <c r="C170" s="151"/>
      <c r="D170" s="151"/>
      <c r="E170" s="151"/>
      <c r="F170" s="151"/>
      <c r="G170" s="151"/>
      <c r="H170" s="151"/>
      <c r="I170" s="151"/>
    </row>
    <row r="171" spans="1:9" ht="31">
      <c r="A171" s="151"/>
      <c r="B171" s="151"/>
      <c r="C171" s="151"/>
      <c r="D171" s="151"/>
      <c r="E171" s="151"/>
      <c r="F171" s="151"/>
      <c r="G171" s="151"/>
      <c r="H171" s="151"/>
      <c r="I171" s="151"/>
    </row>
    <row r="172" spans="1:9" ht="31">
      <c r="A172" s="151"/>
      <c r="B172" s="151"/>
      <c r="C172" s="151"/>
      <c r="D172" s="151"/>
      <c r="E172" s="151"/>
      <c r="F172" s="151"/>
      <c r="G172" s="151"/>
      <c r="H172" s="151"/>
      <c r="I172" s="151"/>
    </row>
    <row r="173" spans="1:9" ht="31">
      <c r="A173" s="151"/>
      <c r="B173" s="151"/>
      <c r="C173" s="151"/>
      <c r="D173" s="151"/>
      <c r="E173" s="151"/>
      <c r="F173" s="151"/>
      <c r="G173" s="151"/>
      <c r="H173" s="151"/>
      <c r="I173" s="151"/>
    </row>
    <row r="174" spans="1:9" ht="31">
      <c r="A174" s="151"/>
      <c r="B174" s="151"/>
      <c r="C174" s="151"/>
      <c r="D174" s="151"/>
      <c r="E174" s="151"/>
      <c r="F174" s="151"/>
      <c r="G174" s="151"/>
      <c r="H174" s="151"/>
      <c r="I174" s="151"/>
    </row>
    <row r="175" spans="1:9" ht="31">
      <c r="A175" s="151"/>
      <c r="B175" s="151"/>
      <c r="C175" s="151"/>
      <c r="D175" s="151"/>
      <c r="E175" s="151"/>
      <c r="F175" s="151"/>
      <c r="G175" s="151"/>
      <c r="H175" s="151"/>
      <c r="I175" s="151"/>
    </row>
    <row r="176" spans="1:9" ht="31">
      <c r="A176" s="151"/>
      <c r="B176" s="151"/>
      <c r="C176" s="151"/>
      <c r="D176" s="151"/>
      <c r="E176" s="151"/>
      <c r="F176" s="151"/>
      <c r="G176" s="151"/>
      <c r="H176" s="151"/>
      <c r="I176" s="151"/>
    </row>
    <row r="177" spans="1:9" ht="31">
      <c r="A177" s="151"/>
      <c r="B177" s="151"/>
      <c r="C177" s="151"/>
      <c r="D177" s="151"/>
      <c r="E177" s="151"/>
      <c r="F177" s="151"/>
      <c r="G177" s="151"/>
      <c r="H177" s="151"/>
      <c r="I177" s="151"/>
    </row>
    <row r="178" spans="1:9" ht="31">
      <c r="A178" s="151"/>
      <c r="B178" s="151"/>
      <c r="C178" s="151"/>
      <c r="D178" s="151"/>
      <c r="E178" s="151"/>
      <c r="F178" s="151"/>
      <c r="G178" s="151"/>
      <c r="H178" s="151"/>
      <c r="I178" s="151"/>
    </row>
    <row r="179" spans="1:9" ht="31">
      <c r="A179" s="151"/>
      <c r="B179" s="151"/>
      <c r="C179" s="151"/>
      <c r="D179" s="151"/>
      <c r="E179" s="151"/>
      <c r="F179" s="151"/>
      <c r="G179" s="151"/>
      <c r="H179" s="151"/>
      <c r="I179" s="151"/>
    </row>
    <row r="180" spans="1:9" ht="31">
      <c r="A180" s="151"/>
      <c r="B180" s="151"/>
      <c r="C180" s="151"/>
      <c r="D180" s="151"/>
      <c r="E180" s="151"/>
      <c r="F180" s="151"/>
      <c r="G180" s="151"/>
      <c r="H180" s="151"/>
      <c r="I180" s="151"/>
    </row>
    <row r="181" spans="1:9" ht="31">
      <c r="A181" s="151"/>
      <c r="B181" s="151"/>
      <c r="C181" s="151"/>
      <c r="D181" s="151"/>
      <c r="E181" s="151"/>
      <c r="F181" s="151"/>
      <c r="G181" s="151"/>
      <c r="H181" s="151"/>
      <c r="I181" s="151"/>
    </row>
    <row r="182" spans="1:9" ht="31">
      <c r="A182" s="151"/>
      <c r="B182" s="151"/>
      <c r="C182" s="151"/>
      <c r="D182" s="151"/>
      <c r="E182" s="151"/>
      <c r="F182" s="151"/>
      <c r="G182" s="151"/>
      <c r="H182" s="151"/>
      <c r="I182" s="151"/>
    </row>
    <row r="183" spans="1:9" ht="31">
      <c r="A183" s="151"/>
      <c r="B183" s="151"/>
      <c r="C183" s="151"/>
      <c r="D183" s="151"/>
      <c r="E183" s="151"/>
      <c r="F183" s="151"/>
      <c r="G183" s="151"/>
      <c r="H183" s="151"/>
      <c r="I183" s="151"/>
    </row>
    <row r="184" spans="1:9" ht="31">
      <c r="A184" s="151"/>
      <c r="B184" s="151"/>
      <c r="C184" s="151"/>
      <c r="D184" s="151"/>
      <c r="E184" s="151"/>
      <c r="F184" s="151"/>
      <c r="G184" s="151"/>
      <c r="H184" s="151"/>
      <c r="I184" s="151"/>
    </row>
    <row r="185" spans="1:9" ht="31">
      <c r="A185" s="151"/>
      <c r="B185" s="151"/>
      <c r="C185" s="151"/>
      <c r="D185" s="151"/>
      <c r="E185" s="151"/>
      <c r="F185" s="151"/>
      <c r="G185" s="151"/>
      <c r="H185" s="151"/>
      <c r="I185" s="151"/>
    </row>
    <row r="186" spans="1:9" ht="31">
      <c r="A186" s="151"/>
      <c r="B186" s="151"/>
      <c r="C186" s="151"/>
      <c r="D186" s="151"/>
      <c r="E186" s="151"/>
      <c r="F186" s="151"/>
      <c r="G186" s="151"/>
      <c r="H186" s="151"/>
      <c r="I186" s="151"/>
    </row>
    <row r="187" spans="1:9" ht="31">
      <c r="A187" s="151"/>
      <c r="B187" s="151"/>
      <c r="C187" s="151"/>
      <c r="D187" s="151"/>
      <c r="E187" s="151"/>
      <c r="F187" s="151"/>
      <c r="G187" s="151"/>
      <c r="H187" s="151"/>
      <c r="I187" s="151"/>
    </row>
    <row r="188" spans="1:9" ht="31">
      <c r="A188" s="151"/>
      <c r="B188" s="151"/>
      <c r="C188" s="151"/>
      <c r="D188" s="151"/>
      <c r="E188" s="151"/>
      <c r="F188" s="151"/>
      <c r="G188" s="151"/>
      <c r="H188" s="151"/>
      <c r="I188" s="151"/>
    </row>
    <row r="189" spans="1:9" ht="31">
      <c r="A189" s="151"/>
      <c r="B189" s="151"/>
      <c r="C189" s="151"/>
      <c r="D189" s="151"/>
      <c r="E189" s="151"/>
      <c r="F189" s="151"/>
      <c r="G189" s="151"/>
      <c r="H189" s="151"/>
      <c r="I189" s="151"/>
    </row>
    <row r="190" spans="1:9" ht="31">
      <c r="A190" s="151"/>
      <c r="B190" s="151"/>
      <c r="C190" s="151"/>
      <c r="D190" s="151"/>
      <c r="E190" s="151"/>
      <c r="F190" s="151"/>
      <c r="G190" s="151"/>
      <c r="H190" s="151"/>
      <c r="I190" s="151"/>
    </row>
    <row r="191" spans="1:9" ht="31">
      <c r="A191" s="151"/>
      <c r="B191" s="151"/>
      <c r="C191" s="151"/>
      <c r="D191" s="151"/>
      <c r="E191" s="151"/>
      <c r="F191" s="151"/>
      <c r="G191" s="151"/>
      <c r="H191" s="151"/>
      <c r="I191" s="151"/>
    </row>
    <row r="192" spans="1:9" ht="31">
      <c r="A192" s="151"/>
      <c r="B192" s="151"/>
      <c r="C192" s="151"/>
      <c r="D192" s="151"/>
      <c r="E192" s="151"/>
      <c r="F192" s="151"/>
      <c r="G192" s="151"/>
      <c r="H192" s="151"/>
      <c r="I192" s="151"/>
    </row>
    <row r="193" spans="1:9" ht="31">
      <c r="A193" s="151"/>
      <c r="B193" s="151"/>
      <c r="C193" s="151"/>
      <c r="D193" s="151"/>
      <c r="E193" s="151"/>
      <c r="F193" s="151"/>
      <c r="G193" s="151"/>
      <c r="H193" s="151"/>
      <c r="I193" s="151"/>
    </row>
    <row r="194" spans="1:9" ht="31">
      <c r="A194" s="151"/>
      <c r="B194" s="151"/>
      <c r="C194" s="151"/>
      <c r="D194" s="151"/>
      <c r="E194" s="151"/>
      <c r="F194" s="151"/>
      <c r="G194" s="151"/>
      <c r="H194" s="151"/>
      <c r="I194" s="151"/>
    </row>
    <row r="195" spans="1:9" ht="31">
      <c r="A195" s="151"/>
      <c r="B195" s="151"/>
      <c r="C195" s="151"/>
      <c r="D195" s="151"/>
      <c r="E195" s="151"/>
      <c r="F195" s="151"/>
      <c r="G195" s="151"/>
      <c r="H195" s="151"/>
      <c r="I195" s="151"/>
    </row>
    <row r="196" spans="1:9" ht="31">
      <c r="A196" s="151"/>
      <c r="B196" s="151"/>
      <c r="C196" s="151"/>
      <c r="D196" s="151"/>
      <c r="E196" s="151"/>
      <c r="F196" s="151"/>
      <c r="G196" s="151"/>
      <c r="H196" s="151"/>
      <c r="I196" s="151"/>
    </row>
    <row r="197" spans="1:9" ht="31">
      <c r="A197" s="151"/>
      <c r="B197" s="151"/>
      <c r="C197" s="151"/>
      <c r="D197" s="151"/>
      <c r="E197" s="151"/>
      <c r="F197" s="151"/>
      <c r="G197" s="151"/>
      <c r="H197" s="151"/>
      <c r="I197" s="151"/>
    </row>
    <row r="198" spans="1:9" ht="31">
      <c r="A198" s="151"/>
      <c r="B198" s="151"/>
      <c r="C198" s="151"/>
      <c r="D198" s="151"/>
      <c r="E198" s="151"/>
      <c r="F198" s="151"/>
      <c r="G198" s="151"/>
      <c r="H198" s="151"/>
      <c r="I198" s="151"/>
    </row>
    <row r="199" spans="1:9" ht="31">
      <c r="A199" s="151"/>
      <c r="B199" s="151"/>
      <c r="C199" s="151"/>
      <c r="D199" s="151"/>
      <c r="E199" s="151"/>
      <c r="F199" s="151"/>
      <c r="G199" s="151"/>
      <c r="H199" s="151"/>
      <c r="I199" s="151"/>
    </row>
    <row r="200" spans="1:9" ht="31">
      <c r="A200" s="151"/>
      <c r="B200" s="151"/>
      <c r="C200" s="151"/>
      <c r="D200" s="151"/>
      <c r="E200" s="151"/>
      <c r="F200" s="151"/>
      <c r="G200" s="151"/>
      <c r="H200" s="151"/>
      <c r="I200" s="151"/>
    </row>
    <row r="201" spans="1:9" ht="31">
      <c r="A201" s="151"/>
      <c r="B201" s="151"/>
      <c r="C201" s="151"/>
      <c r="D201" s="151"/>
      <c r="E201" s="151"/>
      <c r="F201" s="151"/>
      <c r="G201" s="151"/>
      <c r="H201" s="151"/>
      <c r="I201" s="151"/>
    </row>
    <row r="202" spans="1:9" ht="31">
      <c r="A202" s="151"/>
      <c r="B202" s="151"/>
      <c r="C202" s="151"/>
      <c r="D202" s="151"/>
      <c r="E202" s="151"/>
      <c r="F202" s="151"/>
      <c r="G202" s="151"/>
      <c r="H202" s="151"/>
      <c r="I202" s="151"/>
    </row>
    <row r="203" spans="1:9" ht="31">
      <c r="A203" s="151"/>
      <c r="B203" s="151"/>
      <c r="C203" s="151"/>
      <c r="D203" s="151"/>
      <c r="E203" s="151"/>
      <c r="F203" s="151"/>
      <c r="G203" s="151"/>
      <c r="H203" s="151"/>
      <c r="I203" s="151"/>
    </row>
    <row r="204" spans="1:9" ht="31">
      <c r="A204" s="151"/>
      <c r="B204" s="151"/>
      <c r="C204" s="151"/>
      <c r="D204" s="151"/>
      <c r="E204" s="151"/>
      <c r="F204" s="151"/>
      <c r="G204" s="151"/>
      <c r="H204" s="151"/>
      <c r="I204" s="151"/>
    </row>
    <row r="205" spans="1:9" ht="31">
      <c r="A205" s="151"/>
      <c r="B205" s="151"/>
      <c r="C205" s="151"/>
      <c r="D205" s="151"/>
      <c r="E205" s="151"/>
      <c r="F205" s="151"/>
      <c r="G205" s="151"/>
      <c r="H205" s="151"/>
      <c r="I205" s="151"/>
    </row>
    <row r="206" spans="1:9" ht="31">
      <c r="A206" s="151"/>
      <c r="B206" s="151"/>
      <c r="C206" s="151"/>
      <c r="D206" s="151"/>
      <c r="E206" s="151"/>
      <c r="F206" s="151"/>
      <c r="G206" s="151"/>
      <c r="H206" s="151"/>
      <c r="I206" s="151"/>
    </row>
    <row r="207" spans="1:9" ht="31">
      <c r="A207" s="151"/>
      <c r="B207" s="151"/>
      <c r="C207" s="151"/>
      <c r="D207" s="151"/>
      <c r="E207" s="151"/>
      <c r="F207" s="151"/>
      <c r="G207" s="151"/>
      <c r="H207" s="151"/>
      <c r="I207" s="151"/>
    </row>
    <row r="208" spans="1:9" ht="31">
      <c r="A208" s="151"/>
      <c r="B208" s="151"/>
      <c r="C208" s="151"/>
      <c r="D208" s="151"/>
      <c r="E208" s="151"/>
      <c r="F208" s="151"/>
      <c r="G208" s="151"/>
      <c r="H208" s="151"/>
      <c r="I208" s="151"/>
    </row>
    <row r="209" spans="1:9" ht="31">
      <c r="A209" s="151"/>
      <c r="B209" s="151"/>
      <c r="C209" s="151"/>
      <c r="D209" s="151"/>
      <c r="E209" s="151"/>
      <c r="F209" s="151"/>
      <c r="G209" s="151"/>
      <c r="H209" s="151"/>
      <c r="I209" s="151"/>
    </row>
    <row r="210" spans="1:9" ht="31">
      <c r="A210" s="151"/>
      <c r="B210" s="151"/>
      <c r="C210" s="151"/>
      <c r="D210" s="151"/>
      <c r="E210" s="151"/>
      <c r="F210" s="151"/>
      <c r="G210" s="151"/>
      <c r="H210" s="151"/>
      <c r="I210" s="151"/>
    </row>
    <row r="211" spans="1:9" ht="31">
      <c r="A211" s="151"/>
      <c r="B211" s="151"/>
      <c r="C211" s="151"/>
      <c r="D211" s="151"/>
      <c r="E211" s="151"/>
      <c r="F211" s="151"/>
      <c r="G211" s="151"/>
      <c r="H211" s="151"/>
      <c r="I211" s="151"/>
    </row>
    <row r="212" spans="1:9" ht="31">
      <c r="A212" s="151"/>
      <c r="B212" s="151"/>
      <c r="C212" s="151"/>
      <c r="D212" s="151"/>
      <c r="E212" s="151"/>
      <c r="F212" s="151"/>
      <c r="G212" s="151"/>
      <c r="H212" s="151"/>
      <c r="I212" s="151"/>
    </row>
    <row r="213" spans="1:9" ht="31">
      <c r="A213" s="151"/>
      <c r="B213" s="151"/>
      <c r="C213" s="151"/>
      <c r="D213" s="151"/>
      <c r="E213" s="151"/>
      <c r="F213" s="151"/>
      <c r="G213" s="151"/>
      <c r="H213" s="151"/>
      <c r="I213" s="151"/>
    </row>
    <row r="214" spans="1:9" ht="31">
      <c r="A214" s="151"/>
      <c r="B214" s="151"/>
      <c r="C214" s="151"/>
      <c r="D214" s="151"/>
      <c r="E214" s="151"/>
      <c r="F214" s="151"/>
      <c r="G214" s="151"/>
      <c r="H214" s="151"/>
      <c r="I214" s="151"/>
    </row>
    <row r="215" spans="1:9" ht="31">
      <c r="A215" s="151"/>
      <c r="B215" s="151"/>
      <c r="C215" s="151"/>
      <c r="D215" s="151"/>
      <c r="E215" s="151"/>
      <c r="F215" s="151"/>
      <c r="G215" s="151"/>
      <c r="H215" s="151"/>
      <c r="I215" s="151"/>
    </row>
    <row r="216" spans="1:9" ht="31">
      <c r="A216" s="151"/>
      <c r="B216" s="151"/>
      <c r="C216" s="151"/>
      <c r="D216" s="151"/>
      <c r="E216" s="151"/>
      <c r="F216" s="151"/>
      <c r="G216" s="151"/>
      <c r="H216" s="151"/>
      <c r="I216" s="151"/>
    </row>
    <row r="217" spans="1:9" ht="31">
      <c r="A217" s="151"/>
      <c r="B217" s="151"/>
      <c r="C217" s="151"/>
      <c r="D217" s="151"/>
      <c r="E217" s="151"/>
      <c r="F217" s="151"/>
      <c r="G217" s="151"/>
      <c r="H217" s="151"/>
      <c r="I217" s="151"/>
    </row>
    <row r="218" spans="1:9" ht="31">
      <c r="A218" s="151"/>
      <c r="B218" s="151"/>
      <c r="C218" s="151"/>
      <c r="D218" s="151"/>
      <c r="E218" s="151"/>
      <c r="F218" s="151"/>
      <c r="G218" s="151"/>
      <c r="H218" s="151"/>
      <c r="I218" s="151"/>
    </row>
    <row r="219" spans="1:9" ht="31">
      <c r="A219" s="151"/>
      <c r="B219" s="151"/>
      <c r="C219" s="151"/>
      <c r="D219" s="151"/>
      <c r="E219" s="151"/>
      <c r="F219" s="151"/>
      <c r="G219" s="151"/>
      <c r="H219" s="151"/>
      <c r="I219" s="151"/>
    </row>
    <row r="220" spans="1:9" ht="31">
      <c r="A220" s="151"/>
      <c r="B220" s="151"/>
      <c r="C220" s="151"/>
      <c r="D220" s="151"/>
      <c r="E220" s="151"/>
      <c r="F220" s="151"/>
      <c r="G220" s="151"/>
      <c r="H220" s="151"/>
      <c r="I220" s="151"/>
    </row>
    <row r="221" spans="1:9" ht="31">
      <c r="A221" s="151"/>
      <c r="B221" s="151"/>
      <c r="C221" s="151"/>
      <c r="D221" s="151"/>
      <c r="E221" s="151"/>
      <c r="F221" s="151"/>
      <c r="G221" s="151"/>
      <c r="H221" s="151"/>
      <c r="I221" s="151"/>
    </row>
    <row r="222" spans="1:9" ht="31">
      <c r="A222" s="151"/>
      <c r="B222" s="151"/>
      <c r="C222" s="151"/>
      <c r="D222" s="151"/>
      <c r="E222" s="151"/>
      <c r="F222" s="151"/>
      <c r="G222" s="151"/>
      <c r="H222" s="151"/>
      <c r="I222" s="151"/>
    </row>
    <row r="223" spans="1:9" ht="31">
      <c r="A223" s="151"/>
      <c r="B223" s="151"/>
      <c r="C223" s="151"/>
      <c r="D223" s="151"/>
      <c r="E223" s="151"/>
      <c r="F223" s="151"/>
      <c r="G223" s="151"/>
      <c r="H223" s="151"/>
      <c r="I223" s="151"/>
    </row>
    <row r="224" spans="1:9" ht="31">
      <c r="A224" s="151"/>
      <c r="B224" s="151"/>
      <c r="C224" s="151"/>
      <c r="D224" s="151"/>
      <c r="E224" s="151"/>
      <c r="F224" s="151"/>
      <c r="G224" s="151"/>
      <c r="H224" s="151"/>
      <c r="I224" s="151"/>
    </row>
    <row r="225" spans="1:9" ht="31">
      <c r="A225" s="151"/>
      <c r="B225" s="151"/>
      <c r="C225" s="151"/>
      <c r="D225" s="151"/>
      <c r="E225" s="151"/>
      <c r="F225" s="151"/>
      <c r="G225" s="151"/>
      <c r="H225" s="151"/>
      <c r="I225" s="151"/>
    </row>
    <row r="226" spans="1:9" ht="31">
      <c r="A226" s="151"/>
      <c r="B226" s="151"/>
      <c r="C226" s="151"/>
      <c r="D226" s="151"/>
      <c r="E226" s="151"/>
      <c r="F226" s="151"/>
      <c r="G226" s="151"/>
      <c r="H226" s="151"/>
      <c r="I226" s="151"/>
    </row>
    <row r="227" spans="1:9" ht="31">
      <c r="A227" s="151"/>
      <c r="B227" s="151"/>
      <c r="C227" s="151"/>
      <c r="D227" s="151"/>
      <c r="E227" s="151"/>
      <c r="F227" s="151"/>
      <c r="G227" s="151"/>
      <c r="H227" s="151"/>
      <c r="I227" s="151"/>
    </row>
    <row r="228" spans="1:9" ht="31">
      <c r="A228" s="151"/>
      <c r="B228" s="151"/>
      <c r="C228" s="151"/>
      <c r="D228" s="151"/>
      <c r="E228" s="151"/>
      <c r="F228" s="151"/>
      <c r="G228" s="151"/>
      <c r="H228" s="151"/>
      <c r="I228" s="151"/>
    </row>
    <row r="229" spans="1:9" ht="31">
      <c r="A229" s="151"/>
      <c r="B229" s="151"/>
      <c r="C229" s="151"/>
      <c r="D229" s="151"/>
      <c r="E229" s="151"/>
      <c r="F229" s="151"/>
      <c r="G229" s="151"/>
      <c r="H229" s="151"/>
      <c r="I229" s="151"/>
    </row>
    <row r="230" spans="1:9" ht="31">
      <c r="A230" s="151"/>
      <c r="B230" s="151"/>
      <c r="C230" s="151"/>
      <c r="D230" s="151"/>
      <c r="E230" s="151"/>
      <c r="F230" s="151"/>
      <c r="G230" s="151"/>
      <c r="H230" s="151"/>
      <c r="I230" s="151"/>
    </row>
    <row r="231" spans="1:9" ht="31">
      <c r="A231" s="151"/>
      <c r="B231" s="151"/>
      <c r="C231" s="151"/>
      <c r="D231" s="151"/>
      <c r="E231" s="151"/>
      <c r="F231" s="151"/>
      <c r="G231" s="151"/>
      <c r="H231" s="151"/>
      <c r="I231" s="151"/>
    </row>
    <row r="232" spans="1:9" ht="31">
      <c r="A232" s="151"/>
      <c r="B232" s="151"/>
      <c r="C232" s="151"/>
      <c r="D232" s="151"/>
      <c r="E232" s="151"/>
      <c r="F232" s="151"/>
      <c r="G232" s="151"/>
      <c r="H232" s="151"/>
      <c r="I232" s="151"/>
    </row>
    <row r="233" spans="1:9" ht="31">
      <c r="A233" s="151"/>
      <c r="B233" s="151"/>
      <c r="C233" s="151"/>
      <c r="D233" s="151"/>
      <c r="E233" s="151"/>
      <c r="F233" s="151"/>
      <c r="G233" s="151"/>
      <c r="H233" s="151"/>
      <c r="I233" s="151"/>
    </row>
    <row r="234" spans="1:9" ht="31">
      <c r="A234" s="151"/>
      <c r="B234" s="151"/>
      <c r="C234" s="151"/>
      <c r="D234" s="151"/>
      <c r="E234" s="151"/>
      <c r="F234" s="151"/>
      <c r="G234" s="151"/>
      <c r="H234" s="151"/>
      <c r="I234" s="151"/>
    </row>
    <row r="235" spans="1:9" ht="31">
      <c r="A235" s="151"/>
      <c r="B235" s="151"/>
      <c r="C235" s="151"/>
      <c r="D235" s="151"/>
      <c r="E235" s="151"/>
      <c r="F235" s="151"/>
      <c r="G235" s="151"/>
      <c r="H235" s="151"/>
      <c r="I235" s="151"/>
    </row>
    <row r="236" spans="1:9" ht="31">
      <c r="A236" s="151"/>
      <c r="B236" s="151"/>
      <c r="C236" s="151"/>
      <c r="D236" s="151"/>
      <c r="E236" s="151"/>
      <c r="F236" s="151"/>
      <c r="G236" s="151"/>
      <c r="H236" s="151"/>
      <c r="I236" s="151"/>
    </row>
    <row r="237" spans="1:9" ht="31">
      <c r="A237" s="151"/>
      <c r="B237" s="151"/>
      <c r="C237" s="151"/>
      <c r="D237" s="151"/>
      <c r="E237" s="151"/>
      <c r="F237" s="151"/>
      <c r="G237" s="151"/>
      <c r="H237" s="151"/>
      <c r="I237" s="151"/>
    </row>
    <row r="238" spans="1:9" ht="31">
      <c r="A238" s="151"/>
      <c r="B238" s="151"/>
      <c r="C238" s="151"/>
      <c r="D238" s="151"/>
      <c r="E238" s="151"/>
      <c r="F238" s="151"/>
      <c r="G238" s="151"/>
      <c r="H238" s="151"/>
      <c r="I238" s="151"/>
    </row>
    <row r="239" spans="1:9" ht="31">
      <c r="A239" s="151"/>
      <c r="B239" s="151"/>
      <c r="C239" s="151"/>
      <c r="D239" s="151"/>
      <c r="E239" s="151"/>
      <c r="F239" s="151"/>
      <c r="G239" s="151"/>
      <c r="H239" s="151"/>
      <c r="I239" s="151"/>
    </row>
    <row r="240" spans="1:9" ht="31">
      <c r="A240" s="151"/>
      <c r="B240" s="151"/>
      <c r="C240" s="151"/>
      <c r="D240" s="151"/>
      <c r="E240" s="151"/>
      <c r="F240" s="151"/>
      <c r="G240" s="151"/>
      <c r="H240" s="151"/>
      <c r="I240" s="151"/>
    </row>
    <row r="241" spans="1:9" ht="31">
      <c r="A241" s="151"/>
      <c r="B241" s="151"/>
      <c r="C241" s="151"/>
      <c r="D241" s="151"/>
      <c r="E241" s="151"/>
      <c r="F241" s="151"/>
      <c r="G241" s="151"/>
      <c r="H241" s="151"/>
      <c r="I241" s="151"/>
    </row>
    <row r="242" spans="1:9" ht="31">
      <c r="A242" s="151"/>
      <c r="B242" s="151"/>
      <c r="C242" s="151"/>
      <c r="D242" s="151"/>
      <c r="E242" s="151"/>
      <c r="F242" s="151"/>
      <c r="G242" s="151"/>
      <c r="H242" s="151"/>
      <c r="I242" s="151"/>
    </row>
    <row r="243" spans="1:9" ht="31">
      <c r="A243" s="151"/>
      <c r="B243" s="151"/>
      <c r="C243" s="151"/>
      <c r="D243" s="151"/>
      <c r="E243" s="151"/>
      <c r="F243" s="151"/>
      <c r="G243" s="151"/>
      <c r="H243" s="151"/>
      <c r="I243" s="151"/>
    </row>
    <row r="244" spans="1:9" ht="31">
      <c r="A244" s="151"/>
      <c r="B244" s="151"/>
      <c r="C244" s="151"/>
      <c r="D244" s="151"/>
      <c r="E244" s="151"/>
      <c r="F244" s="151"/>
      <c r="G244" s="151"/>
      <c r="H244" s="151"/>
      <c r="I244" s="151"/>
    </row>
    <row r="245" spans="1:9" ht="31">
      <c r="A245" s="151"/>
      <c r="B245" s="151"/>
      <c r="C245" s="151"/>
      <c r="D245" s="151"/>
      <c r="E245" s="151"/>
      <c r="F245" s="151"/>
      <c r="G245" s="151"/>
      <c r="H245" s="151"/>
      <c r="I245" s="151"/>
    </row>
    <row r="246" spans="1:9" ht="31">
      <c r="A246" s="151"/>
      <c r="B246" s="151"/>
      <c r="C246" s="151"/>
      <c r="D246" s="151"/>
      <c r="E246" s="151"/>
      <c r="F246" s="151"/>
      <c r="G246" s="151"/>
      <c r="H246" s="151"/>
      <c r="I246" s="151"/>
    </row>
    <row r="247" spans="1:9" ht="31">
      <c r="A247" s="151"/>
      <c r="B247" s="151"/>
      <c r="C247" s="151"/>
      <c r="D247" s="151"/>
      <c r="E247" s="151"/>
      <c r="F247" s="151"/>
      <c r="G247" s="151"/>
      <c r="H247" s="151"/>
      <c r="I247" s="151"/>
    </row>
    <row r="248" spans="1:9" ht="31">
      <c r="A248" s="151"/>
      <c r="B248" s="151"/>
      <c r="C248" s="151"/>
      <c r="D248" s="151"/>
      <c r="E248" s="151"/>
      <c r="F248" s="151"/>
      <c r="G248" s="151"/>
      <c r="H248" s="151"/>
      <c r="I248" s="151"/>
    </row>
    <row r="249" spans="1:9" ht="31">
      <c r="A249" s="151"/>
      <c r="B249" s="151"/>
      <c r="C249" s="151"/>
      <c r="D249" s="151"/>
      <c r="E249" s="151"/>
      <c r="F249" s="151"/>
      <c r="G249" s="151"/>
      <c r="H249" s="151"/>
      <c r="I249" s="151"/>
    </row>
    <row r="250" spans="1:9" ht="31">
      <c r="A250" s="151"/>
      <c r="B250" s="151"/>
      <c r="C250" s="151"/>
      <c r="D250" s="151"/>
      <c r="E250" s="151"/>
      <c r="F250" s="151"/>
      <c r="G250" s="151"/>
      <c r="H250" s="151"/>
      <c r="I250" s="151"/>
    </row>
    <row r="251" spans="1:9" ht="31">
      <c r="A251" s="151"/>
      <c r="B251" s="151"/>
      <c r="C251" s="151"/>
      <c r="D251" s="151"/>
      <c r="E251" s="151"/>
      <c r="F251" s="151"/>
      <c r="G251" s="151"/>
      <c r="H251" s="151"/>
      <c r="I251" s="151"/>
    </row>
    <row r="252" spans="1:9" ht="31">
      <c r="A252" s="151"/>
      <c r="B252" s="151"/>
      <c r="C252" s="151"/>
      <c r="D252" s="151"/>
      <c r="E252" s="151"/>
      <c r="F252" s="151"/>
      <c r="G252" s="151"/>
      <c r="H252" s="151"/>
      <c r="I252" s="151"/>
    </row>
    <row r="253" spans="1:9" ht="31">
      <c r="A253" s="151"/>
      <c r="B253" s="151"/>
      <c r="C253" s="151"/>
      <c r="D253" s="151"/>
      <c r="E253" s="151"/>
      <c r="F253" s="151"/>
      <c r="G253" s="151"/>
      <c r="H253" s="151"/>
      <c r="I253" s="151"/>
    </row>
    <row r="254" spans="1:9" ht="31">
      <c r="A254" s="151"/>
      <c r="B254" s="151"/>
      <c r="C254" s="151"/>
      <c r="D254" s="151"/>
      <c r="E254" s="151"/>
      <c r="F254" s="151"/>
      <c r="G254" s="151"/>
      <c r="H254" s="151"/>
      <c r="I254" s="151"/>
    </row>
    <row r="255" spans="1:9" ht="31">
      <c r="A255" s="151"/>
      <c r="B255" s="151"/>
      <c r="C255" s="151"/>
      <c r="D255" s="151"/>
      <c r="E255" s="151"/>
      <c r="F255" s="151"/>
      <c r="G255" s="151"/>
      <c r="H255" s="151"/>
      <c r="I255" s="151"/>
    </row>
    <row r="256" spans="1:9" ht="31">
      <c r="A256" s="151"/>
      <c r="B256" s="151"/>
      <c r="C256" s="151"/>
      <c r="D256" s="151"/>
      <c r="E256" s="151"/>
      <c r="F256" s="151"/>
      <c r="G256" s="151"/>
      <c r="H256" s="151"/>
      <c r="I256" s="151"/>
    </row>
    <row r="257" spans="1:9" ht="31">
      <c r="A257" s="151"/>
      <c r="B257" s="151"/>
      <c r="C257" s="151"/>
      <c r="D257" s="151"/>
      <c r="E257" s="151"/>
      <c r="F257" s="151"/>
      <c r="G257" s="151"/>
      <c r="H257" s="151"/>
      <c r="I257" s="151"/>
    </row>
    <row r="258" spans="1:9" ht="31">
      <c r="A258" s="151"/>
      <c r="B258" s="151"/>
      <c r="C258" s="151"/>
      <c r="D258" s="151"/>
      <c r="E258" s="151"/>
      <c r="F258" s="151"/>
      <c r="G258" s="151"/>
      <c r="H258" s="151"/>
      <c r="I258" s="151"/>
    </row>
    <row r="259" spans="1:9" ht="31">
      <c r="A259" s="151"/>
      <c r="B259" s="151"/>
      <c r="C259" s="151"/>
      <c r="D259" s="151"/>
      <c r="E259" s="151"/>
      <c r="F259" s="151"/>
      <c r="G259" s="151"/>
      <c r="H259" s="151"/>
      <c r="I259" s="151"/>
    </row>
    <row r="260" spans="1:9" ht="31">
      <c r="A260" s="151"/>
      <c r="B260" s="151"/>
      <c r="C260" s="151"/>
      <c r="D260" s="151"/>
      <c r="E260" s="151"/>
      <c r="F260" s="151"/>
      <c r="G260" s="151"/>
      <c r="H260" s="151"/>
      <c r="I260" s="151"/>
    </row>
    <row r="261" spans="1:9" ht="31">
      <c r="A261" s="151"/>
      <c r="B261" s="151"/>
      <c r="C261" s="151"/>
      <c r="D261" s="151"/>
      <c r="E261" s="151"/>
      <c r="F261" s="151"/>
      <c r="G261" s="151"/>
      <c r="H261" s="151"/>
      <c r="I261" s="151"/>
    </row>
    <row r="262" spans="1:9" ht="31">
      <c r="A262" s="151"/>
      <c r="B262" s="151"/>
      <c r="C262" s="151"/>
      <c r="D262" s="151"/>
      <c r="E262" s="151"/>
      <c r="F262" s="151"/>
      <c r="G262" s="151"/>
      <c r="H262" s="151"/>
      <c r="I262" s="151"/>
    </row>
    <row r="263" spans="1:9" ht="31">
      <c r="A263" s="151"/>
      <c r="B263" s="151"/>
      <c r="C263" s="151"/>
      <c r="D263" s="151"/>
      <c r="E263" s="151"/>
      <c r="F263" s="151"/>
      <c r="G263" s="151"/>
      <c r="H263" s="151"/>
      <c r="I263" s="151"/>
    </row>
    <row r="264" spans="1:9" ht="31">
      <c r="A264" s="151"/>
      <c r="B264" s="151"/>
      <c r="C264" s="151"/>
      <c r="D264" s="151"/>
      <c r="E264" s="151"/>
      <c r="F264" s="151"/>
      <c r="G264" s="151"/>
      <c r="H264" s="151"/>
      <c r="I264" s="151"/>
    </row>
    <row r="265" spans="1:9" ht="31">
      <c r="A265" s="151"/>
      <c r="B265" s="151"/>
      <c r="C265" s="151"/>
      <c r="D265" s="151"/>
      <c r="E265" s="151"/>
      <c r="F265" s="151"/>
      <c r="G265" s="151"/>
      <c r="H265" s="151"/>
      <c r="I265" s="151"/>
    </row>
    <row r="266" spans="1:9" ht="31">
      <c r="A266" s="151"/>
      <c r="B266" s="151"/>
      <c r="C266" s="151"/>
      <c r="D266" s="151"/>
      <c r="E266" s="151"/>
      <c r="F266" s="151"/>
      <c r="G266" s="151"/>
      <c r="H266" s="151"/>
      <c r="I266" s="151"/>
    </row>
    <row r="267" spans="1:9" ht="31">
      <c r="A267" s="151"/>
      <c r="B267" s="151"/>
      <c r="C267" s="151"/>
      <c r="D267" s="151"/>
      <c r="E267" s="151"/>
      <c r="F267" s="151"/>
      <c r="G267" s="151"/>
      <c r="H267" s="151"/>
      <c r="I267" s="151"/>
    </row>
    <row r="268" spans="1:9" ht="31">
      <c r="A268" s="151"/>
      <c r="B268" s="151"/>
      <c r="C268" s="151"/>
      <c r="D268" s="151"/>
      <c r="E268" s="151"/>
      <c r="F268" s="151"/>
      <c r="G268" s="151"/>
      <c r="H268" s="151"/>
      <c r="I268" s="151"/>
    </row>
    <row r="269" spans="1:9" ht="31">
      <c r="A269" s="151"/>
      <c r="B269" s="151"/>
      <c r="C269" s="151"/>
      <c r="D269" s="151"/>
      <c r="E269" s="151"/>
      <c r="F269" s="151"/>
      <c r="G269" s="151"/>
      <c r="H269" s="151"/>
      <c r="I269" s="151"/>
    </row>
    <row r="270" spans="1:9" ht="31">
      <c r="A270" s="151"/>
      <c r="B270" s="151"/>
      <c r="C270" s="151"/>
      <c r="D270" s="151"/>
      <c r="E270" s="151"/>
      <c r="F270" s="151"/>
      <c r="G270" s="151"/>
      <c r="H270" s="151"/>
      <c r="I270" s="151"/>
    </row>
    <row r="271" spans="1:9" ht="31">
      <c r="A271" s="151"/>
      <c r="B271" s="151"/>
      <c r="C271" s="151"/>
      <c r="D271" s="151"/>
      <c r="E271" s="151"/>
      <c r="F271" s="151"/>
      <c r="G271" s="151"/>
      <c r="H271" s="151"/>
      <c r="I271" s="151"/>
    </row>
    <row r="272" spans="1:9" ht="31">
      <c r="A272" s="151"/>
      <c r="B272" s="151"/>
      <c r="C272" s="151"/>
      <c r="D272" s="151"/>
      <c r="E272" s="151"/>
      <c r="F272" s="151"/>
      <c r="G272" s="151"/>
      <c r="H272" s="151"/>
      <c r="I272" s="151"/>
    </row>
    <row r="273" spans="1:9" ht="31">
      <c r="A273" s="151"/>
      <c r="B273" s="151"/>
      <c r="C273" s="151"/>
      <c r="D273" s="151"/>
      <c r="E273" s="151"/>
      <c r="F273" s="151"/>
      <c r="G273" s="151"/>
      <c r="H273" s="151"/>
      <c r="I273" s="151"/>
    </row>
    <row r="274" spans="1:9" ht="31">
      <c r="A274" s="151"/>
      <c r="B274" s="151"/>
      <c r="C274" s="151"/>
      <c r="D274" s="151"/>
      <c r="E274" s="151"/>
      <c r="F274" s="151"/>
      <c r="G274" s="151"/>
      <c r="H274" s="151"/>
      <c r="I274" s="151"/>
    </row>
    <row r="275" spans="1:9" ht="31">
      <c r="A275" s="151"/>
      <c r="B275" s="151"/>
      <c r="C275" s="151"/>
      <c r="D275" s="151"/>
      <c r="E275" s="151"/>
      <c r="F275" s="151"/>
      <c r="G275" s="151"/>
      <c r="H275" s="151"/>
      <c r="I275" s="151"/>
    </row>
    <row r="276" spans="1:9" ht="31">
      <c r="A276" s="151"/>
      <c r="B276" s="151"/>
      <c r="C276" s="151"/>
      <c r="D276" s="151"/>
      <c r="E276" s="151"/>
      <c r="F276" s="151"/>
      <c r="G276" s="151"/>
      <c r="H276" s="151"/>
      <c r="I276" s="151"/>
    </row>
    <row r="277" spans="1:9" ht="31">
      <c r="A277" s="151"/>
      <c r="B277" s="151"/>
      <c r="C277" s="151"/>
      <c r="D277" s="151"/>
      <c r="E277" s="151"/>
      <c r="F277" s="151"/>
      <c r="G277" s="151"/>
      <c r="H277" s="151"/>
      <c r="I277" s="151"/>
    </row>
    <row r="278" spans="1:9" ht="31">
      <c r="A278" s="151"/>
      <c r="B278" s="151"/>
      <c r="C278" s="151"/>
      <c r="D278" s="151"/>
      <c r="E278" s="151"/>
      <c r="F278" s="151"/>
      <c r="G278" s="151"/>
      <c r="H278" s="151"/>
      <c r="I278" s="151"/>
    </row>
    <row r="279" spans="1:9" ht="31">
      <c r="A279" s="151"/>
      <c r="B279" s="151"/>
      <c r="C279" s="151"/>
      <c r="D279" s="151"/>
      <c r="E279" s="151"/>
      <c r="F279" s="151"/>
      <c r="G279" s="151"/>
      <c r="H279" s="151"/>
      <c r="I279" s="151"/>
    </row>
    <row r="280" spans="1:9" ht="31">
      <c r="A280" s="151"/>
      <c r="B280" s="151"/>
      <c r="C280" s="151"/>
      <c r="D280" s="151"/>
      <c r="E280" s="151"/>
      <c r="F280" s="151"/>
      <c r="G280" s="151"/>
      <c r="H280" s="151"/>
      <c r="I280" s="151"/>
    </row>
    <row r="281" spans="1:9" ht="31">
      <c r="A281" s="151"/>
      <c r="B281" s="151"/>
      <c r="C281" s="151"/>
      <c r="D281" s="151"/>
      <c r="E281" s="151"/>
      <c r="F281" s="151"/>
      <c r="G281" s="151"/>
      <c r="H281" s="151"/>
      <c r="I281" s="151"/>
    </row>
    <row r="282" spans="1:9" ht="31">
      <c r="A282" s="151"/>
      <c r="B282" s="151"/>
      <c r="C282" s="151"/>
      <c r="D282" s="151"/>
      <c r="E282" s="151"/>
      <c r="F282" s="151"/>
      <c r="G282" s="151"/>
      <c r="H282" s="151"/>
      <c r="I282" s="151"/>
    </row>
    <row r="283" spans="1:9" ht="31">
      <c r="A283" s="151"/>
      <c r="B283" s="151"/>
      <c r="C283" s="151"/>
      <c r="D283" s="151"/>
      <c r="E283" s="151"/>
      <c r="F283" s="151"/>
      <c r="G283" s="151"/>
      <c r="H283" s="151"/>
      <c r="I283" s="151"/>
    </row>
    <row r="284" spans="1:9" ht="31">
      <c r="A284" s="151"/>
      <c r="B284" s="151"/>
      <c r="C284" s="151"/>
      <c r="D284" s="151"/>
      <c r="E284" s="151"/>
      <c r="F284" s="151"/>
      <c r="G284" s="151"/>
      <c r="H284" s="151"/>
      <c r="I284" s="151"/>
    </row>
    <row r="285" spans="1:9" ht="31">
      <c r="A285" s="151"/>
      <c r="B285" s="151"/>
      <c r="C285" s="151"/>
      <c r="D285" s="151"/>
      <c r="E285" s="151"/>
      <c r="F285" s="151"/>
      <c r="G285" s="151"/>
      <c r="H285" s="151"/>
      <c r="I285" s="151"/>
    </row>
    <row r="286" spans="1:9" ht="31">
      <c r="A286" s="151"/>
      <c r="B286" s="151"/>
      <c r="C286" s="151"/>
      <c r="D286" s="151"/>
      <c r="E286" s="151"/>
      <c r="F286" s="151"/>
      <c r="G286" s="151"/>
      <c r="H286" s="151"/>
      <c r="I286" s="151"/>
    </row>
    <row r="287" spans="1:9" ht="31">
      <c r="A287" s="151"/>
      <c r="B287" s="151"/>
      <c r="C287" s="151"/>
      <c r="D287" s="151"/>
      <c r="E287" s="151"/>
      <c r="F287" s="151"/>
      <c r="G287" s="151"/>
      <c r="H287" s="151"/>
      <c r="I287" s="151"/>
    </row>
    <row r="288" spans="1:9" ht="31">
      <c r="A288" s="151"/>
      <c r="B288" s="151"/>
      <c r="C288" s="151"/>
      <c r="D288" s="151"/>
      <c r="E288" s="151"/>
      <c r="F288" s="151"/>
      <c r="G288" s="151"/>
      <c r="H288" s="151"/>
      <c r="I288" s="151"/>
    </row>
    <row r="289" spans="1:9" ht="31">
      <c r="A289" s="151"/>
      <c r="B289" s="151"/>
      <c r="C289" s="151"/>
      <c r="D289" s="151"/>
      <c r="E289" s="151"/>
      <c r="F289" s="151"/>
      <c r="G289" s="151"/>
      <c r="H289" s="151"/>
      <c r="I289" s="151"/>
    </row>
    <row r="290" spans="1:9" ht="31">
      <c r="A290" s="151"/>
      <c r="B290" s="151"/>
      <c r="C290" s="151"/>
      <c r="D290" s="151"/>
      <c r="E290" s="151"/>
      <c r="F290" s="151"/>
      <c r="G290" s="151"/>
      <c r="H290" s="151"/>
      <c r="I290" s="151"/>
    </row>
    <row r="291" spans="1:9" ht="31">
      <c r="A291" s="151"/>
      <c r="B291" s="151"/>
      <c r="C291" s="151"/>
      <c r="D291" s="151"/>
      <c r="E291" s="151"/>
      <c r="F291" s="151"/>
      <c r="G291" s="151"/>
      <c r="H291" s="151"/>
      <c r="I291" s="151"/>
    </row>
    <row r="292" spans="1:9" ht="31">
      <c r="A292" s="151"/>
      <c r="B292" s="151"/>
      <c r="C292" s="151"/>
      <c r="D292" s="151"/>
      <c r="E292" s="151"/>
      <c r="F292" s="151"/>
      <c r="G292" s="151"/>
      <c r="H292" s="151"/>
      <c r="I292" s="151"/>
    </row>
    <row r="293" spans="1:9" ht="31">
      <c r="A293" s="151"/>
      <c r="B293" s="151"/>
      <c r="C293" s="151"/>
      <c r="D293" s="151"/>
      <c r="E293" s="151"/>
      <c r="F293" s="151"/>
      <c r="G293" s="151"/>
      <c r="H293" s="151"/>
      <c r="I293" s="151"/>
    </row>
    <row r="294" spans="1:9" ht="31">
      <c r="A294" s="151"/>
      <c r="B294" s="151"/>
      <c r="C294" s="151"/>
      <c r="D294" s="151"/>
      <c r="E294" s="151"/>
      <c r="F294" s="151"/>
      <c r="G294" s="151"/>
      <c r="H294" s="151"/>
      <c r="I294" s="151"/>
    </row>
    <row r="295" spans="1:9" ht="31">
      <c r="A295" s="151"/>
      <c r="B295" s="151"/>
      <c r="C295" s="151"/>
      <c r="D295" s="151"/>
      <c r="E295" s="151"/>
      <c r="F295" s="151"/>
      <c r="G295" s="151"/>
      <c r="H295" s="151"/>
      <c r="I295" s="151"/>
    </row>
    <row r="296" spans="1:9" ht="31">
      <c r="A296" s="151"/>
      <c r="B296" s="151"/>
      <c r="C296" s="151"/>
      <c r="D296" s="151"/>
      <c r="E296" s="151"/>
      <c r="F296" s="151"/>
      <c r="G296" s="151"/>
      <c r="H296" s="151"/>
      <c r="I296" s="151"/>
    </row>
    <row r="297" spans="1:9" ht="31">
      <c r="A297" s="151"/>
      <c r="B297" s="151"/>
      <c r="C297" s="151"/>
      <c r="D297" s="151"/>
      <c r="E297" s="151"/>
      <c r="F297" s="151"/>
      <c r="G297" s="151"/>
      <c r="H297" s="151"/>
      <c r="I297" s="151"/>
    </row>
    <row r="298" spans="1:9" ht="31">
      <c r="A298" s="151"/>
      <c r="B298" s="151"/>
      <c r="C298" s="151"/>
      <c r="D298" s="151"/>
      <c r="E298" s="151"/>
      <c r="F298" s="151"/>
      <c r="G298" s="151"/>
      <c r="H298" s="151"/>
      <c r="I298" s="151"/>
    </row>
    <row r="299" spans="1:9" ht="31">
      <c r="A299" s="151"/>
      <c r="B299" s="151"/>
      <c r="C299" s="151"/>
      <c r="D299" s="151"/>
      <c r="E299" s="151"/>
      <c r="F299" s="151"/>
      <c r="G299" s="151"/>
      <c r="H299" s="151"/>
      <c r="I299" s="151"/>
    </row>
    <row r="300" spans="1:9" ht="31">
      <c r="A300" s="151"/>
      <c r="B300" s="151"/>
      <c r="C300" s="151"/>
      <c r="D300" s="151"/>
      <c r="E300" s="151"/>
      <c r="F300" s="151"/>
      <c r="G300" s="151"/>
      <c r="H300" s="151"/>
      <c r="I300" s="151"/>
    </row>
    <row r="301" spans="1:9" ht="31">
      <c r="A301" s="151"/>
      <c r="B301" s="151"/>
      <c r="C301" s="151"/>
      <c r="D301" s="151"/>
      <c r="E301" s="151"/>
      <c r="F301" s="151"/>
      <c r="G301" s="151"/>
      <c r="H301" s="151"/>
      <c r="I301" s="151"/>
    </row>
    <row r="302" spans="1:9" ht="31">
      <c r="A302" s="151"/>
      <c r="B302" s="151"/>
      <c r="C302" s="151"/>
      <c r="D302" s="151"/>
      <c r="E302" s="151"/>
      <c r="F302" s="151"/>
      <c r="G302" s="151"/>
      <c r="H302" s="151"/>
      <c r="I302" s="151"/>
    </row>
    <row r="303" spans="1:9" ht="31">
      <c r="A303" s="151"/>
      <c r="B303" s="151"/>
      <c r="C303" s="151"/>
      <c r="D303" s="151"/>
      <c r="E303" s="151"/>
      <c r="F303" s="151"/>
      <c r="G303" s="151"/>
      <c r="H303" s="151"/>
      <c r="I303" s="151"/>
    </row>
    <row r="304" spans="1:9" ht="31">
      <c r="A304" s="151"/>
      <c r="B304" s="151"/>
      <c r="C304" s="151"/>
      <c r="D304" s="151"/>
      <c r="E304" s="151"/>
      <c r="F304" s="151"/>
      <c r="G304" s="151"/>
      <c r="H304" s="151"/>
      <c r="I304" s="151"/>
    </row>
    <row r="305" spans="1:9" ht="31">
      <c r="A305" s="151"/>
      <c r="B305" s="151"/>
      <c r="C305" s="151"/>
      <c r="D305" s="151"/>
      <c r="E305" s="151"/>
      <c r="F305" s="151"/>
      <c r="G305" s="151"/>
      <c r="H305" s="151"/>
      <c r="I305" s="151"/>
    </row>
    <row r="306" spans="1:9" ht="31">
      <c r="A306" s="151"/>
      <c r="B306" s="151"/>
      <c r="C306" s="151"/>
      <c r="D306" s="151"/>
      <c r="E306" s="151"/>
      <c r="F306" s="151"/>
      <c r="G306" s="151"/>
      <c r="H306" s="151"/>
      <c r="I306" s="151"/>
    </row>
    <row r="307" spans="1:9" ht="31">
      <c r="A307" s="151"/>
      <c r="B307" s="151"/>
      <c r="C307" s="151"/>
      <c r="D307" s="151"/>
      <c r="E307" s="151"/>
      <c r="F307" s="151"/>
      <c r="G307" s="151"/>
      <c r="H307" s="151"/>
      <c r="I307" s="151"/>
    </row>
    <row r="308" spans="1:9" ht="31">
      <c r="A308" s="151"/>
      <c r="B308" s="151"/>
      <c r="C308" s="151"/>
      <c r="D308" s="151"/>
      <c r="E308" s="151"/>
      <c r="F308" s="151"/>
      <c r="G308" s="151"/>
      <c r="H308" s="151"/>
      <c r="I308" s="151"/>
    </row>
    <row r="309" spans="1:9" ht="31">
      <c r="A309" s="151"/>
      <c r="B309" s="151"/>
      <c r="C309" s="151"/>
      <c r="D309" s="151"/>
      <c r="E309" s="151"/>
      <c r="F309" s="151"/>
      <c r="G309" s="151"/>
      <c r="H309" s="151"/>
      <c r="I309" s="151"/>
    </row>
    <row r="310" spans="1:9" ht="31">
      <c r="A310" s="151"/>
      <c r="B310" s="151"/>
      <c r="C310" s="151"/>
      <c r="D310" s="151"/>
      <c r="E310" s="151"/>
      <c r="F310" s="151"/>
      <c r="G310" s="151"/>
      <c r="H310" s="151"/>
      <c r="I310" s="151"/>
    </row>
    <row r="311" spans="1:9" ht="31">
      <c r="A311" s="151"/>
      <c r="B311" s="151"/>
      <c r="C311" s="151"/>
      <c r="D311" s="151"/>
      <c r="E311" s="151"/>
      <c r="F311" s="151"/>
      <c r="G311" s="151"/>
      <c r="H311" s="151"/>
      <c r="I311" s="151"/>
    </row>
    <row r="312" spans="1:9" ht="31">
      <c r="A312" s="151"/>
      <c r="B312" s="151"/>
      <c r="C312" s="151"/>
      <c r="D312" s="151"/>
      <c r="E312" s="151"/>
      <c r="F312" s="151"/>
      <c r="G312" s="151"/>
      <c r="H312" s="151"/>
      <c r="I312" s="151"/>
    </row>
    <row r="313" spans="1:9" ht="31">
      <c r="A313" s="151"/>
      <c r="B313" s="151"/>
      <c r="C313" s="151"/>
      <c r="D313" s="151"/>
      <c r="E313" s="151"/>
      <c r="F313" s="151"/>
      <c r="G313" s="151"/>
      <c r="H313" s="151"/>
      <c r="I313" s="151"/>
    </row>
    <row r="314" spans="1:9" ht="31">
      <c r="A314" s="151"/>
      <c r="B314" s="151"/>
      <c r="C314" s="151"/>
      <c r="D314" s="151"/>
      <c r="E314" s="151"/>
      <c r="F314" s="151"/>
      <c r="G314" s="151"/>
      <c r="H314" s="151"/>
      <c r="I314" s="151"/>
    </row>
    <row r="315" spans="1:9" ht="31">
      <c r="A315" s="151"/>
      <c r="B315" s="151"/>
      <c r="C315" s="151"/>
      <c r="D315" s="151"/>
      <c r="E315" s="151"/>
      <c r="F315" s="151"/>
      <c r="G315" s="151"/>
      <c r="H315" s="151"/>
      <c r="I315" s="151"/>
    </row>
    <row r="316" spans="1:9" ht="31">
      <c r="A316" s="151"/>
      <c r="B316" s="151"/>
      <c r="C316" s="151"/>
      <c r="D316" s="151"/>
      <c r="E316" s="151"/>
      <c r="F316" s="151"/>
      <c r="G316" s="151"/>
      <c r="H316" s="151"/>
      <c r="I316" s="151"/>
    </row>
    <row r="317" spans="1:9" ht="31">
      <c r="A317" s="151"/>
      <c r="B317" s="151"/>
      <c r="C317" s="151"/>
      <c r="D317" s="151"/>
      <c r="E317" s="151"/>
      <c r="F317" s="151"/>
      <c r="G317" s="151"/>
      <c r="H317" s="151"/>
      <c r="I317" s="151"/>
    </row>
    <row r="318" spans="1:9" ht="31">
      <c r="A318" s="151"/>
      <c r="B318" s="151"/>
      <c r="C318" s="151"/>
      <c r="D318" s="151"/>
      <c r="E318" s="151"/>
      <c r="F318" s="151"/>
      <c r="G318" s="151"/>
      <c r="H318" s="151"/>
      <c r="I318" s="151"/>
    </row>
    <row r="319" spans="1:9" ht="31">
      <c r="A319" s="151"/>
      <c r="B319" s="151"/>
      <c r="C319" s="151"/>
      <c r="D319" s="151"/>
      <c r="E319" s="151"/>
      <c r="F319" s="151"/>
      <c r="G319" s="151"/>
      <c r="H319" s="151"/>
      <c r="I319" s="151"/>
    </row>
    <row r="320" spans="1:9" ht="31">
      <c r="A320" s="151"/>
      <c r="B320" s="151"/>
      <c r="C320" s="151"/>
      <c r="D320" s="151"/>
      <c r="E320" s="151"/>
      <c r="F320" s="151"/>
      <c r="G320" s="151"/>
      <c r="H320" s="151"/>
      <c r="I320" s="151"/>
    </row>
    <row r="321" spans="1:9" ht="31">
      <c r="A321" s="151"/>
      <c r="B321" s="151"/>
      <c r="C321" s="151"/>
      <c r="D321" s="151"/>
      <c r="E321" s="151"/>
      <c r="F321" s="151"/>
      <c r="G321" s="151"/>
      <c r="H321" s="151"/>
      <c r="I321" s="151"/>
    </row>
    <row r="322" spans="1:9" ht="31">
      <c r="A322" s="151"/>
      <c r="B322" s="151"/>
      <c r="C322" s="151"/>
      <c r="D322" s="151"/>
      <c r="E322" s="151"/>
      <c r="F322" s="151"/>
      <c r="G322" s="151"/>
      <c r="H322" s="151"/>
      <c r="I322" s="151"/>
    </row>
    <row r="323" spans="1:9" ht="31">
      <c r="A323" s="151"/>
      <c r="B323" s="151"/>
      <c r="C323" s="151"/>
      <c r="D323" s="151"/>
      <c r="E323" s="151"/>
      <c r="F323" s="151"/>
      <c r="G323" s="151"/>
      <c r="H323" s="151"/>
      <c r="I323" s="151"/>
    </row>
    <row r="324" spans="1:9" ht="31">
      <c r="A324" s="151"/>
      <c r="B324" s="151"/>
      <c r="C324" s="151"/>
      <c r="D324" s="151"/>
      <c r="E324" s="151"/>
      <c r="F324" s="151"/>
      <c r="G324" s="151"/>
      <c r="H324" s="151"/>
      <c r="I324" s="151"/>
    </row>
    <row r="325" spans="1:9" ht="31">
      <c r="A325" s="151"/>
      <c r="B325" s="151"/>
      <c r="C325" s="151"/>
      <c r="D325" s="151"/>
      <c r="E325" s="151"/>
      <c r="F325" s="151"/>
      <c r="G325" s="151"/>
      <c r="H325" s="151"/>
      <c r="I325" s="151"/>
    </row>
    <row r="326" spans="1:9" ht="31">
      <c r="A326" s="151"/>
      <c r="B326" s="151"/>
      <c r="C326" s="151"/>
      <c r="D326" s="151"/>
      <c r="E326" s="151"/>
      <c r="F326" s="151"/>
      <c r="G326" s="151"/>
      <c r="H326" s="151"/>
      <c r="I326" s="151"/>
    </row>
    <row r="327" spans="1:9" ht="31">
      <c r="A327" s="151"/>
      <c r="B327" s="151"/>
      <c r="C327" s="151"/>
      <c r="D327" s="151"/>
      <c r="E327" s="151"/>
      <c r="F327" s="151"/>
      <c r="G327" s="151"/>
      <c r="H327" s="151"/>
      <c r="I327" s="151"/>
    </row>
    <row r="328" spans="1:9" ht="31">
      <c r="A328" s="151"/>
      <c r="B328" s="151"/>
      <c r="C328" s="151"/>
      <c r="D328" s="151"/>
      <c r="E328" s="151"/>
      <c r="F328" s="151"/>
      <c r="G328" s="151"/>
      <c r="H328" s="151"/>
      <c r="I328" s="151"/>
    </row>
    <row r="329" spans="1:9" ht="31">
      <c r="A329" s="151"/>
      <c r="B329" s="151"/>
      <c r="C329" s="151"/>
      <c r="D329" s="151"/>
      <c r="E329" s="151"/>
      <c r="F329" s="151"/>
      <c r="G329" s="151"/>
      <c r="H329" s="151"/>
      <c r="I329" s="151"/>
    </row>
    <row r="330" spans="1:9" ht="31">
      <c r="A330" s="151"/>
      <c r="B330" s="151"/>
      <c r="C330" s="151"/>
      <c r="D330" s="151"/>
      <c r="E330" s="151"/>
      <c r="F330" s="151"/>
      <c r="G330" s="151"/>
      <c r="H330" s="151"/>
      <c r="I330" s="151"/>
    </row>
    <row r="331" spans="1:9" ht="31">
      <c r="A331" s="151"/>
      <c r="B331" s="151"/>
      <c r="C331" s="151"/>
      <c r="D331" s="151"/>
      <c r="E331" s="151"/>
      <c r="F331" s="151"/>
      <c r="G331" s="151"/>
      <c r="H331" s="151"/>
      <c r="I331" s="151"/>
    </row>
    <row r="332" spans="1:9" ht="31">
      <c r="A332" s="151"/>
      <c r="B332" s="151"/>
      <c r="C332" s="151"/>
      <c r="D332" s="151"/>
      <c r="E332" s="151"/>
      <c r="F332" s="151"/>
      <c r="G332" s="151"/>
      <c r="H332" s="151"/>
      <c r="I332" s="151"/>
    </row>
    <row r="333" spans="1:9" ht="31">
      <c r="A333" s="151"/>
      <c r="B333" s="151"/>
      <c r="C333" s="151"/>
      <c r="D333" s="151"/>
      <c r="E333" s="151"/>
      <c r="F333" s="151"/>
      <c r="G333" s="151"/>
      <c r="H333" s="151"/>
      <c r="I333" s="151"/>
    </row>
    <row r="334" spans="1:9" ht="31">
      <c r="A334" s="151"/>
      <c r="B334" s="151"/>
      <c r="C334" s="151"/>
      <c r="D334" s="151"/>
      <c r="E334" s="151"/>
      <c r="F334" s="151"/>
      <c r="G334" s="151"/>
      <c r="H334" s="151"/>
      <c r="I334" s="151"/>
    </row>
    <row r="335" spans="1:9" ht="31">
      <c r="A335" s="151"/>
      <c r="B335" s="151"/>
      <c r="C335" s="151"/>
      <c r="D335" s="151"/>
      <c r="E335" s="151"/>
      <c r="F335" s="151"/>
      <c r="G335" s="151"/>
      <c r="H335" s="151"/>
      <c r="I335" s="151"/>
    </row>
    <row r="336" spans="1:9" ht="31">
      <c r="A336" s="151"/>
      <c r="B336" s="151"/>
      <c r="C336" s="151"/>
      <c r="D336" s="151"/>
      <c r="E336" s="151"/>
      <c r="F336" s="151"/>
      <c r="G336" s="151"/>
      <c r="H336" s="151"/>
      <c r="I336" s="151"/>
    </row>
    <row r="337" spans="1:9" ht="31">
      <c r="A337" s="151"/>
      <c r="B337" s="151"/>
      <c r="C337" s="151"/>
      <c r="D337" s="151"/>
      <c r="E337" s="151"/>
      <c r="F337" s="151"/>
      <c r="G337" s="151"/>
      <c r="H337" s="151"/>
      <c r="I337" s="151"/>
    </row>
    <row r="338" spans="1:9" ht="31">
      <c r="A338" s="151"/>
      <c r="B338" s="151"/>
      <c r="C338" s="151"/>
      <c r="D338" s="151"/>
      <c r="E338" s="151"/>
      <c r="F338" s="151"/>
      <c r="G338" s="151"/>
      <c r="H338" s="151"/>
      <c r="I338" s="151"/>
    </row>
    <row r="339" spans="1:9" ht="31">
      <c r="A339" s="151"/>
      <c r="B339" s="151"/>
      <c r="C339" s="151"/>
      <c r="D339" s="151"/>
      <c r="E339" s="151"/>
      <c r="F339" s="151"/>
      <c r="G339" s="151"/>
      <c r="H339" s="151"/>
      <c r="I339" s="151"/>
    </row>
    <row r="340" spans="1:9" ht="31">
      <c r="A340" s="151"/>
      <c r="B340" s="151"/>
      <c r="C340" s="151"/>
      <c r="D340" s="151"/>
      <c r="E340" s="151"/>
      <c r="F340" s="151"/>
      <c r="G340" s="151"/>
      <c r="H340" s="151"/>
      <c r="I340" s="151"/>
    </row>
    <row r="341" spans="1:9" ht="31">
      <c r="A341" s="151"/>
      <c r="B341" s="151"/>
      <c r="C341" s="151"/>
      <c r="D341" s="151"/>
      <c r="E341" s="151"/>
      <c r="F341" s="151"/>
      <c r="G341" s="151"/>
      <c r="H341" s="151"/>
      <c r="I341" s="151"/>
    </row>
    <row r="342" spans="1:9" ht="31">
      <c r="A342" s="151"/>
      <c r="B342" s="151"/>
      <c r="C342" s="151"/>
      <c r="D342" s="151"/>
      <c r="E342" s="151"/>
      <c r="F342" s="151"/>
      <c r="G342" s="151"/>
      <c r="H342" s="151"/>
      <c r="I342" s="151"/>
    </row>
    <row r="343" spans="1:9" ht="31">
      <c r="A343" s="151"/>
      <c r="B343" s="151"/>
      <c r="C343" s="151"/>
      <c r="D343" s="151"/>
      <c r="E343" s="151"/>
      <c r="F343" s="151"/>
      <c r="G343" s="151"/>
      <c r="H343" s="151"/>
      <c r="I343" s="151"/>
    </row>
    <row r="344" spans="1:9" ht="31">
      <c r="A344" s="151"/>
      <c r="B344" s="151"/>
      <c r="C344" s="151"/>
      <c r="D344" s="151"/>
      <c r="E344" s="151"/>
      <c r="F344" s="151"/>
      <c r="G344" s="151"/>
      <c r="H344" s="151"/>
      <c r="I344" s="151"/>
    </row>
    <row r="345" spans="1:9" ht="31">
      <c r="A345" s="151"/>
      <c r="B345" s="151"/>
      <c r="C345" s="151"/>
      <c r="D345" s="151"/>
      <c r="E345" s="151"/>
      <c r="F345" s="151"/>
      <c r="G345" s="151"/>
      <c r="H345" s="151"/>
      <c r="I345" s="151"/>
    </row>
    <row r="346" spans="1:9" ht="31">
      <c r="A346" s="151"/>
      <c r="B346" s="151"/>
      <c r="C346" s="151"/>
      <c r="D346" s="151"/>
      <c r="E346" s="151"/>
      <c r="F346" s="151"/>
      <c r="G346" s="151"/>
      <c r="H346" s="151"/>
      <c r="I346" s="151"/>
    </row>
    <row r="347" spans="1:9" ht="31">
      <c r="A347" s="151"/>
      <c r="B347" s="151"/>
      <c r="C347" s="151"/>
      <c r="D347" s="151"/>
      <c r="E347" s="151"/>
      <c r="F347" s="151"/>
      <c r="G347" s="151"/>
      <c r="H347" s="151"/>
      <c r="I347" s="151"/>
    </row>
    <row r="348" spans="1:9" ht="31">
      <c r="A348" s="151"/>
      <c r="B348" s="151"/>
      <c r="C348" s="151"/>
      <c r="D348" s="151"/>
      <c r="E348" s="151"/>
      <c r="F348" s="151"/>
      <c r="G348" s="151"/>
      <c r="H348" s="151"/>
      <c r="I348" s="151"/>
    </row>
    <row r="349" spans="1:9" ht="31">
      <c r="A349" s="151"/>
      <c r="B349" s="151"/>
      <c r="C349" s="151"/>
      <c r="D349" s="151"/>
      <c r="E349" s="151"/>
      <c r="F349" s="151"/>
      <c r="G349" s="151"/>
      <c r="H349" s="151"/>
      <c r="I349" s="151"/>
    </row>
    <row r="350" spans="1:9" ht="31">
      <c r="A350" s="151"/>
      <c r="B350" s="151"/>
      <c r="C350" s="151"/>
      <c r="D350" s="151"/>
      <c r="E350" s="151"/>
      <c r="F350" s="151"/>
      <c r="G350" s="151"/>
      <c r="H350" s="151"/>
      <c r="I350" s="151"/>
    </row>
    <row r="351" spans="1:9" ht="31">
      <c r="A351" s="151"/>
      <c r="B351" s="151"/>
      <c r="C351" s="151"/>
      <c r="D351" s="151"/>
      <c r="E351" s="151"/>
      <c r="F351" s="151"/>
      <c r="G351" s="151"/>
      <c r="H351" s="151"/>
      <c r="I351" s="151"/>
    </row>
    <row r="352" spans="1:9" ht="31">
      <c r="A352" s="151"/>
      <c r="B352" s="151"/>
      <c r="C352" s="151"/>
      <c r="D352" s="151"/>
      <c r="E352" s="151"/>
      <c r="F352" s="151"/>
      <c r="G352" s="151"/>
      <c r="H352" s="151"/>
      <c r="I352" s="151"/>
    </row>
    <row r="353" spans="1:9" ht="31">
      <c r="A353" s="151"/>
      <c r="B353" s="151"/>
      <c r="C353" s="151"/>
      <c r="D353" s="151"/>
      <c r="E353" s="151"/>
      <c r="F353" s="151"/>
      <c r="G353" s="151"/>
      <c r="H353" s="151"/>
      <c r="I353" s="151"/>
    </row>
    <row r="354" spans="1:9" ht="31">
      <c r="A354" s="151"/>
      <c r="B354" s="151"/>
      <c r="C354" s="151"/>
      <c r="D354" s="151"/>
      <c r="E354" s="151"/>
      <c r="F354" s="151"/>
      <c r="G354" s="151"/>
      <c r="H354" s="151"/>
      <c r="I354" s="151"/>
    </row>
    <row r="355" spans="1:9" ht="31">
      <c r="A355" s="151"/>
      <c r="B355" s="151"/>
      <c r="C355" s="151"/>
      <c r="D355" s="151"/>
      <c r="E355" s="151"/>
      <c r="F355" s="151"/>
      <c r="G355" s="151"/>
      <c r="H355" s="151"/>
      <c r="I355" s="151"/>
    </row>
    <row r="356" spans="1:9" ht="31">
      <c r="A356" s="151"/>
      <c r="B356" s="151"/>
      <c r="C356" s="151"/>
      <c r="D356" s="151"/>
      <c r="E356" s="151"/>
      <c r="F356" s="151"/>
      <c r="G356" s="151"/>
      <c r="H356" s="151"/>
      <c r="I356" s="151"/>
    </row>
    <row r="357" spans="1:9" ht="31">
      <c r="A357" s="151"/>
      <c r="B357" s="151"/>
      <c r="C357" s="151"/>
      <c r="D357" s="151"/>
      <c r="E357" s="151"/>
      <c r="F357" s="151"/>
      <c r="G357" s="151"/>
      <c r="H357" s="151"/>
      <c r="I357" s="151"/>
    </row>
    <row r="358" spans="1:9" ht="31">
      <c r="A358" s="151"/>
      <c r="B358" s="151"/>
      <c r="C358" s="151"/>
      <c r="D358" s="151"/>
      <c r="E358" s="151"/>
      <c r="F358" s="151"/>
      <c r="G358" s="151"/>
      <c r="H358" s="151"/>
      <c r="I358" s="151"/>
    </row>
    <row r="359" spans="1:9" ht="31">
      <c r="A359" s="151"/>
      <c r="B359" s="151"/>
      <c r="C359" s="151"/>
      <c r="D359" s="151"/>
      <c r="E359" s="151"/>
      <c r="F359" s="151"/>
      <c r="G359" s="151"/>
      <c r="H359" s="151"/>
      <c r="I359" s="151"/>
    </row>
    <row r="360" spans="1:9" ht="31">
      <c r="A360" s="151"/>
      <c r="B360" s="151"/>
      <c r="C360" s="151"/>
      <c r="D360" s="151"/>
      <c r="E360" s="151"/>
      <c r="F360" s="151"/>
      <c r="G360" s="151"/>
      <c r="H360" s="151"/>
      <c r="I360" s="151"/>
    </row>
    <row r="361" spans="1:9" ht="31">
      <c r="A361" s="151"/>
      <c r="B361" s="151"/>
      <c r="C361" s="151"/>
      <c r="D361" s="151"/>
      <c r="E361" s="151"/>
      <c r="F361" s="151"/>
      <c r="G361" s="151"/>
      <c r="H361" s="151"/>
      <c r="I361" s="151"/>
    </row>
    <row r="362" spans="1:9" ht="31">
      <c r="A362" s="151"/>
      <c r="B362" s="151"/>
      <c r="C362" s="151"/>
      <c r="D362" s="151"/>
      <c r="E362" s="151"/>
      <c r="F362" s="151"/>
      <c r="G362" s="151"/>
      <c r="H362" s="151"/>
      <c r="I362" s="151"/>
    </row>
    <row r="363" spans="1:9" ht="31">
      <c r="A363" s="151"/>
      <c r="B363" s="151"/>
      <c r="C363" s="151"/>
      <c r="D363" s="151"/>
      <c r="E363" s="151"/>
      <c r="F363" s="151"/>
      <c r="G363" s="151"/>
      <c r="H363" s="151"/>
      <c r="I363" s="151"/>
    </row>
    <row r="364" spans="1:9" ht="31">
      <c r="A364" s="151"/>
      <c r="B364" s="151"/>
      <c r="C364" s="151"/>
      <c r="D364" s="151"/>
      <c r="E364" s="151"/>
      <c r="F364" s="151"/>
      <c r="G364" s="151"/>
      <c r="H364" s="151"/>
      <c r="I364" s="151"/>
    </row>
    <row r="365" spans="1:9" ht="31">
      <c r="A365" s="151"/>
      <c r="B365" s="151"/>
      <c r="C365" s="151"/>
      <c r="D365" s="151"/>
      <c r="E365" s="151"/>
      <c r="F365" s="151"/>
      <c r="G365" s="151"/>
      <c r="H365" s="151"/>
      <c r="I365" s="151"/>
    </row>
    <row r="366" spans="1:9" ht="31">
      <c r="A366" s="151"/>
      <c r="B366" s="151"/>
      <c r="C366" s="151"/>
      <c r="D366" s="151"/>
      <c r="E366" s="151"/>
      <c r="F366" s="151"/>
      <c r="G366" s="151"/>
      <c r="H366" s="151"/>
      <c r="I366" s="151"/>
    </row>
    <row r="367" spans="1:9" ht="31">
      <c r="A367" s="151"/>
      <c r="B367" s="151"/>
      <c r="C367" s="151"/>
      <c r="D367" s="151"/>
      <c r="E367" s="151"/>
      <c r="F367" s="151"/>
      <c r="G367" s="151"/>
      <c r="H367" s="151"/>
      <c r="I367" s="151"/>
    </row>
    <row r="368" spans="1:9" ht="31">
      <c r="A368" s="151"/>
      <c r="B368" s="151"/>
      <c r="C368" s="151"/>
      <c r="D368" s="151"/>
      <c r="E368" s="151"/>
      <c r="F368" s="151"/>
      <c r="G368" s="151"/>
      <c r="H368" s="151"/>
      <c r="I368" s="151"/>
    </row>
    <row r="369" spans="1:9" ht="31">
      <c r="A369" s="151"/>
      <c r="B369" s="151"/>
      <c r="C369" s="151"/>
      <c r="D369" s="151"/>
      <c r="E369" s="151"/>
      <c r="F369" s="151"/>
      <c r="G369" s="151"/>
      <c r="H369" s="151"/>
      <c r="I369" s="151"/>
    </row>
    <row r="370" spans="1:9" ht="31">
      <c r="A370" s="151"/>
      <c r="B370" s="151"/>
      <c r="C370" s="151"/>
      <c r="D370" s="151"/>
      <c r="E370" s="151"/>
      <c r="F370" s="151"/>
      <c r="G370" s="151"/>
      <c r="H370" s="151"/>
      <c r="I370" s="151"/>
    </row>
    <row r="371" spans="1:9" ht="31">
      <c r="A371" s="151"/>
      <c r="B371" s="151"/>
      <c r="C371" s="151"/>
      <c r="D371" s="151"/>
      <c r="E371" s="151"/>
      <c r="F371" s="151"/>
      <c r="G371" s="151"/>
      <c r="H371" s="151"/>
      <c r="I371" s="151"/>
    </row>
    <row r="372" spans="1:9" ht="31">
      <c r="A372" s="151"/>
      <c r="B372" s="151"/>
      <c r="C372" s="151"/>
      <c r="D372" s="151"/>
      <c r="E372" s="151"/>
      <c r="F372" s="151"/>
      <c r="G372" s="151"/>
      <c r="H372" s="151"/>
      <c r="I372" s="151"/>
    </row>
    <row r="373" spans="1:9" ht="31">
      <c r="A373" s="151"/>
      <c r="B373" s="151"/>
      <c r="C373" s="151"/>
      <c r="D373" s="151"/>
      <c r="E373" s="151"/>
      <c r="F373" s="151"/>
      <c r="G373" s="151"/>
      <c r="H373" s="151"/>
      <c r="I373" s="151"/>
    </row>
    <row r="374" spans="1:9" ht="31">
      <c r="A374" s="151"/>
      <c r="B374" s="151"/>
      <c r="C374" s="151"/>
      <c r="D374" s="151"/>
      <c r="E374" s="151"/>
      <c r="F374" s="151"/>
      <c r="G374" s="151"/>
      <c r="H374" s="151"/>
      <c r="I374" s="151"/>
    </row>
    <row r="375" spans="1:9" ht="31">
      <c r="A375" s="151"/>
      <c r="B375" s="151"/>
      <c r="C375" s="151"/>
      <c r="D375" s="151"/>
      <c r="E375" s="151"/>
      <c r="F375" s="151"/>
      <c r="G375" s="151"/>
      <c r="H375" s="151"/>
      <c r="I375" s="151"/>
    </row>
    <row r="376" spans="1:9" ht="31">
      <c r="A376" s="151"/>
      <c r="B376" s="151"/>
      <c r="C376" s="151"/>
      <c r="D376" s="151"/>
      <c r="E376" s="151"/>
      <c r="F376" s="151"/>
      <c r="G376" s="151"/>
      <c r="H376" s="151"/>
      <c r="I376" s="151"/>
    </row>
    <row r="377" spans="1:9" ht="31">
      <c r="A377" s="151"/>
      <c r="B377" s="151"/>
      <c r="C377" s="151"/>
      <c r="D377" s="151"/>
      <c r="E377" s="151"/>
      <c r="F377" s="151"/>
      <c r="G377" s="151"/>
      <c r="H377" s="151"/>
      <c r="I377" s="151"/>
    </row>
    <row r="378" spans="1:9" ht="31">
      <c r="A378" s="151"/>
      <c r="B378" s="151"/>
      <c r="C378" s="151"/>
      <c r="D378" s="151"/>
      <c r="E378" s="151"/>
      <c r="F378" s="151"/>
      <c r="G378" s="151"/>
      <c r="H378" s="151"/>
      <c r="I378" s="151"/>
    </row>
    <row r="379" spans="1:9" ht="31">
      <c r="A379" s="151"/>
      <c r="B379" s="151"/>
      <c r="C379" s="151"/>
      <c r="D379" s="151"/>
      <c r="E379" s="151"/>
      <c r="F379" s="151"/>
      <c r="G379" s="151"/>
      <c r="H379" s="151"/>
      <c r="I379" s="151"/>
    </row>
    <row r="380" spans="1:9" ht="31">
      <c r="A380" s="151"/>
      <c r="B380" s="151"/>
      <c r="C380" s="151"/>
      <c r="D380" s="151"/>
      <c r="E380" s="151"/>
      <c r="F380" s="151"/>
      <c r="G380" s="151"/>
      <c r="H380" s="151"/>
      <c r="I380" s="151"/>
    </row>
    <row r="381" spans="1:9" ht="31">
      <c r="A381" s="151"/>
      <c r="B381" s="151"/>
      <c r="C381" s="151"/>
      <c r="D381" s="151"/>
      <c r="E381" s="151"/>
      <c r="F381" s="151"/>
      <c r="G381" s="151"/>
      <c r="H381" s="151"/>
      <c r="I381" s="151"/>
    </row>
    <row r="382" spans="1:9" ht="31">
      <c r="A382" s="151"/>
      <c r="B382" s="151"/>
      <c r="C382" s="151"/>
      <c r="D382" s="151"/>
      <c r="E382" s="151"/>
      <c r="F382" s="151"/>
      <c r="G382" s="151"/>
      <c r="H382" s="151"/>
      <c r="I382" s="151"/>
    </row>
    <row r="383" spans="1:9" ht="31">
      <c r="A383" s="151"/>
      <c r="B383" s="151"/>
      <c r="C383" s="151"/>
      <c r="D383" s="151"/>
      <c r="E383" s="151"/>
      <c r="F383" s="151"/>
      <c r="G383" s="151"/>
      <c r="H383" s="151"/>
      <c r="I383" s="151"/>
    </row>
    <row r="384" spans="1:9" ht="31">
      <c r="A384" s="151"/>
      <c r="B384" s="151"/>
      <c r="C384" s="151"/>
      <c r="D384" s="151"/>
      <c r="E384" s="151"/>
      <c r="F384" s="151"/>
      <c r="G384" s="151"/>
      <c r="H384" s="151"/>
      <c r="I384" s="151"/>
    </row>
    <row r="385" spans="1:9" ht="31">
      <c r="A385" s="151"/>
      <c r="B385" s="151"/>
      <c r="C385" s="151"/>
      <c r="D385" s="151"/>
      <c r="E385" s="151"/>
      <c r="F385" s="151"/>
      <c r="G385" s="151"/>
      <c r="H385" s="151"/>
      <c r="I385" s="151"/>
    </row>
    <row r="386" spans="1:9" ht="31">
      <c r="A386" s="151"/>
      <c r="B386" s="151"/>
      <c r="C386" s="151"/>
      <c r="D386" s="151"/>
      <c r="E386" s="151"/>
      <c r="F386" s="151"/>
      <c r="G386" s="151"/>
      <c r="H386" s="151"/>
      <c r="I386" s="151"/>
    </row>
    <row r="387" spans="1:9" ht="31">
      <c r="A387" s="151"/>
      <c r="B387" s="151"/>
      <c r="C387" s="151"/>
      <c r="D387" s="151"/>
      <c r="E387" s="151"/>
      <c r="F387" s="151"/>
      <c r="G387" s="151"/>
      <c r="H387" s="151"/>
      <c r="I387" s="151"/>
    </row>
    <row r="388" spans="1:9" ht="31">
      <c r="A388" s="151"/>
      <c r="B388" s="151"/>
      <c r="C388" s="151"/>
      <c r="D388" s="151"/>
      <c r="E388" s="151"/>
      <c r="F388" s="151"/>
      <c r="G388" s="151"/>
      <c r="H388" s="151"/>
      <c r="I388" s="151"/>
    </row>
    <row r="389" spans="1:9" ht="31">
      <c r="A389" s="151"/>
      <c r="B389" s="151"/>
      <c r="C389" s="151"/>
      <c r="D389" s="151"/>
      <c r="E389" s="151"/>
      <c r="F389" s="151"/>
      <c r="G389" s="151"/>
      <c r="H389" s="151"/>
      <c r="I389" s="151"/>
    </row>
    <row r="390" spans="1:9" ht="31">
      <c r="A390" s="151"/>
      <c r="B390" s="151"/>
      <c r="C390" s="151"/>
      <c r="D390" s="151"/>
      <c r="E390" s="151"/>
      <c r="F390" s="151"/>
      <c r="G390" s="151"/>
      <c r="H390" s="151"/>
      <c r="I390" s="151"/>
    </row>
    <row r="391" spans="1:9" ht="31">
      <c r="A391" s="151"/>
      <c r="B391" s="151"/>
      <c r="C391" s="151"/>
      <c r="D391" s="151"/>
      <c r="E391" s="151"/>
      <c r="F391" s="151"/>
      <c r="G391" s="151"/>
      <c r="H391" s="151"/>
      <c r="I391" s="151"/>
    </row>
    <row r="392" spans="1:9" ht="31">
      <c r="A392" s="151"/>
      <c r="B392" s="151"/>
      <c r="C392" s="151"/>
      <c r="D392" s="151"/>
      <c r="E392" s="151"/>
      <c r="F392" s="151"/>
      <c r="G392" s="151"/>
      <c r="H392" s="151"/>
      <c r="I392" s="151"/>
    </row>
    <row r="393" spans="1:9" ht="31">
      <c r="A393" s="151"/>
      <c r="B393" s="151"/>
      <c r="C393" s="151"/>
      <c r="D393" s="151"/>
      <c r="E393" s="151"/>
      <c r="F393" s="151"/>
      <c r="G393" s="151"/>
      <c r="H393" s="151"/>
      <c r="I393" s="151"/>
    </row>
    <row r="394" spans="1:9" ht="31">
      <c r="A394" s="151"/>
      <c r="B394" s="151"/>
      <c r="C394" s="151"/>
      <c r="D394" s="151"/>
      <c r="E394" s="151"/>
      <c r="F394" s="151"/>
      <c r="G394" s="151"/>
      <c r="H394" s="151"/>
      <c r="I394" s="151"/>
    </row>
    <row r="395" spans="1:9" ht="31">
      <c r="A395" s="151"/>
      <c r="B395" s="151"/>
      <c r="C395" s="151"/>
      <c r="D395" s="151"/>
      <c r="E395" s="151"/>
      <c r="F395" s="151"/>
      <c r="G395" s="151"/>
      <c r="H395" s="151"/>
      <c r="I395" s="151"/>
    </row>
    <row r="396" spans="1:9" ht="31">
      <c r="A396" s="151"/>
      <c r="B396" s="151"/>
      <c r="C396" s="151"/>
      <c r="D396" s="151"/>
      <c r="E396" s="151"/>
      <c r="F396" s="151"/>
      <c r="G396" s="151"/>
      <c r="H396" s="151"/>
      <c r="I396" s="151"/>
    </row>
    <row r="397" spans="1:9" ht="31">
      <c r="A397" s="151"/>
      <c r="B397" s="151"/>
      <c r="C397" s="151"/>
      <c r="D397" s="151"/>
      <c r="E397" s="151"/>
      <c r="F397" s="151"/>
      <c r="G397" s="151"/>
      <c r="H397" s="151"/>
      <c r="I397" s="151"/>
    </row>
    <row r="398" spans="1:9" ht="31">
      <c r="A398" s="151"/>
      <c r="B398" s="151"/>
      <c r="C398" s="151"/>
      <c r="D398" s="151"/>
      <c r="E398" s="151"/>
      <c r="F398" s="151"/>
      <c r="G398" s="151"/>
      <c r="H398" s="151"/>
      <c r="I398" s="151"/>
    </row>
    <row r="399" spans="1:9" ht="31">
      <c r="A399" s="151"/>
      <c r="B399" s="151"/>
      <c r="C399" s="151"/>
      <c r="D399" s="151"/>
      <c r="E399" s="151"/>
      <c r="F399" s="151"/>
      <c r="G399" s="151"/>
      <c r="H399" s="151"/>
      <c r="I399" s="151"/>
    </row>
    <row r="400" spans="1:9" ht="31">
      <c r="A400" s="151"/>
      <c r="B400" s="151"/>
      <c r="C400" s="151"/>
      <c r="D400" s="151"/>
      <c r="E400" s="151"/>
      <c r="F400" s="151"/>
      <c r="G400" s="151"/>
      <c r="H400" s="151"/>
      <c r="I400" s="151"/>
    </row>
    <row r="401" spans="1:9" ht="31">
      <c r="A401" s="151"/>
      <c r="B401" s="151"/>
      <c r="C401" s="151"/>
      <c r="D401" s="151"/>
      <c r="E401" s="151"/>
      <c r="F401" s="151"/>
      <c r="G401" s="151"/>
      <c r="H401" s="151"/>
      <c r="I401" s="151"/>
    </row>
    <row r="402" spans="1:9" ht="31">
      <c r="A402" s="151"/>
      <c r="B402" s="151"/>
      <c r="C402" s="151"/>
      <c r="D402" s="151"/>
      <c r="E402" s="151"/>
      <c r="F402" s="151"/>
      <c r="G402" s="151"/>
      <c r="H402" s="151"/>
      <c r="I402" s="151"/>
    </row>
    <row r="403" spans="1:9" ht="31">
      <c r="A403" s="151"/>
      <c r="B403" s="151"/>
      <c r="C403" s="151"/>
      <c r="D403" s="151"/>
      <c r="E403" s="151"/>
      <c r="F403" s="151"/>
      <c r="G403" s="151"/>
      <c r="H403" s="151"/>
      <c r="I403" s="151"/>
    </row>
    <row r="404" spans="1:9" ht="31">
      <c r="A404" s="151"/>
      <c r="B404" s="151"/>
      <c r="C404" s="151"/>
      <c r="D404" s="151"/>
      <c r="E404" s="151"/>
      <c r="F404" s="151"/>
      <c r="G404" s="151"/>
      <c r="H404" s="151"/>
      <c r="I404" s="151"/>
    </row>
    <row r="405" spans="1:9" ht="31">
      <c r="A405" s="151"/>
      <c r="B405" s="151"/>
      <c r="C405" s="151"/>
      <c r="D405" s="151"/>
      <c r="E405" s="151"/>
      <c r="F405" s="151"/>
      <c r="G405" s="151"/>
      <c r="H405" s="151"/>
      <c r="I405" s="151"/>
    </row>
    <row r="406" spans="1:9" ht="31">
      <c r="A406" s="151"/>
      <c r="B406" s="151"/>
      <c r="C406" s="151"/>
      <c r="D406" s="151"/>
      <c r="E406" s="151"/>
      <c r="F406" s="151"/>
      <c r="G406" s="151"/>
      <c r="H406" s="151"/>
      <c r="I406" s="151"/>
    </row>
    <row r="407" spans="1:9" ht="31">
      <c r="A407" s="151"/>
      <c r="B407" s="151"/>
      <c r="C407" s="151"/>
      <c r="D407" s="151"/>
      <c r="E407" s="151"/>
      <c r="F407" s="151"/>
      <c r="G407" s="151"/>
      <c r="H407" s="151"/>
      <c r="I407" s="151"/>
    </row>
    <row r="408" spans="1:9" ht="31">
      <c r="A408" s="151"/>
      <c r="B408" s="151"/>
      <c r="C408" s="151"/>
      <c r="D408" s="151"/>
      <c r="E408" s="151"/>
      <c r="F408" s="151"/>
      <c r="G408" s="151"/>
      <c r="H408" s="151"/>
      <c r="I408" s="151"/>
    </row>
    <row r="409" spans="1:9" ht="31">
      <c r="A409" s="151"/>
      <c r="B409" s="151"/>
      <c r="C409" s="151"/>
      <c r="D409" s="151"/>
      <c r="E409" s="151"/>
      <c r="F409" s="151"/>
      <c r="G409" s="151"/>
      <c r="H409" s="151"/>
      <c r="I409" s="151"/>
    </row>
    <row r="410" spans="1:9" ht="31">
      <c r="A410" s="151"/>
      <c r="B410" s="151"/>
      <c r="C410" s="151"/>
      <c r="D410" s="151"/>
      <c r="E410" s="151"/>
      <c r="F410" s="151"/>
      <c r="G410" s="151"/>
      <c r="H410" s="151"/>
      <c r="I410" s="151"/>
    </row>
    <row r="411" spans="1:9" ht="31">
      <c r="A411" s="151"/>
      <c r="B411" s="151"/>
      <c r="C411" s="151"/>
      <c r="D411" s="151"/>
      <c r="E411" s="151"/>
      <c r="F411" s="151"/>
      <c r="G411" s="151"/>
      <c r="H411" s="151"/>
      <c r="I411" s="151"/>
    </row>
    <row r="412" spans="1:9" ht="31">
      <c r="A412" s="151"/>
      <c r="B412" s="151"/>
      <c r="C412" s="151"/>
      <c r="D412" s="151"/>
      <c r="E412" s="151"/>
      <c r="F412" s="151"/>
      <c r="G412" s="151"/>
      <c r="H412" s="151"/>
      <c r="I412" s="151"/>
    </row>
    <row r="413" spans="1:9" ht="31">
      <c r="A413" s="151"/>
      <c r="B413" s="151"/>
      <c r="C413" s="151"/>
      <c r="D413" s="151"/>
      <c r="E413" s="151"/>
      <c r="F413" s="151"/>
      <c r="G413" s="151"/>
      <c r="H413" s="151"/>
      <c r="I413" s="151"/>
    </row>
    <row r="414" spans="1:9" ht="31">
      <c r="A414" s="151"/>
      <c r="B414" s="151"/>
      <c r="C414" s="151"/>
      <c r="D414" s="151"/>
      <c r="E414" s="151"/>
      <c r="F414" s="151"/>
      <c r="G414" s="151"/>
      <c r="H414" s="151"/>
      <c r="I414" s="151"/>
    </row>
    <row r="415" spans="1:9" ht="31">
      <c r="A415" s="151"/>
      <c r="B415" s="151"/>
      <c r="C415" s="151"/>
      <c r="D415" s="151"/>
      <c r="E415" s="151"/>
      <c r="F415" s="151"/>
      <c r="G415" s="151"/>
      <c r="H415" s="151"/>
      <c r="I415" s="151"/>
    </row>
    <row r="416" spans="1:9" ht="31">
      <c r="A416" s="151"/>
      <c r="B416" s="151"/>
      <c r="C416" s="151"/>
      <c r="D416" s="151"/>
      <c r="E416" s="151"/>
      <c r="F416" s="151"/>
      <c r="G416" s="151"/>
      <c r="H416" s="151"/>
      <c r="I416" s="151"/>
    </row>
    <row r="417" spans="1:9" ht="31">
      <c r="A417" s="151"/>
      <c r="B417" s="151"/>
      <c r="C417" s="151"/>
      <c r="D417" s="151"/>
      <c r="E417" s="151"/>
      <c r="F417" s="151"/>
      <c r="G417" s="151"/>
      <c r="H417" s="151"/>
      <c r="I417" s="151"/>
    </row>
    <row r="418" spans="1:9" ht="31">
      <c r="A418" s="151"/>
      <c r="B418" s="151"/>
      <c r="C418" s="151"/>
      <c r="D418" s="151"/>
      <c r="E418" s="151"/>
      <c r="F418" s="151"/>
      <c r="G418" s="151"/>
      <c r="H418" s="151"/>
      <c r="I418" s="151"/>
    </row>
    <row r="419" spans="1:9" ht="31">
      <c r="A419" s="151"/>
      <c r="B419" s="151"/>
      <c r="C419" s="151"/>
      <c r="D419" s="151"/>
      <c r="E419" s="151"/>
      <c r="F419" s="151"/>
      <c r="G419" s="151"/>
      <c r="H419" s="151"/>
      <c r="I419" s="151"/>
    </row>
    <row r="420" spans="1:9" ht="31">
      <c r="A420" s="151"/>
      <c r="B420" s="151"/>
      <c r="C420" s="151"/>
      <c r="D420" s="151"/>
      <c r="E420" s="151"/>
      <c r="F420" s="151"/>
      <c r="G420" s="151"/>
      <c r="H420" s="151"/>
      <c r="I420" s="151"/>
    </row>
    <row r="421" spans="1:9" ht="31">
      <c r="A421" s="151"/>
      <c r="B421" s="151"/>
      <c r="C421" s="151"/>
      <c r="D421" s="151"/>
      <c r="E421" s="151"/>
      <c r="F421" s="151"/>
      <c r="G421" s="151"/>
      <c r="H421" s="151"/>
      <c r="I421" s="151"/>
    </row>
    <row r="422" spans="1:9" ht="31">
      <c r="A422" s="151"/>
      <c r="B422" s="151"/>
      <c r="C422" s="151"/>
      <c r="D422" s="151"/>
      <c r="E422" s="151"/>
      <c r="F422" s="151"/>
      <c r="G422" s="151"/>
      <c r="H422" s="151"/>
      <c r="I422" s="151"/>
    </row>
    <row r="423" spans="1:9" ht="31">
      <c r="A423" s="151"/>
      <c r="B423" s="151"/>
      <c r="C423" s="151"/>
      <c r="D423" s="151"/>
      <c r="E423" s="151"/>
      <c r="F423" s="151"/>
      <c r="G423" s="151"/>
      <c r="H423" s="151"/>
      <c r="I423" s="151"/>
    </row>
    <row r="424" spans="1:9" ht="31">
      <c r="A424" s="151"/>
      <c r="B424" s="151"/>
      <c r="C424" s="151"/>
      <c r="D424" s="151"/>
      <c r="E424" s="151"/>
      <c r="F424" s="151"/>
      <c r="G424" s="151"/>
      <c r="H424" s="151"/>
      <c r="I424" s="151"/>
    </row>
    <row r="425" spans="1:9" ht="31">
      <c r="A425" s="151"/>
      <c r="B425" s="151"/>
      <c r="C425" s="151"/>
      <c r="D425" s="151"/>
      <c r="E425" s="151"/>
      <c r="F425" s="151"/>
      <c r="G425" s="151"/>
      <c r="H425" s="151"/>
      <c r="I425" s="151"/>
    </row>
    <row r="426" spans="1:9" ht="31">
      <c r="A426" s="151"/>
      <c r="B426" s="151"/>
      <c r="C426" s="151"/>
      <c r="D426" s="151"/>
      <c r="E426" s="151"/>
      <c r="F426" s="151"/>
      <c r="G426" s="151"/>
      <c r="H426" s="151"/>
      <c r="I426" s="151"/>
    </row>
    <row r="427" spans="1:9" ht="31">
      <c r="A427" s="151"/>
      <c r="B427" s="151"/>
      <c r="C427" s="151"/>
      <c r="D427" s="151"/>
      <c r="E427" s="151"/>
      <c r="F427" s="151"/>
      <c r="G427" s="151"/>
      <c r="H427" s="151"/>
      <c r="I427" s="151"/>
    </row>
    <row r="428" spans="1:9" ht="31">
      <c r="A428" s="151"/>
      <c r="B428" s="151"/>
      <c r="C428" s="151"/>
      <c r="D428" s="151"/>
      <c r="E428" s="151"/>
      <c r="F428" s="151"/>
      <c r="G428" s="151"/>
      <c r="H428" s="151"/>
      <c r="I428" s="151"/>
    </row>
    <row r="429" spans="1:9" ht="31">
      <c r="A429" s="151"/>
      <c r="B429" s="151"/>
      <c r="C429" s="151"/>
      <c r="D429" s="151"/>
      <c r="E429" s="151"/>
      <c r="F429" s="151"/>
      <c r="G429" s="151"/>
      <c r="H429" s="151"/>
      <c r="I429" s="151"/>
    </row>
    <row r="430" spans="1:9" ht="31">
      <c r="A430" s="151"/>
      <c r="B430" s="151"/>
      <c r="C430" s="151"/>
      <c r="D430" s="151"/>
      <c r="E430" s="151"/>
      <c r="F430" s="151"/>
      <c r="G430" s="151"/>
      <c r="H430" s="151"/>
      <c r="I430" s="151"/>
    </row>
    <row r="431" spans="1:9" ht="31">
      <c r="A431" s="151"/>
      <c r="B431" s="151"/>
      <c r="C431" s="151"/>
      <c r="D431" s="151"/>
      <c r="E431" s="151"/>
      <c r="F431" s="151"/>
      <c r="G431" s="151"/>
      <c r="H431" s="151"/>
      <c r="I431" s="151"/>
    </row>
    <row r="432" spans="1:9" ht="31">
      <c r="A432" s="151"/>
      <c r="B432" s="151"/>
      <c r="C432" s="151"/>
      <c r="D432" s="151"/>
      <c r="E432" s="151"/>
      <c r="F432" s="151"/>
      <c r="G432" s="151"/>
      <c r="H432" s="151"/>
      <c r="I432" s="151"/>
    </row>
    <row r="433" spans="1:9" ht="31">
      <c r="A433" s="151"/>
      <c r="B433" s="151"/>
      <c r="C433" s="151"/>
      <c r="D433" s="151"/>
      <c r="E433" s="151"/>
      <c r="F433" s="151"/>
      <c r="G433" s="151"/>
      <c r="H433" s="151"/>
      <c r="I433" s="151"/>
    </row>
    <row r="434" spans="1:9" ht="31">
      <c r="A434" s="151"/>
      <c r="B434" s="151"/>
      <c r="C434" s="151"/>
      <c r="D434" s="151"/>
      <c r="E434" s="151"/>
      <c r="F434" s="151"/>
      <c r="G434" s="151"/>
      <c r="H434" s="151"/>
      <c r="I434" s="151"/>
    </row>
    <row r="435" spans="1:9" ht="31">
      <c r="A435" s="151"/>
      <c r="B435" s="151"/>
      <c r="C435" s="151"/>
      <c r="D435" s="151"/>
      <c r="E435" s="151"/>
      <c r="F435" s="151"/>
      <c r="G435" s="151"/>
      <c r="H435" s="151"/>
      <c r="I435" s="151"/>
    </row>
    <row r="436" spans="1:9" ht="31">
      <c r="A436" s="151"/>
      <c r="B436" s="151"/>
      <c r="C436" s="151"/>
      <c r="D436" s="151"/>
      <c r="E436" s="151"/>
      <c r="F436" s="151"/>
      <c r="G436" s="151"/>
      <c r="H436" s="151"/>
      <c r="I436" s="151"/>
    </row>
    <row r="437" spans="1:9" ht="31">
      <c r="A437" s="151"/>
      <c r="B437" s="151"/>
      <c r="C437" s="151"/>
      <c r="D437" s="151"/>
      <c r="E437" s="151"/>
      <c r="F437" s="151"/>
      <c r="G437" s="151"/>
      <c r="H437" s="151"/>
      <c r="I437" s="151"/>
    </row>
    <row r="438" spans="1:9" ht="31">
      <c r="A438" s="151"/>
      <c r="B438" s="151"/>
      <c r="C438" s="151"/>
      <c r="D438" s="151"/>
      <c r="E438" s="151"/>
      <c r="F438" s="151"/>
      <c r="G438" s="151"/>
      <c r="H438" s="151"/>
      <c r="I438" s="151"/>
    </row>
    <row r="439" spans="1:9" ht="31">
      <c r="A439" s="151"/>
      <c r="B439" s="151"/>
      <c r="C439" s="151"/>
      <c r="D439" s="151"/>
      <c r="E439" s="151"/>
      <c r="F439" s="151"/>
      <c r="G439" s="151"/>
      <c r="H439" s="151"/>
      <c r="I439" s="151"/>
    </row>
    <row r="440" spans="1:9" ht="31">
      <c r="A440" s="151"/>
      <c r="B440" s="151"/>
      <c r="C440" s="151"/>
      <c r="D440" s="151"/>
      <c r="E440" s="151"/>
      <c r="F440" s="151"/>
      <c r="G440" s="151"/>
      <c r="H440" s="151"/>
      <c r="I440" s="151"/>
    </row>
    <row r="441" spans="1:9" ht="31">
      <c r="A441" s="151"/>
      <c r="B441" s="151"/>
      <c r="C441" s="151"/>
      <c r="D441" s="151"/>
      <c r="E441" s="151"/>
      <c r="F441" s="151"/>
      <c r="G441" s="151"/>
      <c r="H441" s="151"/>
      <c r="I441" s="151"/>
    </row>
    <row r="442" spans="1:9" ht="31">
      <c r="A442" s="151"/>
      <c r="B442" s="151"/>
      <c r="C442" s="151"/>
      <c r="D442" s="151"/>
      <c r="E442" s="151"/>
      <c r="F442" s="151"/>
      <c r="G442" s="151"/>
      <c r="H442" s="151"/>
      <c r="I442" s="151"/>
    </row>
    <row r="443" spans="1:9" ht="31">
      <c r="A443" s="151"/>
      <c r="B443" s="151"/>
      <c r="C443" s="151"/>
      <c r="D443" s="151"/>
      <c r="E443" s="151"/>
      <c r="F443" s="151"/>
      <c r="G443" s="151"/>
      <c r="H443" s="151"/>
      <c r="I443" s="151"/>
    </row>
    <row r="444" spans="1:9" ht="31">
      <c r="A444" s="151"/>
      <c r="B444" s="151"/>
      <c r="C444" s="151"/>
      <c r="D444" s="151"/>
      <c r="E444" s="151"/>
      <c r="F444" s="151"/>
      <c r="G444" s="151"/>
      <c r="H444" s="151"/>
      <c r="I444" s="151"/>
    </row>
    <row r="445" spans="1:9" ht="31">
      <c r="A445" s="151"/>
      <c r="B445" s="151"/>
      <c r="C445" s="151"/>
      <c r="D445" s="151"/>
      <c r="E445" s="151"/>
      <c r="F445" s="151"/>
      <c r="G445" s="151"/>
      <c r="H445" s="151"/>
      <c r="I445" s="151"/>
    </row>
    <row r="446" spans="1:9" ht="31">
      <c r="A446" s="151"/>
      <c r="B446" s="151"/>
      <c r="C446" s="151"/>
      <c r="D446" s="151"/>
      <c r="E446" s="151"/>
      <c r="F446" s="151"/>
      <c r="G446" s="151"/>
      <c r="H446" s="151"/>
      <c r="I446" s="151"/>
    </row>
    <row r="447" spans="1:9" ht="31">
      <c r="A447" s="151"/>
      <c r="B447" s="151"/>
      <c r="C447" s="151"/>
      <c r="D447" s="151"/>
      <c r="E447" s="151"/>
      <c r="F447" s="151"/>
      <c r="G447" s="151"/>
      <c r="H447" s="151"/>
      <c r="I447" s="151"/>
    </row>
    <row r="448" spans="1:9" ht="31">
      <c r="A448" s="151"/>
      <c r="B448" s="151"/>
      <c r="C448" s="151"/>
      <c r="D448" s="151"/>
      <c r="E448" s="151"/>
      <c r="F448" s="151"/>
      <c r="G448" s="151"/>
      <c r="H448" s="151"/>
      <c r="I448" s="151"/>
    </row>
    <row r="449" spans="1:9" ht="31">
      <c r="A449" s="151"/>
      <c r="B449" s="151"/>
      <c r="C449" s="151"/>
      <c r="D449" s="151"/>
      <c r="E449" s="151"/>
      <c r="F449" s="151"/>
      <c r="G449" s="151"/>
      <c r="H449" s="151"/>
      <c r="I449" s="151"/>
    </row>
    <row r="450" spans="1:9" ht="31">
      <c r="A450" s="151"/>
      <c r="B450" s="151"/>
      <c r="C450" s="151"/>
      <c r="D450" s="151"/>
      <c r="E450" s="151"/>
      <c r="F450" s="151"/>
      <c r="G450" s="151"/>
      <c r="H450" s="151"/>
      <c r="I450" s="151"/>
    </row>
    <row r="451" spans="1:9" ht="31">
      <c r="A451" s="151"/>
      <c r="B451" s="151"/>
      <c r="C451" s="151"/>
      <c r="D451" s="151"/>
      <c r="E451" s="151"/>
      <c r="F451" s="151"/>
      <c r="G451" s="151"/>
      <c r="H451" s="151"/>
      <c r="I451" s="151"/>
    </row>
    <row r="452" spans="1:9" ht="31">
      <c r="A452" s="151"/>
      <c r="B452" s="151"/>
      <c r="C452" s="151"/>
      <c r="D452" s="151"/>
      <c r="E452" s="151"/>
      <c r="F452" s="151"/>
      <c r="G452" s="151"/>
      <c r="H452" s="151"/>
      <c r="I452" s="151"/>
    </row>
    <row r="453" spans="1:9" ht="31">
      <c r="A453" s="151"/>
      <c r="B453" s="151"/>
      <c r="C453" s="151"/>
      <c r="D453" s="151"/>
      <c r="E453" s="151"/>
      <c r="F453" s="151"/>
      <c r="G453" s="151"/>
      <c r="H453" s="151"/>
      <c r="I453" s="151"/>
    </row>
    <row r="454" spans="1:9" ht="31">
      <c r="A454" s="151"/>
      <c r="B454" s="151"/>
      <c r="C454" s="151"/>
      <c r="D454" s="151"/>
      <c r="E454" s="151"/>
      <c r="F454" s="151"/>
      <c r="G454" s="151"/>
      <c r="H454" s="151"/>
      <c r="I454" s="151"/>
    </row>
    <row r="455" spans="1:9" ht="31">
      <c r="A455" s="151"/>
      <c r="B455" s="151"/>
      <c r="C455" s="151"/>
      <c r="D455" s="151"/>
      <c r="E455" s="151"/>
      <c r="F455" s="151"/>
      <c r="G455" s="151"/>
      <c r="H455" s="151"/>
      <c r="I455" s="151"/>
    </row>
    <row r="456" spans="1:9" ht="31">
      <c r="A456" s="151"/>
      <c r="B456" s="151"/>
      <c r="C456" s="151"/>
      <c r="D456" s="151"/>
      <c r="E456" s="151"/>
      <c r="F456" s="151"/>
      <c r="G456" s="151"/>
      <c r="H456" s="151"/>
      <c r="I456" s="151"/>
    </row>
    <row r="457" spans="1:9" ht="31">
      <c r="A457" s="151"/>
      <c r="B457" s="151"/>
      <c r="C457" s="151"/>
      <c r="D457" s="151"/>
      <c r="E457" s="151"/>
      <c r="F457" s="151"/>
      <c r="G457" s="151"/>
      <c r="H457" s="151"/>
      <c r="I457" s="151"/>
    </row>
    <row r="458" spans="1:9" ht="31">
      <c r="A458" s="151"/>
      <c r="B458" s="151"/>
      <c r="C458" s="151"/>
      <c r="D458" s="151"/>
      <c r="E458" s="151"/>
      <c r="F458" s="151"/>
      <c r="G458" s="151"/>
      <c r="H458" s="151"/>
      <c r="I458" s="151"/>
    </row>
    <row r="459" spans="1:9" ht="31">
      <c r="A459" s="151"/>
      <c r="B459" s="151"/>
      <c r="C459" s="151"/>
      <c r="D459" s="151"/>
      <c r="E459" s="151"/>
      <c r="F459" s="151"/>
      <c r="G459" s="151"/>
      <c r="H459" s="151"/>
      <c r="I459" s="151"/>
    </row>
    <row r="460" spans="1:9" ht="31">
      <c r="A460" s="151"/>
      <c r="B460" s="151"/>
      <c r="C460" s="151"/>
      <c r="D460" s="151"/>
      <c r="E460" s="151"/>
      <c r="F460" s="151"/>
      <c r="G460" s="151"/>
      <c r="H460" s="151"/>
      <c r="I460" s="151"/>
    </row>
    <row r="461" spans="1:9" ht="31">
      <c r="A461" s="151"/>
      <c r="B461" s="151"/>
      <c r="C461" s="151"/>
      <c r="D461" s="151"/>
      <c r="E461" s="151"/>
      <c r="F461" s="151"/>
      <c r="G461" s="151"/>
      <c r="H461" s="151"/>
      <c r="I461" s="151"/>
    </row>
    <row r="462" spans="1:9" ht="31">
      <c r="A462" s="151"/>
      <c r="B462" s="151"/>
      <c r="C462" s="151"/>
      <c r="D462" s="151"/>
      <c r="E462" s="151"/>
      <c r="F462" s="151"/>
      <c r="G462" s="151"/>
      <c r="H462" s="151"/>
      <c r="I462" s="151"/>
    </row>
    <row r="463" spans="1:9" ht="31">
      <c r="A463" s="151"/>
      <c r="B463" s="151"/>
      <c r="C463" s="151"/>
      <c r="D463" s="151"/>
      <c r="E463" s="151"/>
      <c r="F463" s="151"/>
      <c r="G463" s="151"/>
      <c r="H463" s="151"/>
      <c r="I463" s="151"/>
    </row>
    <row r="464" spans="1:9" ht="31">
      <c r="A464" s="151"/>
      <c r="B464" s="151"/>
      <c r="C464" s="151"/>
      <c r="D464" s="151"/>
      <c r="E464" s="151"/>
      <c r="F464" s="151"/>
      <c r="G464" s="151"/>
      <c r="H464" s="151"/>
      <c r="I464" s="151"/>
    </row>
    <row r="465" spans="1:9" ht="31">
      <c r="A465" s="151"/>
      <c r="B465" s="151"/>
      <c r="C465" s="151"/>
      <c r="D465" s="151"/>
      <c r="E465" s="151"/>
      <c r="F465" s="151"/>
      <c r="G465" s="151"/>
      <c r="H465" s="151"/>
      <c r="I465" s="151"/>
    </row>
    <row r="466" spans="1:9" ht="31">
      <c r="A466" s="151"/>
      <c r="B466" s="151"/>
      <c r="C466" s="151"/>
      <c r="D466" s="151"/>
      <c r="E466" s="151"/>
      <c r="F466" s="151"/>
      <c r="G466" s="151"/>
      <c r="H466" s="151"/>
      <c r="I466" s="151"/>
    </row>
    <row r="467" spans="1:9" ht="31">
      <c r="A467" s="151"/>
      <c r="B467" s="151"/>
      <c r="C467" s="151"/>
      <c r="D467" s="151"/>
      <c r="E467" s="151"/>
      <c r="F467" s="151"/>
      <c r="G467" s="151"/>
      <c r="H467" s="151"/>
      <c r="I467" s="151"/>
    </row>
    <row r="468" spans="1:9" ht="31">
      <c r="A468" s="151"/>
      <c r="B468" s="151"/>
      <c r="C468" s="151"/>
      <c r="D468" s="151"/>
      <c r="E468" s="151"/>
      <c r="F468" s="151"/>
      <c r="G468" s="151"/>
      <c r="H468" s="151"/>
      <c r="I468" s="151"/>
    </row>
    <row r="469" spans="1:9" ht="31">
      <c r="A469" s="151"/>
      <c r="B469" s="151"/>
      <c r="C469" s="151"/>
      <c r="D469" s="151"/>
      <c r="E469" s="151"/>
      <c r="F469" s="151"/>
      <c r="G469" s="151"/>
      <c r="H469" s="151"/>
      <c r="I469" s="151"/>
    </row>
    <row r="470" spans="1:9" ht="31">
      <c r="A470" s="151"/>
      <c r="B470" s="151"/>
      <c r="C470" s="151"/>
      <c r="D470" s="151"/>
      <c r="E470" s="151"/>
      <c r="F470" s="151"/>
      <c r="G470" s="151"/>
      <c r="H470" s="151"/>
      <c r="I470" s="151"/>
    </row>
    <row r="471" spans="1:9" ht="31">
      <c r="A471" s="151"/>
      <c r="B471" s="151"/>
      <c r="C471" s="151"/>
      <c r="D471" s="151"/>
      <c r="E471" s="151"/>
      <c r="F471" s="151"/>
      <c r="G471" s="151"/>
      <c r="H471" s="151"/>
      <c r="I471" s="151"/>
    </row>
    <row r="472" spans="1:9" ht="31">
      <c r="A472" s="151"/>
      <c r="B472" s="151"/>
      <c r="C472" s="151"/>
      <c r="D472" s="151"/>
      <c r="E472" s="151"/>
      <c r="F472" s="151"/>
      <c r="G472" s="151"/>
      <c r="H472" s="151"/>
      <c r="I472" s="151"/>
    </row>
    <row r="473" spans="1:9" ht="31">
      <c r="A473" s="151"/>
      <c r="B473" s="151"/>
      <c r="C473" s="151"/>
      <c r="D473" s="151"/>
      <c r="E473" s="151"/>
      <c r="F473" s="151"/>
      <c r="G473" s="151"/>
      <c r="H473" s="151"/>
      <c r="I473" s="151"/>
    </row>
    <row r="474" spans="1:9" ht="31">
      <c r="A474" s="151"/>
      <c r="B474" s="151"/>
      <c r="C474" s="151"/>
      <c r="D474" s="151"/>
      <c r="E474" s="151"/>
      <c r="F474" s="151"/>
      <c r="G474" s="151"/>
      <c r="H474" s="151"/>
      <c r="I474" s="151"/>
    </row>
    <row r="475" spans="1:9" ht="31">
      <c r="A475" s="151"/>
      <c r="B475" s="151"/>
      <c r="C475" s="151"/>
      <c r="D475" s="151"/>
      <c r="E475" s="151"/>
      <c r="F475" s="151"/>
      <c r="G475" s="151"/>
      <c r="H475" s="151"/>
      <c r="I475" s="151"/>
    </row>
    <row r="476" spans="1:9" ht="31">
      <c r="A476" s="151"/>
      <c r="B476" s="151"/>
      <c r="C476" s="151"/>
      <c r="D476" s="151"/>
      <c r="E476" s="151"/>
      <c r="F476" s="151"/>
      <c r="G476" s="151"/>
      <c r="H476" s="151"/>
      <c r="I476" s="151"/>
    </row>
    <row r="477" spans="1:9" ht="31">
      <c r="A477" s="151"/>
      <c r="B477" s="151"/>
      <c r="C477" s="151"/>
      <c r="D477" s="151"/>
      <c r="E477" s="151"/>
      <c r="F477" s="151"/>
      <c r="G477" s="151"/>
      <c r="H477" s="151"/>
      <c r="I477" s="151"/>
    </row>
    <row r="478" spans="1:9" ht="31">
      <c r="A478" s="151"/>
      <c r="B478" s="151"/>
      <c r="C478" s="151"/>
      <c r="D478" s="151"/>
      <c r="E478" s="151"/>
      <c r="F478" s="151"/>
      <c r="G478" s="151"/>
      <c r="H478" s="151"/>
      <c r="I478" s="151"/>
    </row>
    <row r="479" spans="1:9" ht="31">
      <c r="A479" s="151"/>
      <c r="B479" s="151"/>
      <c r="C479" s="151"/>
      <c r="D479" s="151"/>
      <c r="E479" s="151"/>
      <c r="F479" s="151"/>
      <c r="G479" s="151"/>
      <c r="H479" s="151"/>
      <c r="I479" s="151"/>
    </row>
    <row r="480" spans="1:9" ht="31">
      <c r="A480" s="151"/>
      <c r="B480" s="151"/>
      <c r="C480" s="151"/>
      <c r="D480" s="151"/>
      <c r="E480" s="151"/>
      <c r="F480" s="151"/>
      <c r="G480" s="151"/>
      <c r="H480" s="151"/>
      <c r="I480" s="151"/>
    </row>
    <row r="481" spans="1:9" ht="31">
      <c r="A481" s="151"/>
      <c r="B481" s="151"/>
      <c r="C481" s="151"/>
      <c r="D481" s="151"/>
      <c r="E481" s="151"/>
      <c r="F481" s="151"/>
      <c r="G481" s="151"/>
      <c r="H481" s="151"/>
      <c r="I481" s="151"/>
    </row>
    <row r="482" spans="1:9" ht="31">
      <c r="A482" s="151"/>
      <c r="B482" s="151"/>
      <c r="C482" s="151"/>
      <c r="D482" s="151"/>
      <c r="E482" s="151"/>
      <c r="F482" s="151"/>
      <c r="G482" s="151"/>
      <c r="H482" s="151"/>
      <c r="I482" s="151"/>
    </row>
    <row r="483" spans="1:9" ht="31">
      <c r="A483" s="151"/>
      <c r="B483" s="151"/>
      <c r="C483" s="151"/>
      <c r="D483" s="151"/>
      <c r="E483" s="151"/>
      <c r="F483" s="151"/>
      <c r="G483" s="151"/>
      <c r="H483" s="151"/>
      <c r="I483" s="151"/>
    </row>
    <row r="484" spans="1:9" ht="31">
      <c r="A484" s="151"/>
      <c r="B484" s="151"/>
      <c r="C484" s="151"/>
      <c r="D484" s="151"/>
      <c r="E484" s="151"/>
      <c r="F484" s="151"/>
      <c r="G484" s="151"/>
      <c r="H484" s="151"/>
      <c r="I484" s="151"/>
    </row>
    <row r="485" spans="1:9" ht="31">
      <c r="A485" s="151"/>
      <c r="B485" s="151"/>
      <c r="C485" s="151"/>
      <c r="D485" s="151"/>
      <c r="E485" s="151"/>
      <c r="F485" s="151"/>
      <c r="G485" s="151"/>
      <c r="H485" s="151"/>
      <c r="I485" s="151"/>
    </row>
    <row r="486" spans="1:9" ht="31">
      <c r="A486" s="151"/>
      <c r="B486" s="151"/>
      <c r="C486" s="151"/>
      <c r="D486" s="151"/>
      <c r="E486" s="151"/>
      <c r="F486" s="151"/>
      <c r="G486" s="151"/>
      <c r="H486" s="151"/>
      <c r="I486" s="151"/>
    </row>
    <row r="487" spans="1:9" ht="31">
      <c r="A487" s="151"/>
      <c r="B487" s="151"/>
      <c r="C487" s="151"/>
      <c r="D487" s="151"/>
      <c r="E487" s="151"/>
      <c r="F487" s="151"/>
      <c r="G487" s="151"/>
      <c r="H487" s="151"/>
      <c r="I487" s="151"/>
    </row>
    <row r="488" spans="1:9" ht="31">
      <c r="A488" s="151"/>
      <c r="B488" s="151"/>
      <c r="C488" s="151"/>
      <c r="D488" s="151"/>
      <c r="E488" s="151"/>
      <c r="F488" s="151"/>
      <c r="G488" s="151"/>
      <c r="H488" s="151"/>
      <c r="I488" s="151"/>
    </row>
    <row r="489" spans="1:9" ht="31">
      <c r="A489" s="151"/>
      <c r="B489" s="151"/>
      <c r="C489" s="151"/>
      <c r="D489" s="151"/>
      <c r="E489" s="151"/>
      <c r="F489" s="151"/>
      <c r="G489" s="151"/>
      <c r="H489" s="151"/>
      <c r="I489" s="151"/>
    </row>
    <row r="490" spans="1:9" ht="31">
      <c r="A490" s="151"/>
      <c r="B490" s="151"/>
      <c r="C490" s="151"/>
      <c r="D490" s="151"/>
      <c r="E490" s="151"/>
      <c r="F490" s="151"/>
      <c r="G490" s="151"/>
      <c r="H490" s="151"/>
      <c r="I490" s="151"/>
    </row>
    <row r="491" spans="1:9" ht="31">
      <c r="A491" s="151"/>
      <c r="B491" s="151"/>
      <c r="C491" s="151"/>
      <c r="D491" s="151"/>
      <c r="E491" s="151"/>
      <c r="F491" s="151"/>
      <c r="G491" s="151"/>
      <c r="H491" s="151"/>
      <c r="I491" s="151"/>
    </row>
    <row r="492" spans="1:9" ht="31">
      <c r="A492" s="151"/>
      <c r="B492" s="151"/>
      <c r="C492" s="151"/>
      <c r="D492" s="151"/>
      <c r="E492" s="151"/>
      <c r="F492" s="151"/>
      <c r="G492" s="151"/>
      <c r="H492" s="151"/>
      <c r="I492" s="151"/>
    </row>
    <row r="493" spans="1:9" ht="31">
      <c r="A493" s="151"/>
      <c r="B493" s="151"/>
      <c r="C493" s="151"/>
      <c r="D493" s="151"/>
      <c r="E493" s="151"/>
      <c r="F493" s="151"/>
      <c r="G493" s="151"/>
      <c r="H493" s="151"/>
      <c r="I493" s="151"/>
    </row>
    <row r="494" spans="1:9" ht="31">
      <c r="A494" s="151"/>
      <c r="B494" s="151"/>
      <c r="C494" s="151"/>
      <c r="D494" s="151"/>
      <c r="E494" s="151"/>
      <c r="F494" s="151"/>
      <c r="G494" s="151"/>
      <c r="H494" s="151"/>
      <c r="I494" s="151"/>
    </row>
    <row r="495" spans="1:9" ht="31">
      <c r="A495" s="151"/>
      <c r="B495" s="151"/>
      <c r="C495" s="151"/>
      <c r="D495" s="151"/>
      <c r="E495" s="151"/>
      <c r="F495" s="151"/>
      <c r="G495" s="151"/>
      <c r="H495" s="151"/>
      <c r="I495" s="151"/>
    </row>
    <row r="496" spans="1:9" ht="31">
      <c r="A496" s="151"/>
      <c r="B496" s="151"/>
      <c r="C496" s="151"/>
      <c r="D496" s="151"/>
      <c r="E496" s="151"/>
      <c r="F496" s="151"/>
      <c r="G496" s="151"/>
      <c r="H496" s="151"/>
      <c r="I496" s="151"/>
    </row>
    <row r="497" spans="1:9" ht="31">
      <c r="A497" s="151"/>
      <c r="B497" s="151"/>
      <c r="C497" s="151"/>
      <c r="D497" s="151"/>
      <c r="E497" s="151"/>
      <c r="F497" s="151"/>
      <c r="G497" s="151"/>
      <c r="H497" s="151"/>
      <c r="I497" s="151"/>
    </row>
    <row r="498" spans="1:9" ht="31">
      <c r="A498" s="151"/>
      <c r="B498" s="151"/>
      <c r="C498" s="151"/>
      <c r="D498" s="151"/>
      <c r="E498" s="151"/>
      <c r="F498" s="151"/>
      <c r="G498" s="151"/>
      <c r="H498" s="151"/>
      <c r="I498" s="151"/>
    </row>
    <row r="499" spans="1:9" ht="31">
      <c r="A499" s="151"/>
      <c r="B499" s="151"/>
      <c r="C499" s="151"/>
      <c r="D499" s="151"/>
      <c r="E499" s="151"/>
      <c r="F499" s="151"/>
      <c r="G499" s="151"/>
      <c r="H499" s="151"/>
      <c r="I499" s="151"/>
    </row>
    <row r="500" spans="1:9" ht="31">
      <c r="A500" s="151"/>
      <c r="B500" s="151"/>
      <c r="C500" s="151"/>
      <c r="D500" s="151"/>
      <c r="E500" s="151"/>
      <c r="F500" s="151"/>
      <c r="G500" s="151"/>
      <c r="H500" s="151"/>
      <c r="I500" s="151"/>
    </row>
    <row r="501" spans="1:9" ht="31">
      <c r="A501" s="151"/>
      <c r="B501" s="151"/>
      <c r="C501" s="151"/>
      <c r="D501" s="151"/>
      <c r="E501" s="151"/>
      <c r="F501" s="151"/>
      <c r="G501" s="151"/>
      <c r="H501" s="151"/>
      <c r="I501" s="151"/>
    </row>
    <row r="502" spans="1:9" ht="31">
      <c r="A502" s="151"/>
      <c r="B502" s="151"/>
      <c r="C502" s="151"/>
      <c r="D502" s="151"/>
      <c r="E502" s="151"/>
      <c r="F502" s="151"/>
      <c r="G502" s="151"/>
      <c r="H502" s="151"/>
      <c r="I502" s="151"/>
    </row>
    <row r="503" spans="1:9" ht="31">
      <c r="A503" s="151"/>
      <c r="B503" s="151"/>
      <c r="C503" s="151"/>
      <c r="D503" s="151"/>
      <c r="E503" s="151"/>
      <c r="F503" s="151"/>
      <c r="G503" s="151"/>
      <c r="H503" s="151"/>
      <c r="I503" s="151"/>
    </row>
    <row r="504" spans="1:9" ht="31">
      <c r="A504" s="151"/>
      <c r="B504" s="151"/>
      <c r="C504" s="151"/>
      <c r="D504" s="151"/>
      <c r="E504" s="151"/>
      <c r="F504" s="151"/>
      <c r="G504" s="151"/>
      <c r="H504" s="151"/>
      <c r="I504" s="151"/>
    </row>
    <row r="505" spans="1:9" ht="31">
      <c r="A505" s="151"/>
      <c r="B505" s="151"/>
      <c r="C505" s="151"/>
      <c r="D505" s="151"/>
      <c r="E505" s="151"/>
      <c r="F505" s="151"/>
      <c r="G505" s="151"/>
      <c r="H505" s="151"/>
      <c r="I505" s="151"/>
    </row>
    <row r="506" spans="1:9" ht="31">
      <c r="A506" s="151"/>
      <c r="B506" s="151"/>
      <c r="C506" s="151"/>
      <c r="D506" s="151"/>
      <c r="E506" s="151"/>
      <c r="F506" s="151"/>
      <c r="G506" s="151"/>
      <c r="H506" s="151"/>
      <c r="I506" s="151"/>
    </row>
    <row r="507" spans="1:9" ht="31">
      <c r="A507" s="151"/>
      <c r="B507" s="151"/>
      <c r="C507" s="151"/>
      <c r="D507" s="151"/>
      <c r="E507" s="151"/>
      <c r="F507" s="151"/>
      <c r="G507" s="151"/>
      <c r="H507" s="151"/>
      <c r="I507" s="151"/>
    </row>
    <row r="508" spans="1:9" ht="31">
      <c r="A508" s="151"/>
      <c r="B508" s="151"/>
      <c r="C508" s="151"/>
      <c r="D508" s="151"/>
      <c r="E508" s="151"/>
      <c r="F508" s="151"/>
      <c r="G508" s="151"/>
      <c r="H508" s="151"/>
      <c r="I508" s="151"/>
    </row>
    <row r="509" spans="1:9" ht="31">
      <c r="A509" s="151"/>
      <c r="B509" s="151"/>
      <c r="C509" s="151"/>
      <c r="D509" s="151"/>
      <c r="E509" s="151"/>
      <c r="F509" s="151"/>
      <c r="G509" s="151"/>
      <c r="H509" s="151"/>
      <c r="I509" s="151"/>
    </row>
    <row r="510" spans="1:9" ht="31">
      <c r="A510" s="151"/>
      <c r="B510" s="151"/>
      <c r="C510" s="151"/>
      <c r="D510" s="151"/>
      <c r="E510" s="151"/>
      <c r="F510" s="151"/>
      <c r="G510" s="151"/>
      <c r="H510" s="151"/>
      <c r="I510" s="151"/>
    </row>
    <row r="511" spans="1:9" ht="31">
      <c r="A511" s="151"/>
      <c r="B511" s="151"/>
      <c r="C511" s="151"/>
      <c r="D511" s="151"/>
      <c r="E511" s="151"/>
      <c r="F511" s="151"/>
      <c r="G511" s="151"/>
      <c r="H511" s="151"/>
      <c r="I511" s="151"/>
    </row>
    <row r="512" spans="1:9" ht="31">
      <c r="A512" s="151"/>
      <c r="B512" s="151"/>
      <c r="C512" s="151"/>
      <c r="D512" s="151"/>
      <c r="E512" s="151"/>
      <c r="F512" s="151"/>
      <c r="G512" s="151"/>
      <c r="H512" s="151"/>
      <c r="I512" s="151"/>
    </row>
    <row r="513" spans="1:9" ht="31">
      <c r="A513" s="151"/>
      <c r="B513" s="151"/>
      <c r="C513" s="151"/>
      <c r="D513" s="151"/>
      <c r="E513" s="151"/>
      <c r="F513" s="151"/>
      <c r="G513" s="151"/>
      <c r="H513" s="151"/>
      <c r="I513" s="151"/>
    </row>
    <row r="514" spans="1:9" ht="31">
      <c r="A514" s="151"/>
      <c r="B514" s="151"/>
      <c r="C514" s="151"/>
      <c r="D514" s="151"/>
      <c r="E514" s="151"/>
      <c r="F514" s="151"/>
      <c r="G514" s="151"/>
      <c r="H514" s="151"/>
      <c r="I514" s="151"/>
    </row>
    <row r="515" spans="1:9" ht="31">
      <c r="A515" s="151"/>
      <c r="B515" s="151"/>
      <c r="C515" s="151"/>
      <c r="D515" s="151"/>
      <c r="E515" s="151"/>
      <c r="F515" s="151"/>
      <c r="G515" s="151"/>
      <c r="H515" s="151"/>
      <c r="I515" s="151"/>
    </row>
    <row r="516" spans="1:9" ht="31">
      <c r="A516" s="151"/>
      <c r="B516" s="151"/>
      <c r="C516" s="151"/>
      <c r="D516" s="151"/>
      <c r="E516" s="151"/>
      <c r="F516" s="151"/>
      <c r="G516" s="151"/>
      <c r="H516" s="151"/>
      <c r="I516" s="151"/>
    </row>
    <row r="517" spans="1:9" ht="31">
      <c r="A517" s="151"/>
      <c r="B517" s="151"/>
      <c r="C517" s="151"/>
      <c r="D517" s="151"/>
      <c r="E517" s="151"/>
      <c r="F517" s="151"/>
      <c r="G517" s="151"/>
      <c r="H517" s="151"/>
      <c r="I517" s="151"/>
    </row>
    <row r="518" spans="1:9" ht="31">
      <c r="A518" s="151"/>
      <c r="B518" s="151"/>
      <c r="C518" s="151"/>
      <c r="D518" s="151"/>
      <c r="E518" s="151"/>
      <c r="F518" s="151"/>
      <c r="G518" s="151"/>
      <c r="H518" s="151"/>
      <c r="I518" s="151"/>
    </row>
    <row r="519" spans="1:9" ht="31">
      <c r="A519" s="151"/>
      <c r="B519" s="151"/>
      <c r="C519" s="151"/>
      <c r="D519" s="151"/>
      <c r="E519" s="151"/>
      <c r="F519" s="151"/>
      <c r="G519" s="151"/>
      <c r="H519" s="151"/>
      <c r="I519" s="151"/>
    </row>
    <row r="520" spans="1:9" ht="31">
      <c r="A520" s="151"/>
      <c r="B520" s="151"/>
      <c r="C520" s="151"/>
      <c r="D520" s="151"/>
      <c r="E520" s="151"/>
      <c r="F520" s="151"/>
      <c r="G520" s="151"/>
      <c r="H520" s="151"/>
      <c r="I520" s="151"/>
    </row>
    <row r="521" spans="1:9" ht="31">
      <c r="A521" s="151"/>
      <c r="B521" s="151"/>
      <c r="C521" s="151"/>
      <c r="D521" s="151"/>
      <c r="E521" s="151"/>
      <c r="F521" s="151"/>
      <c r="G521" s="151"/>
      <c r="H521" s="151"/>
      <c r="I521" s="151"/>
    </row>
    <row r="522" spans="1:9" ht="31">
      <c r="A522" s="151"/>
      <c r="B522" s="151"/>
      <c r="C522" s="151"/>
      <c r="D522" s="151"/>
      <c r="E522" s="151"/>
      <c r="F522" s="151"/>
      <c r="G522" s="151"/>
      <c r="H522" s="151"/>
      <c r="I522" s="151"/>
    </row>
    <row r="523" spans="1:9" ht="31">
      <c r="A523" s="151"/>
      <c r="B523" s="151"/>
      <c r="C523" s="151"/>
      <c r="D523" s="151"/>
      <c r="E523" s="151"/>
      <c r="F523" s="151"/>
      <c r="G523" s="151"/>
      <c r="H523" s="151"/>
      <c r="I523" s="151"/>
    </row>
    <row r="524" spans="1:9" ht="31">
      <c r="A524" s="151"/>
      <c r="B524" s="151"/>
      <c r="C524" s="151"/>
      <c r="D524" s="151"/>
      <c r="E524" s="151"/>
      <c r="F524" s="151"/>
      <c r="G524" s="151"/>
      <c r="H524" s="151"/>
      <c r="I524" s="151"/>
    </row>
    <row r="525" spans="1:9" ht="31">
      <c r="A525" s="151"/>
      <c r="B525" s="151"/>
      <c r="C525" s="151"/>
      <c r="D525" s="151"/>
      <c r="E525" s="151"/>
      <c r="F525" s="151"/>
      <c r="G525" s="151"/>
      <c r="H525" s="151"/>
      <c r="I525" s="151"/>
    </row>
    <row r="526" spans="1:9" ht="31">
      <c r="A526" s="151"/>
      <c r="B526" s="151"/>
      <c r="C526" s="151"/>
      <c r="D526" s="151"/>
      <c r="E526" s="151"/>
      <c r="F526" s="151"/>
      <c r="G526" s="151"/>
      <c r="H526" s="151"/>
      <c r="I526" s="151"/>
    </row>
    <row r="527" spans="1:9" ht="31">
      <c r="A527" s="151"/>
      <c r="B527" s="151"/>
      <c r="C527" s="151"/>
      <c r="D527" s="151"/>
      <c r="E527" s="151"/>
      <c r="F527" s="151"/>
      <c r="G527" s="151"/>
      <c r="H527" s="151"/>
      <c r="I527" s="151"/>
    </row>
    <row r="528" spans="1:9" ht="31">
      <c r="A528" s="151"/>
      <c r="B528" s="151"/>
      <c r="C528" s="151"/>
      <c r="D528" s="151"/>
      <c r="E528" s="151"/>
      <c r="F528" s="151"/>
      <c r="G528" s="151"/>
      <c r="H528" s="151"/>
      <c r="I528" s="151"/>
    </row>
    <row r="529" spans="1:9" ht="31">
      <c r="A529" s="151"/>
      <c r="B529" s="151"/>
      <c r="C529" s="151"/>
      <c r="D529" s="151"/>
      <c r="E529" s="151"/>
      <c r="F529" s="151"/>
      <c r="G529" s="151"/>
      <c r="H529" s="151"/>
      <c r="I529" s="151"/>
    </row>
    <row r="530" spans="1:9" ht="31">
      <c r="A530" s="151"/>
      <c r="B530" s="151"/>
      <c r="C530" s="151"/>
      <c r="D530" s="151"/>
      <c r="E530" s="151"/>
      <c r="F530" s="151"/>
      <c r="G530" s="151"/>
      <c r="H530" s="151"/>
      <c r="I530" s="151"/>
    </row>
    <row r="531" spans="1:9" ht="31">
      <c r="A531" s="151"/>
      <c r="B531" s="151"/>
      <c r="C531" s="151"/>
      <c r="D531" s="151"/>
      <c r="E531" s="151"/>
      <c r="F531" s="151"/>
      <c r="G531" s="151"/>
      <c r="H531" s="151"/>
      <c r="I531" s="151"/>
    </row>
    <row r="532" spans="1:9" ht="31">
      <c r="A532" s="151"/>
      <c r="B532" s="151"/>
      <c r="C532" s="151"/>
      <c r="D532" s="151"/>
      <c r="E532" s="151"/>
      <c r="F532" s="151"/>
      <c r="G532" s="151"/>
      <c r="H532" s="151"/>
      <c r="I532" s="151"/>
    </row>
    <row r="533" spans="1:9" ht="31">
      <c r="A533" s="151"/>
      <c r="B533" s="151"/>
      <c r="C533" s="151"/>
      <c r="D533" s="151"/>
      <c r="E533" s="151"/>
      <c r="F533" s="151"/>
      <c r="G533" s="151"/>
      <c r="H533" s="151"/>
      <c r="I533" s="151"/>
    </row>
    <row r="534" spans="1:9" ht="31">
      <c r="A534" s="151"/>
      <c r="B534" s="151"/>
      <c r="C534" s="151"/>
      <c r="D534" s="151"/>
      <c r="E534" s="151"/>
      <c r="F534" s="151"/>
      <c r="G534" s="151"/>
      <c r="H534" s="151"/>
      <c r="I534" s="151"/>
    </row>
    <row r="535" spans="1:9" ht="31">
      <c r="A535" s="151"/>
      <c r="B535" s="151"/>
      <c r="C535" s="151"/>
      <c r="D535" s="151"/>
      <c r="E535" s="151"/>
      <c r="F535" s="151"/>
      <c r="G535" s="151"/>
      <c r="H535" s="151"/>
      <c r="I535" s="151"/>
    </row>
    <row r="536" spans="1:9" ht="31">
      <c r="A536" s="151"/>
      <c r="B536" s="151"/>
      <c r="C536" s="151"/>
      <c r="D536" s="151"/>
      <c r="E536" s="151"/>
      <c r="F536" s="151"/>
      <c r="G536" s="151"/>
      <c r="H536" s="151"/>
      <c r="I536" s="151"/>
    </row>
    <row r="537" spans="1:9" ht="31">
      <c r="A537" s="151"/>
      <c r="B537" s="151"/>
      <c r="C537" s="151"/>
      <c r="D537" s="151"/>
      <c r="E537" s="151"/>
      <c r="F537" s="151"/>
      <c r="G537" s="151"/>
      <c r="H537" s="151"/>
      <c r="I537" s="151"/>
    </row>
    <row r="538" spans="1:9" ht="31">
      <c r="A538" s="151"/>
      <c r="B538" s="151"/>
      <c r="C538" s="151"/>
      <c r="D538" s="151"/>
      <c r="E538" s="151"/>
      <c r="F538" s="151"/>
      <c r="G538" s="151"/>
      <c r="H538" s="151"/>
      <c r="I538" s="151"/>
    </row>
    <row r="539" spans="1:9" ht="31">
      <c r="A539" s="151"/>
      <c r="B539" s="151"/>
      <c r="C539" s="151"/>
      <c r="D539" s="151"/>
      <c r="E539" s="151"/>
      <c r="F539" s="151"/>
      <c r="G539" s="151"/>
      <c r="H539" s="151"/>
      <c r="I539" s="151"/>
    </row>
    <row r="540" spans="1:9" ht="31">
      <c r="A540" s="151"/>
      <c r="B540" s="151"/>
      <c r="C540" s="151"/>
      <c r="D540" s="151"/>
      <c r="E540" s="151"/>
      <c r="F540" s="151"/>
      <c r="G540" s="151"/>
      <c r="H540" s="151"/>
      <c r="I540" s="151"/>
    </row>
    <row r="541" spans="1:9" ht="31">
      <c r="A541" s="151"/>
      <c r="B541" s="151"/>
      <c r="C541" s="151"/>
      <c r="D541" s="151"/>
      <c r="E541" s="151"/>
      <c r="F541" s="151"/>
      <c r="G541" s="151"/>
      <c r="H541" s="151"/>
      <c r="I541" s="151"/>
    </row>
    <row r="542" spans="1:9" ht="31">
      <c r="A542" s="151"/>
      <c r="B542" s="151"/>
      <c r="C542" s="151"/>
      <c r="D542" s="151"/>
      <c r="E542" s="151"/>
      <c r="F542" s="151"/>
      <c r="G542" s="151"/>
      <c r="H542" s="151"/>
      <c r="I542" s="151"/>
    </row>
    <row r="543" spans="1:9" ht="31">
      <c r="A543" s="151"/>
      <c r="B543" s="151"/>
      <c r="C543" s="151"/>
      <c r="D543" s="151"/>
      <c r="E543" s="151"/>
      <c r="F543" s="151"/>
      <c r="G543" s="151"/>
      <c r="H543" s="151"/>
      <c r="I543" s="151"/>
    </row>
    <row r="544" spans="1:9" ht="31">
      <c r="A544" s="151"/>
      <c r="B544" s="151"/>
      <c r="C544" s="151"/>
      <c r="D544" s="151"/>
      <c r="E544" s="151"/>
      <c r="F544" s="151"/>
      <c r="G544" s="151"/>
      <c r="H544" s="151"/>
      <c r="I544" s="151"/>
    </row>
    <row r="545" spans="1:9" ht="31">
      <c r="A545" s="151"/>
      <c r="B545" s="151"/>
      <c r="C545" s="151"/>
      <c r="D545" s="151"/>
      <c r="E545" s="151"/>
      <c r="F545" s="151"/>
      <c r="G545" s="151"/>
      <c r="H545" s="151"/>
      <c r="I545" s="151"/>
    </row>
    <row r="546" spans="1:9" ht="31">
      <c r="A546" s="151"/>
      <c r="B546" s="151"/>
      <c r="C546" s="151"/>
      <c r="D546" s="151"/>
      <c r="E546" s="151"/>
      <c r="F546" s="151"/>
      <c r="G546" s="151"/>
      <c r="H546" s="151"/>
      <c r="I546" s="151"/>
    </row>
    <row r="547" spans="1:9" ht="31">
      <c r="A547" s="151"/>
      <c r="B547" s="151"/>
      <c r="C547" s="151"/>
      <c r="D547" s="151"/>
      <c r="E547" s="151"/>
      <c r="F547" s="151"/>
      <c r="G547" s="151"/>
      <c r="H547" s="151"/>
      <c r="I547" s="151"/>
    </row>
    <row r="548" spans="1:9" ht="31">
      <c r="A548" s="151"/>
      <c r="B548" s="151"/>
      <c r="C548" s="151"/>
      <c r="D548" s="151"/>
      <c r="E548" s="151"/>
      <c r="F548" s="151"/>
      <c r="G548" s="151"/>
      <c r="H548" s="151"/>
      <c r="I548" s="151"/>
    </row>
    <row r="549" spans="1:9" ht="31">
      <c r="A549" s="151"/>
      <c r="B549" s="151"/>
      <c r="C549" s="151"/>
      <c r="D549" s="151"/>
      <c r="E549" s="151"/>
      <c r="F549" s="151"/>
      <c r="G549" s="151"/>
      <c r="H549" s="151"/>
      <c r="I549" s="151"/>
    </row>
    <row r="550" spans="1:9" ht="31">
      <c r="A550" s="151"/>
      <c r="B550" s="151"/>
      <c r="C550" s="151"/>
      <c r="D550" s="151"/>
      <c r="E550" s="151"/>
      <c r="F550" s="151"/>
      <c r="G550" s="151"/>
      <c r="H550" s="151"/>
      <c r="I550" s="151"/>
    </row>
    <row r="551" spans="1:9" ht="31">
      <c r="A551" s="151"/>
      <c r="B551" s="151"/>
      <c r="C551" s="151"/>
      <c r="D551" s="151"/>
      <c r="E551" s="151"/>
      <c r="F551" s="151"/>
      <c r="G551" s="151"/>
      <c r="H551" s="151"/>
      <c r="I551" s="151"/>
    </row>
    <row r="552" spans="1:9" ht="31">
      <c r="A552" s="151"/>
      <c r="B552" s="151"/>
      <c r="C552" s="151"/>
      <c r="D552" s="151"/>
      <c r="E552" s="151"/>
      <c r="F552" s="151"/>
      <c r="G552" s="151"/>
      <c r="H552" s="151"/>
      <c r="I552" s="151"/>
    </row>
    <row r="553" spans="1:9" ht="31">
      <c r="A553" s="151"/>
      <c r="B553" s="151"/>
      <c r="C553" s="151"/>
      <c r="D553" s="151"/>
      <c r="E553" s="151"/>
      <c r="F553" s="151"/>
      <c r="G553" s="151"/>
      <c r="H553" s="151"/>
      <c r="I553" s="151"/>
    </row>
    <row r="554" spans="1:9" ht="31">
      <c r="A554" s="151"/>
      <c r="B554" s="151"/>
      <c r="C554" s="151"/>
      <c r="D554" s="151"/>
      <c r="E554" s="151"/>
      <c r="F554" s="151"/>
      <c r="G554" s="151"/>
      <c r="H554" s="151"/>
      <c r="I554" s="151"/>
    </row>
    <row r="555" spans="1:9" ht="31">
      <c r="A555" s="151"/>
      <c r="B555" s="151"/>
      <c r="C555" s="151"/>
      <c r="D555" s="151"/>
      <c r="E555" s="151"/>
      <c r="F555" s="151"/>
      <c r="G555" s="151"/>
      <c r="H555" s="151"/>
      <c r="I555" s="151"/>
    </row>
    <row r="556" spans="1:9" ht="31">
      <c r="A556" s="151"/>
      <c r="B556" s="151"/>
      <c r="C556" s="151"/>
      <c r="D556" s="151"/>
      <c r="E556" s="151"/>
      <c r="F556" s="151"/>
      <c r="G556" s="151"/>
      <c r="H556" s="151"/>
      <c r="I556" s="151"/>
    </row>
    <row r="557" spans="1:9" ht="31">
      <c r="A557" s="151"/>
      <c r="B557" s="151"/>
      <c r="C557" s="151"/>
      <c r="D557" s="151"/>
      <c r="E557" s="151"/>
      <c r="F557" s="151"/>
      <c r="G557" s="151"/>
      <c r="H557" s="151"/>
      <c r="I557" s="151"/>
    </row>
    <row r="558" spans="1:9" ht="31">
      <c r="A558" s="151"/>
      <c r="B558" s="151"/>
      <c r="C558" s="151"/>
      <c r="D558" s="151"/>
      <c r="E558" s="151"/>
      <c r="F558" s="151"/>
      <c r="G558" s="151"/>
      <c r="H558" s="151"/>
      <c r="I558" s="151"/>
    </row>
    <row r="559" spans="1:9" ht="31">
      <c r="A559" s="151"/>
      <c r="B559" s="151"/>
      <c r="C559" s="151"/>
      <c r="D559" s="151"/>
      <c r="E559" s="151"/>
      <c r="F559" s="151"/>
      <c r="G559" s="151"/>
      <c r="H559" s="151"/>
      <c r="I559" s="151"/>
    </row>
    <row r="560" spans="1:9" ht="31">
      <c r="A560" s="151"/>
      <c r="B560" s="151"/>
      <c r="C560" s="151"/>
      <c r="D560" s="151"/>
      <c r="E560" s="151"/>
      <c r="F560" s="151"/>
      <c r="G560" s="151"/>
      <c r="H560" s="151"/>
      <c r="I560" s="151"/>
    </row>
    <row r="561" spans="1:9" ht="31">
      <c r="A561" s="151"/>
      <c r="B561" s="151"/>
      <c r="C561" s="151"/>
      <c r="D561" s="151"/>
      <c r="E561" s="151"/>
      <c r="F561" s="151"/>
      <c r="G561" s="151"/>
      <c r="H561" s="151"/>
      <c r="I561" s="151"/>
    </row>
    <row r="562" spans="1:9" ht="31">
      <c r="A562" s="151"/>
      <c r="B562" s="151"/>
      <c r="C562" s="151"/>
      <c r="D562" s="151"/>
      <c r="E562" s="151"/>
      <c r="F562" s="151"/>
      <c r="G562" s="151"/>
      <c r="H562" s="151"/>
      <c r="I562" s="151"/>
    </row>
    <row r="563" spans="1:9" ht="31">
      <c r="A563" s="151"/>
      <c r="B563" s="151"/>
      <c r="C563" s="151"/>
      <c r="D563" s="151"/>
      <c r="E563" s="151"/>
      <c r="F563" s="151"/>
      <c r="G563" s="151"/>
      <c r="H563" s="151"/>
      <c r="I563" s="151"/>
    </row>
    <row r="564" spans="1:9" ht="31">
      <c r="A564" s="151"/>
      <c r="B564" s="151"/>
      <c r="C564" s="151"/>
      <c r="D564" s="151"/>
      <c r="E564" s="151"/>
      <c r="F564" s="151"/>
      <c r="G564" s="151"/>
      <c r="H564" s="151"/>
      <c r="I564" s="151"/>
    </row>
    <row r="565" spans="1:9" ht="31">
      <c r="A565" s="151"/>
      <c r="B565" s="151"/>
      <c r="C565" s="151"/>
      <c r="D565" s="151"/>
      <c r="E565" s="151"/>
      <c r="F565" s="151"/>
      <c r="G565" s="151"/>
      <c r="H565" s="151"/>
      <c r="I565" s="151"/>
    </row>
    <row r="566" spans="1:9" ht="31">
      <c r="A566" s="151"/>
      <c r="B566" s="151"/>
      <c r="C566" s="151"/>
      <c r="D566" s="151"/>
      <c r="E566" s="151"/>
      <c r="F566" s="151"/>
      <c r="G566" s="151"/>
      <c r="H566" s="151"/>
      <c r="I566" s="151"/>
    </row>
    <row r="567" spans="1:9" ht="31">
      <c r="A567" s="151"/>
      <c r="B567" s="151"/>
      <c r="C567" s="151"/>
      <c r="D567" s="151"/>
      <c r="E567" s="151"/>
      <c r="F567" s="151"/>
      <c r="G567" s="151"/>
      <c r="H567" s="151"/>
      <c r="I567" s="151"/>
    </row>
    <row r="568" spans="1:9" ht="31">
      <c r="A568" s="151"/>
      <c r="B568" s="151"/>
      <c r="C568" s="151"/>
      <c r="D568" s="151"/>
      <c r="E568" s="151"/>
      <c r="F568" s="151"/>
      <c r="G568" s="151"/>
      <c r="H568" s="151"/>
      <c r="I568" s="151"/>
    </row>
    <row r="569" spans="1:9" ht="31">
      <c r="A569" s="151"/>
      <c r="B569" s="151"/>
      <c r="C569" s="151"/>
      <c r="D569" s="151"/>
      <c r="E569" s="151"/>
      <c r="F569" s="151"/>
      <c r="G569" s="151"/>
      <c r="H569" s="151"/>
      <c r="I569" s="151"/>
    </row>
    <row r="570" spans="1:9" ht="31">
      <c r="A570" s="151"/>
      <c r="B570" s="151"/>
      <c r="C570" s="151"/>
      <c r="D570" s="151"/>
      <c r="E570" s="151"/>
      <c r="F570" s="151"/>
      <c r="G570" s="151"/>
      <c r="H570" s="151"/>
      <c r="I570" s="151"/>
    </row>
    <row r="571" spans="1:9" ht="31">
      <c r="A571" s="151"/>
      <c r="B571" s="151"/>
      <c r="C571" s="151"/>
      <c r="D571" s="151"/>
      <c r="E571" s="151"/>
      <c r="F571" s="151"/>
      <c r="G571" s="151"/>
      <c r="H571" s="151"/>
      <c r="I571" s="151"/>
    </row>
    <row r="572" spans="1:9" ht="31">
      <c r="A572" s="151"/>
      <c r="B572" s="151"/>
      <c r="C572" s="151"/>
      <c r="D572" s="151"/>
      <c r="E572" s="151"/>
      <c r="F572" s="151"/>
      <c r="G572" s="151"/>
      <c r="H572" s="151"/>
      <c r="I572" s="151"/>
    </row>
    <row r="573" spans="1:9" ht="31">
      <c r="A573" s="151"/>
      <c r="B573" s="151"/>
      <c r="C573" s="151"/>
      <c r="D573" s="151"/>
      <c r="E573" s="151"/>
      <c r="F573" s="151"/>
      <c r="G573" s="151"/>
      <c r="H573" s="151"/>
      <c r="I573" s="151"/>
    </row>
    <row r="574" spans="1:9" ht="31">
      <c r="A574" s="151"/>
      <c r="B574" s="151"/>
      <c r="C574" s="151"/>
      <c r="D574" s="151"/>
      <c r="E574" s="151"/>
      <c r="F574" s="151"/>
      <c r="G574" s="151"/>
      <c r="H574" s="151"/>
      <c r="I574" s="151"/>
    </row>
    <row r="575" spans="1:9" ht="31">
      <c r="A575" s="151"/>
      <c r="B575" s="151"/>
      <c r="C575" s="151"/>
      <c r="D575" s="151"/>
      <c r="E575" s="151"/>
      <c r="F575" s="151"/>
      <c r="G575" s="151"/>
      <c r="H575" s="151"/>
      <c r="I575" s="151"/>
    </row>
    <row r="576" spans="1:9" ht="31">
      <c r="A576" s="151"/>
      <c r="B576" s="151"/>
      <c r="C576" s="151"/>
      <c r="D576" s="151"/>
      <c r="E576" s="151"/>
      <c r="F576" s="151"/>
      <c r="G576" s="151"/>
      <c r="H576" s="151"/>
      <c r="I576" s="151"/>
    </row>
    <row r="577" spans="1:9" ht="31">
      <c r="A577" s="151"/>
      <c r="B577" s="151"/>
      <c r="C577" s="151"/>
      <c r="D577" s="151"/>
      <c r="E577" s="151"/>
      <c r="F577" s="151"/>
      <c r="G577" s="151"/>
      <c r="H577" s="151"/>
      <c r="I577" s="151"/>
    </row>
    <row r="578" spans="1:9" ht="31">
      <c r="A578" s="151"/>
      <c r="B578" s="151"/>
      <c r="C578" s="151"/>
      <c r="D578" s="151"/>
      <c r="E578" s="151"/>
      <c r="F578" s="151"/>
      <c r="G578" s="151"/>
      <c r="H578" s="151"/>
      <c r="I578" s="151"/>
    </row>
    <row r="579" spans="1:9" ht="31">
      <c r="A579" s="151"/>
      <c r="B579" s="151"/>
      <c r="C579" s="151"/>
      <c r="D579" s="151"/>
      <c r="E579" s="151"/>
      <c r="F579" s="151"/>
      <c r="G579" s="151"/>
      <c r="H579" s="151"/>
      <c r="I579" s="151"/>
    </row>
    <row r="580" spans="1:9" ht="31">
      <c r="A580" s="151"/>
      <c r="B580" s="151"/>
      <c r="C580" s="151"/>
      <c r="D580" s="151"/>
      <c r="E580" s="151"/>
      <c r="F580" s="151"/>
      <c r="G580" s="151"/>
      <c r="H580" s="151"/>
      <c r="I580" s="151"/>
    </row>
    <row r="581" spans="1:9" ht="31">
      <c r="A581" s="151"/>
      <c r="B581" s="151"/>
      <c r="C581" s="151"/>
      <c r="D581" s="151"/>
      <c r="E581" s="151"/>
      <c r="F581" s="151"/>
      <c r="G581" s="151"/>
      <c r="H581" s="151"/>
      <c r="I581" s="151"/>
    </row>
    <row r="582" spans="1:9" ht="31">
      <c r="A582" s="151"/>
      <c r="B582" s="151"/>
      <c r="C582" s="151"/>
      <c r="D582" s="151"/>
      <c r="E582" s="151"/>
      <c r="F582" s="151"/>
      <c r="G582" s="151"/>
      <c r="H582" s="151"/>
      <c r="I582" s="151"/>
    </row>
    <row r="583" spans="1:9" ht="31">
      <c r="A583" s="151"/>
      <c r="B583" s="151"/>
      <c r="C583" s="151"/>
      <c r="D583" s="151"/>
      <c r="E583" s="151"/>
      <c r="F583" s="151"/>
      <c r="G583" s="151"/>
      <c r="H583" s="151"/>
      <c r="I583" s="151"/>
    </row>
    <row r="584" spans="1:9" ht="31">
      <c r="A584" s="151"/>
      <c r="B584" s="151"/>
      <c r="C584" s="151"/>
      <c r="D584" s="151"/>
      <c r="E584" s="151"/>
      <c r="F584" s="151"/>
      <c r="G584" s="151"/>
      <c r="H584" s="151"/>
      <c r="I584" s="151"/>
    </row>
    <row r="585" spans="1:9" ht="31">
      <c r="A585" s="151"/>
      <c r="B585" s="151"/>
      <c r="C585" s="151"/>
      <c r="D585" s="151"/>
      <c r="E585" s="151"/>
      <c r="F585" s="151"/>
      <c r="G585" s="151"/>
      <c r="H585" s="151"/>
      <c r="I585" s="151"/>
    </row>
    <row r="586" spans="1:9" ht="31">
      <c r="A586" s="151"/>
      <c r="B586" s="151"/>
      <c r="C586" s="151"/>
      <c r="D586" s="151"/>
      <c r="E586" s="151"/>
      <c r="F586" s="151"/>
      <c r="G586" s="151"/>
      <c r="H586" s="151"/>
      <c r="I586" s="151"/>
    </row>
    <row r="587" spans="1:9" ht="31">
      <c r="A587" s="151"/>
      <c r="B587" s="151"/>
      <c r="C587" s="151"/>
      <c r="D587" s="151"/>
      <c r="E587" s="151"/>
      <c r="F587" s="151"/>
      <c r="G587" s="151"/>
      <c r="H587" s="151"/>
      <c r="I587" s="151"/>
    </row>
    <row r="588" spans="1:9" ht="31">
      <c r="A588" s="151"/>
      <c r="B588" s="151"/>
      <c r="C588" s="151"/>
      <c r="D588" s="151"/>
      <c r="E588" s="151"/>
      <c r="F588" s="151"/>
      <c r="G588" s="151"/>
      <c r="H588" s="151"/>
      <c r="I588" s="151"/>
    </row>
    <row r="589" spans="1:9" ht="31">
      <c r="A589" s="151"/>
      <c r="B589" s="151"/>
      <c r="C589" s="151"/>
      <c r="D589" s="151"/>
      <c r="E589" s="151"/>
      <c r="F589" s="151"/>
      <c r="G589" s="151"/>
      <c r="H589" s="151"/>
      <c r="I589" s="151"/>
    </row>
    <row r="590" spans="1:9" ht="31">
      <c r="A590" s="151"/>
      <c r="B590" s="151"/>
      <c r="C590" s="151"/>
      <c r="D590" s="151"/>
      <c r="E590" s="151"/>
      <c r="F590" s="151"/>
      <c r="G590" s="151"/>
      <c r="H590" s="151"/>
      <c r="I590" s="151"/>
    </row>
    <row r="591" spans="1:9" ht="31">
      <c r="A591" s="151"/>
      <c r="B591" s="151"/>
      <c r="C591" s="151"/>
      <c r="D591" s="151"/>
      <c r="E591" s="151"/>
      <c r="F591" s="151"/>
      <c r="G591" s="151"/>
      <c r="H591" s="151"/>
      <c r="I591" s="151"/>
    </row>
    <row r="592" spans="1:9" ht="31">
      <c r="A592" s="151"/>
      <c r="B592" s="151"/>
      <c r="C592" s="151"/>
      <c r="D592" s="151"/>
      <c r="E592" s="151"/>
      <c r="F592" s="151"/>
      <c r="G592" s="151"/>
      <c r="H592" s="151"/>
      <c r="I592" s="151"/>
    </row>
    <row r="593" spans="1:9" ht="31">
      <c r="A593" s="151"/>
      <c r="B593" s="151"/>
      <c r="C593" s="151"/>
      <c r="D593" s="151"/>
      <c r="E593" s="151"/>
      <c r="F593" s="151"/>
      <c r="G593" s="151"/>
      <c r="H593" s="151"/>
      <c r="I593" s="151"/>
    </row>
    <row r="594" spans="1:9" ht="31">
      <c r="A594" s="151"/>
      <c r="B594" s="151"/>
      <c r="C594" s="151"/>
      <c r="D594" s="151"/>
      <c r="E594" s="151"/>
      <c r="F594" s="151"/>
      <c r="G594" s="151"/>
      <c r="H594" s="151"/>
      <c r="I594" s="151"/>
    </row>
    <row r="595" spans="1:9" ht="31">
      <c r="A595" s="151"/>
      <c r="B595" s="151"/>
      <c r="C595" s="151"/>
      <c r="D595" s="151"/>
      <c r="E595" s="151"/>
      <c r="F595" s="151"/>
      <c r="G595" s="151"/>
      <c r="H595" s="151"/>
      <c r="I595" s="151"/>
    </row>
    <row r="596" spans="1:9" ht="31">
      <c r="A596" s="151"/>
      <c r="B596" s="151"/>
      <c r="C596" s="151"/>
      <c r="D596" s="151"/>
      <c r="E596" s="151"/>
      <c r="F596" s="151"/>
      <c r="G596" s="151"/>
      <c r="H596" s="151"/>
      <c r="I596" s="151"/>
    </row>
    <row r="597" spans="1:9" ht="31">
      <c r="A597" s="151"/>
      <c r="B597" s="151"/>
      <c r="C597" s="151"/>
      <c r="D597" s="151"/>
      <c r="E597" s="151"/>
      <c r="F597" s="151"/>
      <c r="G597" s="151"/>
      <c r="H597" s="151"/>
      <c r="I597" s="151"/>
    </row>
    <row r="598" spans="1:9" ht="31">
      <c r="A598" s="151"/>
      <c r="B598" s="151"/>
      <c r="C598" s="151"/>
      <c r="D598" s="151"/>
      <c r="E598" s="151"/>
      <c r="F598" s="151"/>
      <c r="G598" s="151"/>
      <c r="H598" s="151"/>
      <c r="I598" s="151"/>
    </row>
    <row r="599" spans="1:9" ht="31">
      <c r="A599" s="151"/>
      <c r="B599" s="151"/>
      <c r="C599" s="151"/>
      <c r="D599" s="151"/>
      <c r="E599" s="151"/>
      <c r="F599" s="151"/>
      <c r="G599" s="151"/>
      <c r="H599" s="151"/>
      <c r="I599" s="151"/>
    </row>
    <row r="600" spans="1:9" ht="31">
      <c r="A600" s="151"/>
      <c r="B600" s="151"/>
      <c r="C600" s="151"/>
      <c r="D600" s="151"/>
      <c r="E600" s="151"/>
      <c r="F600" s="151"/>
      <c r="G600" s="151"/>
      <c r="H600" s="151"/>
      <c r="I600" s="151"/>
    </row>
    <row r="601" spans="1:9" ht="31">
      <c r="A601" s="151"/>
      <c r="B601" s="151"/>
      <c r="C601" s="151"/>
      <c r="D601" s="151"/>
      <c r="E601" s="151"/>
      <c r="F601" s="151"/>
      <c r="G601" s="151"/>
      <c r="H601" s="151"/>
      <c r="I601" s="151"/>
    </row>
    <row r="602" spans="1:9" ht="31">
      <c r="A602" s="151"/>
      <c r="B602" s="151"/>
      <c r="C602" s="151"/>
      <c r="D602" s="151"/>
      <c r="E602" s="151"/>
      <c r="F602" s="151"/>
      <c r="G602" s="151"/>
      <c r="H602" s="151"/>
      <c r="I602" s="151"/>
    </row>
    <row r="603" spans="1:9" ht="31">
      <c r="A603" s="151"/>
      <c r="B603" s="151"/>
      <c r="C603" s="151"/>
      <c r="D603" s="151"/>
      <c r="E603" s="151"/>
      <c r="F603" s="151"/>
      <c r="G603" s="151"/>
      <c r="H603" s="151"/>
      <c r="I603" s="151"/>
    </row>
    <row r="604" spans="1:9" ht="31">
      <c r="A604" s="151"/>
      <c r="B604" s="151"/>
      <c r="C604" s="151"/>
      <c r="D604" s="151"/>
      <c r="E604" s="151"/>
      <c r="F604" s="151"/>
      <c r="G604" s="151"/>
      <c r="H604" s="151"/>
      <c r="I604" s="151"/>
    </row>
    <row r="605" spans="1:9" ht="31">
      <c r="A605" s="151"/>
      <c r="B605" s="151"/>
      <c r="C605" s="151"/>
      <c r="D605" s="151"/>
      <c r="E605" s="151"/>
      <c r="F605" s="151"/>
      <c r="G605" s="151"/>
      <c r="H605" s="151"/>
      <c r="I605" s="151"/>
    </row>
    <row r="606" spans="1:9" ht="31">
      <c r="A606" s="151"/>
      <c r="B606" s="151"/>
      <c r="C606" s="151"/>
      <c r="D606" s="151"/>
      <c r="E606" s="151"/>
      <c r="F606" s="151"/>
      <c r="G606" s="151"/>
      <c r="H606" s="151"/>
      <c r="I606" s="151"/>
    </row>
    <row r="607" spans="1:9" ht="31">
      <c r="A607" s="151"/>
      <c r="B607" s="151"/>
      <c r="C607" s="151"/>
      <c r="D607" s="151"/>
      <c r="E607" s="151"/>
      <c r="F607" s="151"/>
      <c r="G607" s="151"/>
      <c r="H607" s="151"/>
      <c r="I607" s="151"/>
    </row>
    <row r="608" spans="1:9" ht="31">
      <c r="A608" s="151"/>
      <c r="B608" s="151"/>
      <c r="C608" s="151"/>
      <c r="D608" s="151"/>
      <c r="E608" s="151"/>
      <c r="F608" s="151"/>
      <c r="G608" s="151"/>
      <c r="H608" s="151"/>
      <c r="I608" s="151"/>
    </row>
    <row r="609" spans="1:9" ht="31">
      <c r="A609" s="151"/>
      <c r="B609" s="151"/>
      <c r="C609" s="151"/>
      <c r="D609" s="151"/>
      <c r="E609" s="151"/>
      <c r="F609" s="151"/>
      <c r="G609" s="151"/>
      <c r="H609" s="151"/>
      <c r="I609" s="151"/>
    </row>
    <row r="610" spans="1:9" ht="31">
      <c r="A610" s="151"/>
      <c r="B610" s="151"/>
      <c r="C610" s="151"/>
      <c r="D610" s="151"/>
      <c r="E610" s="151"/>
      <c r="F610" s="151"/>
      <c r="G610" s="151"/>
      <c r="H610" s="151"/>
      <c r="I610" s="151"/>
    </row>
    <row r="611" spans="1:9" ht="31">
      <c r="A611" s="151"/>
      <c r="B611" s="151"/>
      <c r="C611" s="151"/>
      <c r="D611" s="151"/>
      <c r="E611" s="151"/>
      <c r="F611" s="151"/>
      <c r="G611" s="151"/>
      <c r="H611" s="151"/>
      <c r="I611" s="151"/>
    </row>
    <row r="612" spans="1:9" ht="31">
      <c r="A612" s="151"/>
      <c r="B612" s="151"/>
      <c r="C612" s="151"/>
      <c r="D612" s="151"/>
      <c r="E612" s="151"/>
      <c r="F612" s="151"/>
      <c r="G612" s="151"/>
      <c r="H612" s="151"/>
      <c r="I612" s="151"/>
    </row>
    <row r="613" spans="1:9" ht="31">
      <c r="A613" s="151"/>
      <c r="B613" s="151"/>
      <c r="C613" s="151"/>
      <c r="D613" s="151"/>
      <c r="E613" s="151"/>
      <c r="F613" s="151"/>
      <c r="G613" s="151"/>
      <c r="H613" s="151"/>
      <c r="I613" s="151"/>
    </row>
    <row r="614" spans="1:9" ht="31">
      <c r="A614" s="151"/>
      <c r="B614" s="151"/>
      <c r="C614" s="151"/>
      <c r="D614" s="151"/>
      <c r="E614" s="151"/>
      <c r="F614" s="151"/>
      <c r="G614" s="151"/>
      <c r="H614" s="151"/>
      <c r="I614" s="151"/>
    </row>
    <row r="615" spans="1:9" ht="31">
      <c r="A615" s="151"/>
      <c r="B615" s="151"/>
      <c r="C615" s="151"/>
      <c r="D615" s="151"/>
      <c r="E615" s="151"/>
      <c r="F615" s="151"/>
      <c r="G615" s="151"/>
      <c r="H615" s="151"/>
      <c r="I615" s="151"/>
    </row>
    <row r="616" spans="1:9" ht="31">
      <c r="A616" s="151"/>
      <c r="B616" s="151"/>
      <c r="C616" s="151"/>
      <c r="D616" s="151"/>
      <c r="E616" s="151"/>
      <c r="F616" s="151"/>
      <c r="G616" s="151"/>
      <c r="H616" s="151"/>
      <c r="I616" s="151"/>
    </row>
    <row r="617" spans="1:9" ht="31">
      <c r="A617" s="151"/>
      <c r="B617" s="151"/>
      <c r="C617" s="151"/>
      <c r="D617" s="151"/>
      <c r="E617" s="151"/>
      <c r="F617" s="151"/>
      <c r="G617" s="151"/>
      <c r="H617" s="151"/>
      <c r="I617" s="151"/>
    </row>
    <row r="618" spans="1:9" ht="31">
      <c r="A618" s="151"/>
      <c r="B618" s="151"/>
      <c r="C618" s="151"/>
      <c r="D618" s="151"/>
      <c r="E618" s="151"/>
      <c r="F618" s="151"/>
      <c r="G618" s="151"/>
      <c r="H618" s="151"/>
      <c r="I618" s="151"/>
    </row>
    <row r="619" spans="1:9" ht="31">
      <c r="A619" s="151"/>
      <c r="B619" s="151"/>
      <c r="C619" s="151"/>
      <c r="D619" s="151"/>
      <c r="E619" s="151"/>
      <c r="F619" s="151"/>
      <c r="G619" s="151"/>
      <c r="H619" s="151"/>
      <c r="I619" s="151"/>
    </row>
    <row r="620" spans="1:9" ht="31">
      <c r="A620" s="151"/>
      <c r="B620" s="151"/>
      <c r="C620" s="151"/>
      <c r="D620" s="151"/>
      <c r="E620" s="151"/>
      <c r="F620" s="151"/>
      <c r="G620" s="151"/>
      <c r="H620" s="151"/>
      <c r="I620" s="151"/>
    </row>
    <row r="621" spans="1:9" ht="31">
      <c r="A621" s="151"/>
      <c r="B621" s="151"/>
      <c r="C621" s="151"/>
      <c r="D621" s="151"/>
      <c r="E621" s="151"/>
      <c r="F621" s="151"/>
      <c r="G621" s="151"/>
      <c r="H621" s="151"/>
      <c r="I621" s="151"/>
    </row>
    <row r="622" spans="1:9" ht="31">
      <c r="A622" s="151"/>
      <c r="B622" s="151"/>
      <c r="C622" s="151"/>
      <c r="D622" s="151"/>
      <c r="E622" s="151"/>
      <c r="F622" s="151"/>
      <c r="G622" s="151"/>
      <c r="H622" s="151"/>
      <c r="I622" s="151"/>
    </row>
    <row r="623" spans="1:9" ht="31">
      <c r="A623" s="151"/>
      <c r="B623" s="151"/>
      <c r="C623" s="151"/>
      <c r="D623" s="151"/>
      <c r="E623" s="151"/>
      <c r="F623" s="151"/>
      <c r="G623" s="151"/>
      <c r="H623" s="151"/>
      <c r="I623" s="151"/>
    </row>
    <row r="624" spans="1:9" ht="31">
      <c r="A624" s="151"/>
      <c r="B624" s="151"/>
      <c r="C624" s="151"/>
      <c r="D624" s="151"/>
      <c r="E624" s="151"/>
      <c r="F624" s="151"/>
      <c r="G624" s="151"/>
      <c r="H624" s="151"/>
      <c r="I624" s="151"/>
    </row>
    <row r="625" spans="1:9" ht="31">
      <c r="A625" s="151"/>
      <c r="B625" s="151"/>
      <c r="C625" s="151"/>
      <c r="D625" s="151"/>
      <c r="E625" s="151"/>
      <c r="F625" s="151"/>
      <c r="G625" s="151"/>
      <c r="H625" s="151"/>
      <c r="I625" s="151"/>
    </row>
    <row r="626" spans="1:9" ht="31">
      <c r="A626" s="151"/>
      <c r="B626" s="151"/>
      <c r="C626" s="151"/>
      <c r="D626" s="151"/>
      <c r="E626" s="151"/>
      <c r="F626" s="151"/>
      <c r="G626" s="151"/>
      <c r="H626" s="151"/>
      <c r="I626" s="151"/>
    </row>
    <row r="627" spans="1:9" ht="31">
      <c r="A627" s="151"/>
      <c r="B627" s="151"/>
      <c r="C627" s="151"/>
      <c r="D627" s="151"/>
      <c r="E627" s="151"/>
      <c r="F627" s="151"/>
      <c r="G627" s="151"/>
      <c r="H627" s="151"/>
      <c r="I627" s="151"/>
    </row>
    <row r="628" spans="1:9" ht="31">
      <c r="A628" s="151"/>
      <c r="B628" s="151"/>
      <c r="C628" s="151"/>
      <c r="D628" s="151"/>
      <c r="E628" s="151"/>
      <c r="F628" s="151"/>
      <c r="G628" s="151"/>
      <c r="H628" s="151"/>
      <c r="I628" s="151"/>
    </row>
    <row r="629" spans="1:9" ht="31">
      <c r="A629" s="151"/>
      <c r="B629" s="151"/>
      <c r="C629" s="151"/>
      <c r="D629" s="151"/>
      <c r="E629" s="151"/>
      <c r="F629" s="151"/>
      <c r="G629" s="151"/>
      <c r="H629" s="151"/>
      <c r="I629" s="151"/>
    </row>
    <row r="630" spans="1:9" ht="31">
      <c r="A630" s="151"/>
      <c r="B630" s="151"/>
      <c r="C630" s="151"/>
      <c r="D630" s="151"/>
      <c r="E630" s="151"/>
      <c r="F630" s="151"/>
      <c r="G630" s="151"/>
      <c r="H630" s="151"/>
      <c r="I630" s="151"/>
    </row>
    <row r="631" spans="1:9" ht="31">
      <c r="A631" s="151"/>
      <c r="B631" s="151"/>
      <c r="C631" s="151"/>
      <c r="D631" s="151"/>
      <c r="E631" s="151"/>
      <c r="F631" s="151"/>
      <c r="G631" s="151"/>
      <c r="H631" s="151"/>
      <c r="I631" s="151"/>
    </row>
    <row r="632" spans="1:9" ht="31">
      <c r="A632" s="151"/>
      <c r="B632" s="151"/>
      <c r="C632" s="151"/>
      <c r="D632" s="151"/>
      <c r="E632" s="151"/>
      <c r="F632" s="151"/>
      <c r="G632" s="151"/>
      <c r="H632" s="151"/>
      <c r="I632" s="151"/>
    </row>
    <row r="633" spans="1:9" ht="31">
      <c r="A633" s="151"/>
      <c r="B633" s="151"/>
      <c r="C633" s="151"/>
      <c r="D633" s="151"/>
      <c r="E633" s="151"/>
      <c r="F633" s="151"/>
      <c r="G633" s="151"/>
      <c r="H633" s="151"/>
      <c r="I633" s="151"/>
    </row>
    <row r="634" spans="1:9" ht="31">
      <c r="A634" s="151"/>
      <c r="B634" s="151"/>
      <c r="C634" s="151"/>
      <c r="D634" s="151"/>
      <c r="E634" s="151"/>
      <c r="F634" s="151"/>
      <c r="G634" s="151"/>
      <c r="H634" s="151"/>
      <c r="I634" s="151"/>
    </row>
    <row r="635" spans="1:9" ht="31">
      <c r="A635" s="151"/>
      <c r="B635" s="151"/>
      <c r="C635" s="151"/>
      <c r="D635" s="151"/>
      <c r="E635" s="151"/>
      <c r="F635" s="151"/>
      <c r="G635" s="151"/>
      <c r="H635" s="151"/>
      <c r="I635" s="151"/>
    </row>
    <row r="636" spans="1:9" ht="31">
      <c r="A636" s="151"/>
      <c r="B636" s="151"/>
      <c r="C636" s="151"/>
      <c r="D636" s="151"/>
      <c r="E636" s="151"/>
      <c r="F636" s="151"/>
      <c r="G636" s="151"/>
      <c r="H636" s="151"/>
      <c r="I636" s="151"/>
    </row>
    <row r="637" spans="1:9" ht="31">
      <c r="A637" s="151"/>
      <c r="B637" s="151"/>
      <c r="C637" s="151"/>
      <c r="D637" s="151"/>
      <c r="E637" s="151"/>
      <c r="F637" s="151"/>
      <c r="G637" s="151"/>
      <c r="H637" s="151"/>
      <c r="I637" s="151"/>
    </row>
    <row r="638" spans="1:9" ht="31">
      <c r="A638" s="151"/>
      <c r="B638" s="151"/>
      <c r="C638" s="151"/>
      <c r="D638" s="151"/>
      <c r="E638" s="151"/>
      <c r="F638" s="151"/>
      <c r="G638" s="151"/>
      <c r="H638" s="151"/>
      <c r="I638" s="151"/>
    </row>
    <row r="639" spans="1:9" ht="31">
      <c r="A639" s="151"/>
      <c r="B639" s="151"/>
      <c r="C639" s="151"/>
      <c r="D639" s="151"/>
      <c r="E639" s="151"/>
      <c r="F639" s="151"/>
      <c r="G639" s="151"/>
      <c r="H639" s="151"/>
      <c r="I639" s="151"/>
    </row>
    <row r="640" spans="1:9" ht="31">
      <c r="A640" s="151"/>
      <c r="B640" s="151"/>
      <c r="C640" s="151"/>
      <c r="D640" s="151"/>
      <c r="E640" s="151"/>
      <c r="F640" s="151"/>
      <c r="G640" s="151"/>
      <c r="H640" s="151"/>
      <c r="I640" s="151"/>
    </row>
    <row r="641" spans="1:9" ht="31">
      <c r="A641" s="151"/>
      <c r="B641" s="151"/>
      <c r="C641" s="151"/>
      <c r="D641" s="151"/>
      <c r="E641" s="151"/>
      <c r="F641" s="151"/>
      <c r="G641" s="151"/>
      <c r="H641" s="151"/>
      <c r="I641" s="151"/>
    </row>
    <row r="642" spans="1:9" ht="31">
      <c r="A642" s="151"/>
      <c r="B642" s="151"/>
      <c r="C642" s="151"/>
      <c r="D642" s="151"/>
      <c r="E642" s="151"/>
      <c r="F642" s="151"/>
      <c r="G642" s="151"/>
      <c r="H642" s="151"/>
      <c r="I642" s="151"/>
    </row>
    <row r="643" spans="1:9" ht="31">
      <c r="A643" s="151"/>
      <c r="B643" s="151"/>
      <c r="C643" s="151"/>
      <c r="D643" s="151"/>
      <c r="E643" s="151"/>
      <c r="F643" s="151"/>
      <c r="G643" s="151"/>
      <c r="H643" s="151"/>
      <c r="I643" s="151"/>
    </row>
    <row r="644" spans="1:9" ht="31">
      <c r="A644" s="151"/>
      <c r="B644" s="151"/>
      <c r="C644" s="151"/>
      <c r="D644" s="151"/>
      <c r="E644" s="151"/>
      <c r="F644" s="151"/>
      <c r="G644" s="151"/>
      <c r="H644" s="151"/>
      <c r="I644" s="151"/>
    </row>
    <row r="645" spans="1:9" ht="31">
      <c r="A645" s="151"/>
      <c r="B645" s="151"/>
      <c r="C645" s="151"/>
      <c r="D645" s="151"/>
      <c r="E645" s="151"/>
      <c r="F645" s="151"/>
      <c r="G645" s="151"/>
      <c r="H645" s="151"/>
      <c r="I645" s="151"/>
    </row>
    <row r="646" spans="1:9" ht="31">
      <c r="A646" s="151"/>
      <c r="B646" s="151"/>
      <c r="C646" s="151"/>
      <c r="D646" s="151"/>
      <c r="E646" s="151"/>
      <c r="F646" s="151"/>
      <c r="G646" s="151"/>
      <c r="H646" s="151"/>
      <c r="I646" s="151"/>
    </row>
    <row r="647" spans="1:9" ht="31">
      <c r="A647" s="151"/>
      <c r="B647" s="151"/>
      <c r="C647" s="151"/>
      <c r="D647" s="151"/>
      <c r="E647" s="151"/>
      <c r="F647" s="151"/>
      <c r="G647" s="151"/>
      <c r="H647" s="151"/>
      <c r="I647" s="151"/>
    </row>
    <row r="648" spans="1:9" ht="31">
      <c r="A648" s="151"/>
      <c r="B648" s="151"/>
      <c r="C648" s="151"/>
      <c r="D648" s="151"/>
      <c r="E648" s="151"/>
      <c r="F648" s="151"/>
      <c r="G648" s="151"/>
      <c r="H648" s="151"/>
      <c r="I648" s="151"/>
    </row>
    <row r="649" spans="1:9" ht="31">
      <c r="A649" s="151"/>
      <c r="B649" s="151"/>
      <c r="C649" s="151"/>
      <c r="D649" s="151"/>
      <c r="E649" s="151"/>
      <c r="F649" s="151"/>
      <c r="G649" s="151"/>
      <c r="H649" s="151"/>
      <c r="I649" s="151"/>
    </row>
    <row r="650" spans="1:9" ht="31">
      <c r="A650" s="151"/>
      <c r="B650" s="151"/>
      <c r="C650" s="151"/>
      <c r="D650" s="151"/>
      <c r="E650" s="151"/>
      <c r="F650" s="151"/>
      <c r="G650" s="151"/>
      <c r="H650" s="151"/>
      <c r="I650" s="151"/>
    </row>
    <row r="651" spans="1:9" ht="31">
      <c r="A651" s="151"/>
      <c r="B651" s="151"/>
      <c r="C651" s="151"/>
      <c r="D651" s="151"/>
      <c r="E651" s="151"/>
      <c r="F651" s="151"/>
      <c r="G651" s="151"/>
      <c r="H651" s="151"/>
      <c r="I651" s="151"/>
    </row>
    <row r="652" spans="1:9" ht="31">
      <c r="A652" s="151"/>
      <c r="B652" s="151"/>
      <c r="C652" s="151"/>
      <c r="D652" s="151"/>
      <c r="E652" s="151"/>
      <c r="F652" s="151"/>
      <c r="G652" s="151"/>
      <c r="H652" s="151"/>
      <c r="I652" s="151"/>
    </row>
    <row r="653" spans="1:9" ht="31">
      <c r="A653" s="151"/>
      <c r="B653" s="151"/>
      <c r="C653" s="151"/>
      <c r="D653" s="151"/>
      <c r="E653" s="151"/>
      <c r="F653" s="151"/>
      <c r="G653" s="151"/>
      <c r="H653" s="151"/>
      <c r="I653" s="151"/>
    </row>
    <row r="654" spans="1:9" ht="31">
      <c r="A654" s="151"/>
      <c r="B654" s="151"/>
      <c r="C654" s="151"/>
      <c r="D654" s="151"/>
      <c r="E654" s="151"/>
      <c r="F654" s="151"/>
      <c r="G654" s="151"/>
      <c r="H654" s="151"/>
      <c r="I654" s="151"/>
    </row>
    <row r="655" spans="1:9" ht="31">
      <c r="A655" s="151"/>
      <c r="B655" s="151"/>
      <c r="C655" s="151"/>
      <c r="D655" s="151"/>
      <c r="E655" s="151"/>
      <c r="F655" s="151"/>
      <c r="G655" s="151"/>
      <c r="H655" s="151"/>
      <c r="I655" s="151"/>
    </row>
    <row r="656" spans="1:9" ht="31">
      <c r="A656" s="151"/>
      <c r="B656" s="151"/>
      <c r="C656" s="151"/>
      <c r="D656" s="151"/>
      <c r="E656" s="151"/>
      <c r="F656" s="151"/>
      <c r="G656" s="151"/>
      <c r="H656" s="151"/>
      <c r="I656" s="151"/>
    </row>
    <row r="657" spans="1:9" ht="31">
      <c r="A657" s="151"/>
      <c r="B657" s="151"/>
      <c r="C657" s="151"/>
      <c r="D657" s="151"/>
      <c r="E657" s="151"/>
      <c r="F657" s="151"/>
      <c r="G657" s="151"/>
      <c r="H657" s="151"/>
      <c r="I657" s="151"/>
    </row>
    <row r="658" spans="1:9" ht="31">
      <c r="A658" s="151"/>
      <c r="B658" s="151"/>
      <c r="C658" s="151"/>
      <c r="D658" s="151"/>
      <c r="E658" s="151"/>
      <c r="F658" s="151"/>
      <c r="G658" s="151"/>
      <c r="H658" s="151"/>
      <c r="I658" s="151"/>
    </row>
    <row r="659" spans="1:9" ht="31">
      <c r="A659" s="151"/>
      <c r="B659" s="151"/>
      <c r="C659" s="151"/>
      <c r="D659" s="151"/>
      <c r="E659" s="151"/>
      <c r="F659" s="151"/>
      <c r="G659" s="151"/>
      <c r="H659" s="151"/>
      <c r="I659" s="151"/>
    </row>
    <row r="660" spans="1:9" ht="31">
      <c r="A660" s="151"/>
      <c r="B660" s="151"/>
      <c r="C660" s="151"/>
      <c r="D660" s="151"/>
      <c r="E660" s="151"/>
      <c r="F660" s="151"/>
      <c r="G660" s="151"/>
      <c r="H660" s="151"/>
      <c r="I660" s="151"/>
    </row>
    <row r="661" spans="1:9" ht="31">
      <c r="A661" s="151"/>
      <c r="B661" s="151"/>
      <c r="C661" s="151"/>
      <c r="D661" s="151"/>
      <c r="E661" s="151"/>
      <c r="F661" s="151"/>
      <c r="G661" s="151"/>
      <c r="H661" s="151"/>
      <c r="I661" s="151"/>
    </row>
    <row r="662" spans="1:9" ht="31">
      <c r="A662" s="151"/>
      <c r="B662" s="151"/>
      <c r="C662" s="151"/>
      <c r="D662" s="151"/>
      <c r="E662" s="151"/>
      <c r="F662" s="151"/>
      <c r="G662" s="151"/>
      <c r="H662" s="151"/>
      <c r="I662" s="151"/>
    </row>
    <row r="663" spans="1:9" ht="31">
      <c r="A663" s="151"/>
      <c r="B663" s="151"/>
      <c r="C663" s="151"/>
      <c r="D663" s="151"/>
      <c r="E663" s="151"/>
      <c r="F663" s="151"/>
      <c r="G663" s="151"/>
      <c r="H663" s="151"/>
      <c r="I663" s="151"/>
    </row>
    <row r="664" spans="1:9" ht="31">
      <c r="A664" s="151"/>
      <c r="B664" s="151"/>
      <c r="C664" s="151"/>
      <c r="D664" s="151"/>
      <c r="E664" s="151"/>
      <c r="F664" s="151"/>
      <c r="G664" s="151"/>
      <c r="H664" s="151"/>
      <c r="I664" s="151"/>
    </row>
    <row r="665" spans="1:9" ht="31">
      <c r="A665" s="151"/>
      <c r="B665" s="151"/>
      <c r="C665" s="151"/>
      <c r="D665" s="151"/>
      <c r="E665" s="151"/>
      <c r="F665" s="151"/>
      <c r="G665" s="151"/>
      <c r="H665" s="151"/>
      <c r="I665" s="151"/>
    </row>
    <row r="666" spans="1:9" ht="31">
      <c r="A666" s="151"/>
      <c r="B666" s="151"/>
      <c r="C666" s="151"/>
      <c r="D666" s="151"/>
      <c r="E666" s="151"/>
      <c r="F666" s="151"/>
      <c r="G666" s="151"/>
      <c r="H666" s="151"/>
      <c r="I666" s="151"/>
    </row>
    <row r="667" spans="1:9" ht="31">
      <c r="A667" s="151"/>
      <c r="B667" s="151"/>
      <c r="C667" s="151"/>
      <c r="D667" s="151"/>
      <c r="E667" s="151"/>
      <c r="F667" s="151"/>
      <c r="G667" s="151"/>
      <c r="H667" s="151"/>
      <c r="I667" s="151"/>
    </row>
    <row r="668" spans="1:9" ht="31">
      <c r="A668" s="151"/>
      <c r="B668" s="151"/>
      <c r="C668" s="151"/>
      <c r="D668" s="151"/>
      <c r="E668" s="151"/>
      <c r="F668" s="151"/>
      <c r="G668" s="151"/>
      <c r="H668" s="151"/>
      <c r="I668" s="151"/>
    </row>
    <row r="669" spans="1:9" ht="31">
      <c r="A669" s="151"/>
      <c r="B669" s="151"/>
      <c r="C669" s="151"/>
      <c r="D669" s="151"/>
      <c r="E669" s="151"/>
      <c r="F669" s="151"/>
      <c r="G669" s="151"/>
      <c r="H669" s="151"/>
      <c r="I669" s="151"/>
    </row>
    <row r="670" spans="1:9" ht="31">
      <c r="A670" s="151"/>
      <c r="B670" s="151"/>
      <c r="C670" s="151"/>
      <c r="D670" s="151"/>
      <c r="E670" s="151"/>
      <c r="F670" s="151"/>
      <c r="G670" s="151"/>
      <c r="H670" s="151"/>
      <c r="I670" s="151"/>
    </row>
    <row r="671" spans="1:9" ht="31">
      <c r="A671" s="151"/>
      <c r="B671" s="151"/>
      <c r="C671" s="151"/>
      <c r="D671" s="151"/>
      <c r="E671" s="151"/>
      <c r="F671" s="151"/>
      <c r="G671" s="151"/>
      <c r="H671" s="151"/>
      <c r="I671" s="151"/>
    </row>
    <row r="672" spans="1:9" ht="31">
      <c r="A672" s="151"/>
      <c r="B672" s="151"/>
      <c r="C672" s="151"/>
      <c r="D672" s="151"/>
      <c r="E672" s="151"/>
      <c r="F672" s="151"/>
      <c r="G672" s="151"/>
      <c r="H672" s="151"/>
      <c r="I672" s="151"/>
    </row>
    <row r="673" spans="1:9" ht="31">
      <c r="A673" s="151"/>
      <c r="B673" s="151"/>
      <c r="C673" s="151"/>
      <c r="D673" s="151"/>
      <c r="E673" s="151"/>
      <c r="F673" s="151"/>
      <c r="G673" s="151"/>
      <c r="H673" s="151"/>
      <c r="I673" s="151"/>
    </row>
    <row r="674" spans="1:9" ht="31">
      <c r="A674" s="151"/>
      <c r="B674" s="151"/>
      <c r="C674" s="151"/>
      <c r="D674" s="151"/>
      <c r="E674" s="151"/>
      <c r="F674" s="151"/>
      <c r="G674" s="151"/>
      <c r="H674" s="151"/>
      <c r="I674" s="151"/>
    </row>
    <row r="675" spans="1:9" ht="31">
      <c r="A675" s="151"/>
      <c r="B675" s="151"/>
      <c r="C675" s="151"/>
      <c r="D675" s="151"/>
      <c r="E675" s="151"/>
      <c r="F675" s="151"/>
      <c r="G675" s="151"/>
      <c r="H675" s="151"/>
      <c r="I675" s="151"/>
    </row>
    <row r="676" spans="1:9" ht="31">
      <c r="A676" s="151"/>
      <c r="B676" s="151"/>
      <c r="C676" s="151"/>
      <c r="D676" s="151"/>
      <c r="E676" s="151"/>
      <c r="F676" s="151"/>
      <c r="G676" s="151"/>
      <c r="H676" s="151"/>
      <c r="I676" s="151"/>
    </row>
    <row r="677" spans="1:9" ht="31">
      <c r="A677" s="151"/>
      <c r="B677" s="151"/>
      <c r="C677" s="151"/>
      <c r="D677" s="151"/>
      <c r="E677" s="151"/>
      <c r="F677" s="151"/>
      <c r="G677" s="151"/>
      <c r="H677" s="151"/>
      <c r="I677" s="151"/>
    </row>
    <row r="678" spans="1:9" ht="31">
      <c r="A678" s="151"/>
      <c r="B678" s="151"/>
      <c r="C678" s="151"/>
      <c r="D678" s="151"/>
      <c r="E678" s="151"/>
      <c r="F678" s="151"/>
      <c r="G678" s="151"/>
      <c r="H678" s="151"/>
      <c r="I678" s="151"/>
    </row>
    <row r="679" spans="1:9" ht="31">
      <c r="A679" s="151"/>
      <c r="B679" s="151"/>
      <c r="C679" s="151"/>
      <c r="D679" s="151"/>
      <c r="E679" s="151"/>
      <c r="F679" s="151"/>
      <c r="G679" s="151"/>
      <c r="H679" s="151"/>
      <c r="I679" s="151"/>
    </row>
    <row r="680" spans="1:9" ht="31">
      <c r="A680" s="151"/>
      <c r="B680" s="151"/>
      <c r="C680" s="151"/>
      <c r="D680" s="151"/>
      <c r="E680" s="151"/>
      <c r="F680" s="151"/>
      <c r="G680" s="151"/>
      <c r="H680" s="151"/>
      <c r="I680" s="151"/>
    </row>
    <row r="681" spans="1:9" ht="31">
      <c r="A681" s="151"/>
      <c r="B681" s="151"/>
      <c r="C681" s="151"/>
      <c r="D681" s="151"/>
      <c r="E681" s="151"/>
      <c r="F681" s="151"/>
      <c r="G681" s="151"/>
      <c r="H681" s="151"/>
      <c r="I681" s="151"/>
    </row>
    <row r="682" spans="1:9" ht="31">
      <c r="A682" s="151"/>
      <c r="B682" s="151"/>
      <c r="C682" s="151"/>
      <c r="D682" s="151"/>
      <c r="E682" s="151"/>
      <c r="F682" s="151"/>
      <c r="G682" s="151"/>
      <c r="H682" s="151"/>
      <c r="I682" s="151"/>
    </row>
    <row r="683" spans="1:9" ht="31">
      <c r="A683" s="151"/>
      <c r="B683" s="151"/>
      <c r="C683" s="151"/>
      <c r="D683" s="151"/>
      <c r="E683" s="151"/>
      <c r="F683" s="151"/>
      <c r="G683" s="151"/>
      <c r="H683" s="151"/>
      <c r="I683" s="151"/>
    </row>
    <row r="684" spans="1:9" ht="31">
      <c r="A684" s="151"/>
      <c r="B684" s="151"/>
      <c r="C684" s="151"/>
      <c r="D684" s="151"/>
      <c r="E684" s="151"/>
      <c r="F684" s="151"/>
      <c r="G684" s="151"/>
      <c r="H684" s="151"/>
      <c r="I684" s="151"/>
    </row>
    <row r="685" spans="1:9" ht="31">
      <c r="A685" s="151"/>
      <c r="B685" s="151"/>
      <c r="C685" s="151"/>
      <c r="D685" s="151"/>
      <c r="E685" s="151"/>
      <c r="F685" s="151"/>
      <c r="G685" s="151"/>
      <c r="H685" s="151"/>
      <c r="I685" s="151"/>
    </row>
    <row r="686" spans="1:9" ht="31">
      <c r="A686" s="151"/>
      <c r="B686" s="151"/>
      <c r="C686" s="151"/>
      <c r="D686" s="151"/>
      <c r="E686" s="151"/>
      <c r="F686" s="151"/>
      <c r="G686" s="151"/>
      <c r="H686" s="151"/>
      <c r="I686" s="151"/>
    </row>
    <row r="687" spans="1:9" ht="31">
      <c r="A687" s="151"/>
      <c r="B687" s="151"/>
      <c r="C687" s="151"/>
      <c r="D687" s="151"/>
      <c r="E687" s="151"/>
      <c r="F687" s="151"/>
      <c r="G687" s="151"/>
      <c r="H687" s="151"/>
      <c r="I687" s="151"/>
    </row>
    <row r="688" spans="1:9" ht="31">
      <c r="A688" s="151"/>
      <c r="B688" s="151"/>
      <c r="C688" s="151"/>
      <c r="D688" s="151"/>
      <c r="E688" s="151"/>
      <c r="F688" s="151"/>
      <c r="G688" s="151"/>
      <c r="H688" s="151"/>
      <c r="I688" s="151"/>
    </row>
    <row r="689" spans="1:9" ht="31">
      <c r="A689" s="151"/>
      <c r="B689" s="151"/>
      <c r="C689" s="151"/>
      <c r="D689" s="151"/>
      <c r="E689" s="151"/>
      <c r="F689" s="151"/>
      <c r="G689" s="151"/>
      <c r="H689" s="151"/>
      <c r="I689" s="151"/>
    </row>
    <row r="690" spans="1:9" ht="31">
      <c r="A690" s="151"/>
      <c r="B690" s="151"/>
      <c r="C690" s="151"/>
      <c r="D690" s="151"/>
      <c r="E690" s="151"/>
      <c r="F690" s="151"/>
      <c r="G690" s="151"/>
      <c r="H690" s="151"/>
      <c r="I690" s="151"/>
    </row>
    <row r="691" spans="1:9" ht="31">
      <c r="A691" s="151"/>
      <c r="B691" s="151"/>
      <c r="C691" s="151"/>
      <c r="D691" s="151"/>
      <c r="E691" s="151"/>
      <c r="F691" s="151"/>
      <c r="G691" s="151"/>
      <c r="H691" s="151"/>
      <c r="I691" s="151"/>
    </row>
    <row r="692" spans="1:9" ht="31">
      <c r="A692" s="151"/>
      <c r="B692" s="151"/>
      <c r="C692" s="151"/>
      <c r="D692" s="151"/>
      <c r="E692" s="151"/>
      <c r="F692" s="151"/>
      <c r="G692" s="151"/>
      <c r="H692" s="151"/>
      <c r="I692" s="151"/>
    </row>
    <row r="693" spans="1:9" ht="31">
      <c r="A693" s="151"/>
      <c r="B693" s="151"/>
      <c r="C693" s="151"/>
      <c r="D693" s="151"/>
      <c r="E693" s="151"/>
      <c r="F693" s="151"/>
      <c r="G693" s="151"/>
      <c r="H693" s="151"/>
      <c r="I693" s="151"/>
    </row>
    <row r="694" spans="1:9" ht="31">
      <c r="A694" s="151"/>
      <c r="B694" s="151"/>
      <c r="C694" s="151"/>
      <c r="D694" s="151"/>
      <c r="E694" s="151"/>
      <c r="F694" s="151"/>
      <c r="G694" s="151"/>
      <c r="H694" s="151"/>
      <c r="I694" s="151"/>
    </row>
    <row r="695" spans="1:9" ht="31">
      <c r="A695" s="151"/>
      <c r="B695" s="151"/>
      <c r="C695" s="151"/>
      <c r="D695" s="151"/>
      <c r="E695" s="151"/>
      <c r="F695" s="151"/>
      <c r="G695" s="151"/>
      <c r="H695" s="151"/>
      <c r="I695" s="151"/>
    </row>
    <row r="696" spans="1:9" ht="31">
      <c r="A696" s="151"/>
      <c r="B696" s="151"/>
      <c r="C696" s="151"/>
      <c r="D696" s="151"/>
      <c r="E696" s="151"/>
      <c r="F696" s="151"/>
      <c r="G696" s="151"/>
      <c r="H696" s="151"/>
      <c r="I696" s="151"/>
    </row>
    <row r="697" spans="1:9" ht="31">
      <c r="A697" s="151"/>
      <c r="B697" s="151"/>
      <c r="C697" s="151"/>
      <c r="D697" s="151"/>
      <c r="E697" s="151"/>
      <c r="F697" s="151"/>
      <c r="G697" s="151"/>
      <c r="H697" s="151"/>
      <c r="I697" s="151"/>
    </row>
    <row r="698" spans="1:9" ht="31">
      <c r="A698" s="151"/>
      <c r="B698" s="151"/>
      <c r="C698" s="151"/>
      <c r="D698" s="151"/>
      <c r="E698" s="151"/>
      <c r="F698" s="151"/>
      <c r="G698" s="151"/>
      <c r="H698" s="151"/>
      <c r="I698" s="151"/>
    </row>
    <row r="699" spans="1:9" ht="31">
      <c r="A699" s="151"/>
      <c r="B699" s="151"/>
      <c r="C699" s="151"/>
      <c r="D699" s="151"/>
      <c r="E699" s="151"/>
      <c r="F699" s="151"/>
      <c r="G699" s="151"/>
      <c r="H699" s="151"/>
      <c r="I699" s="151"/>
    </row>
    <row r="700" spans="1:9" ht="31">
      <c r="A700" s="151"/>
      <c r="B700" s="151"/>
      <c r="C700" s="151"/>
      <c r="D700" s="151"/>
      <c r="E700" s="151"/>
      <c r="F700" s="151"/>
      <c r="G700" s="151"/>
      <c r="H700" s="151"/>
      <c r="I700" s="151"/>
    </row>
    <row r="701" spans="1:9" ht="31">
      <c r="A701" s="151"/>
      <c r="B701" s="151"/>
      <c r="C701" s="151"/>
      <c r="D701" s="151"/>
      <c r="E701" s="151"/>
      <c r="F701" s="151"/>
      <c r="G701" s="151"/>
      <c r="H701" s="151"/>
      <c r="I701" s="151"/>
    </row>
    <row r="702" spans="1:9" ht="31">
      <c r="A702" s="151"/>
      <c r="B702" s="151"/>
      <c r="C702" s="151"/>
      <c r="D702" s="151"/>
      <c r="E702" s="151"/>
      <c r="F702" s="151"/>
      <c r="G702" s="151"/>
      <c r="H702" s="151"/>
      <c r="I702" s="151"/>
    </row>
    <row r="703" spans="1:9" ht="31">
      <c r="A703" s="151"/>
      <c r="B703" s="151"/>
      <c r="C703" s="151"/>
      <c r="D703" s="151"/>
      <c r="E703" s="151"/>
      <c r="F703" s="151"/>
      <c r="G703" s="151"/>
      <c r="H703" s="151"/>
      <c r="I703" s="151"/>
    </row>
    <row r="704" spans="1:9" ht="31">
      <c r="A704" s="151"/>
      <c r="B704" s="151"/>
      <c r="C704" s="151"/>
      <c r="D704" s="151"/>
      <c r="E704" s="151"/>
      <c r="F704" s="151"/>
      <c r="G704" s="151"/>
      <c r="H704" s="151"/>
      <c r="I704" s="151"/>
    </row>
    <row r="705" spans="1:9" ht="31">
      <c r="A705" s="151"/>
      <c r="B705" s="151"/>
      <c r="C705" s="151"/>
      <c r="D705" s="151"/>
      <c r="E705" s="151"/>
      <c r="F705" s="151"/>
      <c r="G705" s="151"/>
      <c r="H705" s="151"/>
      <c r="I705" s="151"/>
    </row>
    <row r="706" spans="1:9" ht="31">
      <c r="A706" s="151"/>
      <c r="B706" s="151"/>
      <c r="C706" s="151"/>
      <c r="D706" s="151"/>
      <c r="E706" s="151"/>
      <c r="F706" s="151"/>
      <c r="G706" s="151"/>
      <c r="H706" s="151"/>
      <c r="I706" s="151"/>
    </row>
    <row r="707" spans="1:9" ht="31">
      <c r="A707" s="151"/>
      <c r="B707" s="151"/>
      <c r="C707" s="151"/>
      <c r="D707" s="151"/>
      <c r="E707" s="151"/>
      <c r="F707" s="151"/>
      <c r="G707" s="151"/>
      <c r="H707" s="151"/>
      <c r="I707" s="151"/>
    </row>
    <row r="708" spans="1:9" ht="31">
      <c r="A708" s="151"/>
      <c r="B708" s="151"/>
      <c r="C708" s="151"/>
      <c r="D708" s="151"/>
      <c r="E708" s="151"/>
      <c r="F708" s="151"/>
      <c r="G708" s="151"/>
      <c r="H708" s="151"/>
      <c r="I708" s="151"/>
    </row>
    <row r="709" spans="1:9" ht="31">
      <c r="A709" s="151"/>
      <c r="B709" s="151"/>
      <c r="C709" s="151"/>
      <c r="D709" s="151"/>
      <c r="E709" s="151"/>
      <c r="F709" s="151"/>
      <c r="G709" s="151"/>
      <c r="H709" s="151"/>
      <c r="I709" s="151"/>
    </row>
    <row r="710" spans="1:9" ht="31">
      <c r="A710" s="151"/>
      <c r="B710" s="151"/>
      <c r="C710" s="151"/>
      <c r="D710" s="151"/>
      <c r="E710" s="151"/>
      <c r="F710" s="151"/>
      <c r="G710" s="151"/>
      <c r="H710" s="151"/>
      <c r="I710" s="151"/>
    </row>
    <row r="711" spans="1:9" ht="31">
      <c r="A711" s="151"/>
      <c r="B711" s="151"/>
      <c r="C711" s="151"/>
      <c r="D711" s="151"/>
      <c r="E711" s="151"/>
      <c r="F711" s="151"/>
      <c r="G711" s="151"/>
      <c r="H711" s="151"/>
      <c r="I711" s="151"/>
    </row>
    <row r="712" spans="1:9" ht="31">
      <c r="A712" s="151"/>
      <c r="B712" s="151"/>
      <c r="C712" s="151"/>
      <c r="D712" s="151"/>
      <c r="E712" s="151"/>
      <c r="F712" s="151"/>
      <c r="G712" s="151"/>
      <c r="H712" s="151"/>
      <c r="I712" s="151"/>
    </row>
    <row r="713" spans="1:9" ht="31">
      <c r="A713" s="151"/>
      <c r="B713" s="151"/>
      <c r="C713" s="151"/>
      <c r="D713" s="151"/>
      <c r="E713" s="151"/>
      <c r="F713" s="151"/>
      <c r="G713" s="151"/>
      <c r="H713" s="151"/>
      <c r="I713" s="151"/>
    </row>
    <row r="714" spans="1:9" ht="31">
      <c r="A714" s="151"/>
      <c r="B714" s="151"/>
      <c r="C714" s="151"/>
      <c r="D714" s="151"/>
      <c r="E714" s="151"/>
      <c r="F714" s="151"/>
      <c r="G714" s="151"/>
      <c r="H714" s="151"/>
      <c r="I714" s="151"/>
    </row>
    <row r="715" spans="1:9" ht="31">
      <c r="A715" s="151"/>
      <c r="B715" s="151"/>
      <c r="C715" s="151"/>
      <c r="D715" s="151"/>
      <c r="E715" s="151"/>
      <c r="F715" s="151"/>
      <c r="G715" s="151"/>
      <c r="H715" s="151"/>
      <c r="I715" s="151"/>
    </row>
    <row r="716" spans="1:9" ht="31">
      <c r="A716" s="151"/>
      <c r="B716" s="151"/>
      <c r="C716" s="151"/>
      <c r="D716" s="151"/>
      <c r="E716" s="151"/>
      <c r="F716" s="151"/>
      <c r="G716" s="151"/>
      <c r="H716" s="151"/>
      <c r="I716" s="151"/>
    </row>
    <row r="717" spans="1:9" ht="31">
      <c r="A717" s="151"/>
      <c r="B717" s="151"/>
      <c r="C717" s="151"/>
      <c r="D717" s="151"/>
      <c r="E717" s="151"/>
      <c r="F717" s="151"/>
      <c r="G717" s="151"/>
      <c r="H717" s="151"/>
      <c r="I717" s="151"/>
    </row>
    <row r="718" spans="1:9" ht="31">
      <c r="A718" s="151"/>
      <c r="B718" s="151"/>
      <c r="C718" s="151"/>
      <c r="D718" s="151"/>
      <c r="E718" s="151"/>
      <c r="F718" s="151"/>
      <c r="G718" s="151"/>
      <c r="H718" s="151"/>
      <c r="I718" s="151"/>
    </row>
    <row r="719" spans="1:9" ht="31">
      <c r="A719" s="151"/>
      <c r="B719" s="151"/>
      <c r="C719" s="151"/>
      <c r="D719" s="151"/>
      <c r="E719" s="151"/>
      <c r="F719" s="151"/>
      <c r="G719" s="151"/>
      <c r="H719" s="151"/>
      <c r="I719" s="151"/>
    </row>
    <row r="720" spans="1:9" ht="31">
      <c r="A720" s="151"/>
      <c r="B720" s="151"/>
      <c r="C720" s="151"/>
      <c r="D720" s="151"/>
      <c r="E720" s="151"/>
      <c r="F720" s="151"/>
      <c r="G720" s="151"/>
      <c r="H720" s="151"/>
      <c r="I720" s="151"/>
    </row>
    <row r="721" spans="1:9" ht="31">
      <c r="A721" s="151"/>
      <c r="B721" s="151"/>
      <c r="C721" s="151"/>
      <c r="D721" s="151"/>
      <c r="E721" s="151"/>
      <c r="F721" s="151"/>
      <c r="G721" s="151"/>
      <c r="H721" s="151"/>
      <c r="I721" s="151"/>
    </row>
    <row r="722" spans="1:9" ht="31">
      <c r="A722" s="151"/>
      <c r="B722" s="151"/>
      <c r="C722" s="151"/>
      <c r="D722" s="151"/>
      <c r="E722" s="151"/>
      <c r="F722" s="151"/>
      <c r="G722" s="151"/>
      <c r="H722" s="151"/>
      <c r="I722" s="151"/>
    </row>
    <row r="723" spans="1:9" ht="31">
      <c r="A723" s="151"/>
      <c r="B723" s="151"/>
      <c r="C723" s="151"/>
      <c r="D723" s="151"/>
      <c r="E723" s="151"/>
      <c r="F723" s="151"/>
      <c r="G723" s="151"/>
      <c r="H723" s="151"/>
      <c r="I723" s="151"/>
    </row>
    <row r="724" spans="1:9" ht="31">
      <c r="A724" s="151"/>
      <c r="B724" s="151"/>
      <c r="C724" s="151"/>
      <c r="D724" s="151"/>
      <c r="E724" s="151"/>
      <c r="F724" s="151"/>
      <c r="G724" s="151"/>
      <c r="H724" s="151"/>
      <c r="I724" s="151"/>
    </row>
    <row r="725" spans="1:9" ht="31">
      <c r="A725" s="151"/>
      <c r="B725" s="151"/>
      <c r="C725" s="151"/>
      <c r="D725" s="151"/>
      <c r="E725" s="151"/>
      <c r="F725" s="151"/>
      <c r="G725" s="151"/>
      <c r="H725" s="151"/>
      <c r="I725" s="151"/>
    </row>
    <row r="726" spans="1:9" ht="31">
      <c r="A726" s="151"/>
      <c r="B726" s="151"/>
      <c r="C726" s="151"/>
      <c r="D726" s="151"/>
      <c r="E726" s="151"/>
      <c r="F726" s="151"/>
      <c r="G726" s="151"/>
      <c r="H726" s="151"/>
      <c r="I726" s="151"/>
    </row>
    <row r="727" spans="1:9" ht="31">
      <c r="A727" s="151"/>
      <c r="B727" s="151"/>
      <c r="C727" s="151"/>
      <c r="D727" s="151"/>
      <c r="E727" s="151"/>
      <c r="F727" s="151"/>
      <c r="G727" s="151"/>
      <c r="H727" s="151"/>
      <c r="I727" s="151"/>
    </row>
    <row r="728" spans="1:9" ht="31">
      <c r="A728" s="151"/>
      <c r="B728" s="151"/>
      <c r="C728" s="151"/>
      <c r="D728" s="151"/>
      <c r="E728" s="151"/>
      <c r="F728" s="151"/>
      <c r="G728" s="151"/>
      <c r="H728" s="151"/>
      <c r="I728" s="151"/>
    </row>
    <row r="729" spans="1:9" ht="31">
      <c r="A729" s="151"/>
      <c r="B729" s="151"/>
      <c r="C729" s="151"/>
      <c r="D729" s="151"/>
      <c r="E729" s="151"/>
      <c r="F729" s="151"/>
      <c r="G729" s="151"/>
      <c r="H729" s="151"/>
      <c r="I729" s="151"/>
    </row>
    <row r="730" spans="1:9" ht="31">
      <c r="A730" s="151"/>
      <c r="B730" s="151"/>
      <c r="C730" s="151"/>
      <c r="D730" s="151"/>
      <c r="E730" s="151"/>
      <c r="F730" s="151"/>
      <c r="G730" s="151"/>
      <c r="H730" s="151"/>
      <c r="I730" s="151"/>
    </row>
    <row r="731" spans="1:9" ht="31">
      <c r="A731" s="151"/>
      <c r="B731" s="151"/>
      <c r="C731" s="151"/>
      <c r="D731" s="151"/>
      <c r="E731" s="151"/>
      <c r="F731" s="151"/>
      <c r="G731" s="151"/>
      <c r="H731" s="151"/>
      <c r="I731" s="151"/>
    </row>
    <row r="732" spans="1:9" ht="31">
      <c r="A732" s="151"/>
      <c r="B732" s="151"/>
      <c r="C732" s="151"/>
      <c r="D732" s="151"/>
      <c r="E732" s="151"/>
      <c r="F732" s="151"/>
      <c r="G732" s="151"/>
      <c r="H732" s="151"/>
      <c r="I732" s="151"/>
    </row>
    <row r="733" spans="1:9" ht="31">
      <c r="A733" s="151"/>
      <c r="B733" s="151"/>
      <c r="C733" s="151"/>
      <c r="D733" s="151"/>
      <c r="E733" s="151"/>
      <c r="F733" s="151"/>
      <c r="G733" s="151"/>
      <c r="H733" s="151"/>
      <c r="I733" s="151"/>
    </row>
    <row r="734" spans="1:9" ht="31">
      <c r="A734" s="151"/>
      <c r="B734" s="151"/>
      <c r="C734" s="151"/>
      <c r="D734" s="151"/>
      <c r="E734" s="151"/>
      <c r="F734" s="151"/>
      <c r="G734" s="151"/>
      <c r="H734" s="151"/>
      <c r="I734" s="151"/>
    </row>
    <row r="735" spans="1:9" ht="31">
      <c r="A735" s="151"/>
      <c r="B735" s="151"/>
      <c r="C735" s="151"/>
      <c r="D735" s="151"/>
      <c r="E735" s="151"/>
      <c r="F735" s="151"/>
      <c r="G735" s="151"/>
      <c r="H735" s="151"/>
      <c r="I735" s="151"/>
    </row>
    <row r="736" spans="1:9" ht="31">
      <c r="A736" s="151"/>
      <c r="B736" s="151"/>
      <c r="C736" s="151"/>
      <c r="D736" s="151"/>
      <c r="E736" s="151"/>
      <c r="F736" s="151"/>
      <c r="G736" s="151"/>
      <c r="H736" s="151"/>
      <c r="I736" s="151"/>
    </row>
    <row r="737" spans="1:9" ht="31">
      <c r="A737" s="151"/>
      <c r="B737" s="151"/>
      <c r="C737" s="151"/>
      <c r="D737" s="151"/>
      <c r="E737" s="151"/>
      <c r="F737" s="151"/>
      <c r="G737" s="151"/>
      <c r="H737" s="151"/>
      <c r="I737" s="151"/>
    </row>
    <row r="738" spans="1:9" ht="31">
      <c r="A738" s="151"/>
      <c r="B738" s="151"/>
      <c r="C738" s="151"/>
      <c r="D738" s="151"/>
      <c r="E738" s="151"/>
      <c r="F738" s="151"/>
      <c r="G738" s="151"/>
      <c r="H738" s="151"/>
      <c r="I738" s="151"/>
    </row>
    <row r="739" spans="1:9" ht="31">
      <c r="A739" s="151"/>
      <c r="B739" s="151"/>
      <c r="C739" s="151"/>
      <c r="D739" s="151"/>
      <c r="E739" s="151"/>
      <c r="F739" s="151"/>
      <c r="G739" s="151"/>
      <c r="H739" s="151"/>
      <c r="I739" s="151"/>
    </row>
    <row r="740" spans="1:9" ht="31">
      <c r="A740" s="151"/>
      <c r="B740" s="151"/>
      <c r="C740" s="151"/>
      <c r="D740" s="151"/>
      <c r="E740" s="151"/>
      <c r="F740" s="151"/>
      <c r="G740" s="151"/>
      <c r="H740" s="151"/>
      <c r="I740" s="151"/>
    </row>
    <row r="741" spans="1:9" ht="31">
      <c r="A741" s="151"/>
      <c r="B741" s="151"/>
      <c r="C741" s="151"/>
      <c r="D741" s="151"/>
      <c r="E741" s="151"/>
      <c r="F741" s="151"/>
      <c r="G741" s="151"/>
      <c r="H741" s="151"/>
      <c r="I741" s="151"/>
    </row>
    <row r="742" spans="1:9" ht="31">
      <c r="A742" s="151"/>
      <c r="B742" s="151"/>
      <c r="C742" s="151"/>
      <c r="D742" s="151"/>
      <c r="E742" s="151"/>
      <c r="F742" s="151"/>
      <c r="G742" s="151"/>
      <c r="H742" s="151"/>
      <c r="I742" s="151"/>
    </row>
    <row r="743" spans="1:9" ht="31">
      <c r="A743" s="151"/>
      <c r="B743" s="151"/>
      <c r="C743" s="151"/>
      <c r="D743" s="151"/>
      <c r="E743" s="151"/>
      <c r="F743" s="151"/>
      <c r="G743" s="151"/>
      <c r="H743" s="151"/>
      <c r="I743" s="151"/>
    </row>
    <row r="744" spans="1:9" ht="31">
      <c r="A744" s="151"/>
      <c r="B744" s="151"/>
      <c r="C744" s="151"/>
      <c r="D744" s="151"/>
      <c r="E744" s="151"/>
      <c r="F744" s="151"/>
      <c r="G744" s="151"/>
      <c r="H744" s="151"/>
      <c r="I744" s="151"/>
    </row>
    <row r="745" spans="1:9" ht="31">
      <c r="A745" s="151"/>
      <c r="B745" s="151"/>
      <c r="C745" s="151"/>
      <c r="D745" s="151"/>
      <c r="E745" s="151"/>
      <c r="F745" s="151"/>
      <c r="G745" s="151"/>
      <c r="H745" s="151"/>
      <c r="I745" s="151"/>
    </row>
    <row r="746" spans="1:9" ht="31">
      <c r="A746" s="151"/>
      <c r="B746" s="151"/>
      <c r="C746" s="151"/>
      <c r="D746" s="151"/>
      <c r="E746" s="151"/>
      <c r="F746" s="151"/>
      <c r="G746" s="151"/>
      <c r="H746" s="151"/>
      <c r="I746" s="151"/>
    </row>
    <row r="747" spans="1:9" ht="31">
      <c r="A747" s="151"/>
      <c r="B747" s="151"/>
      <c r="C747" s="151"/>
      <c r="D747" s="151"/>
      <c r="E747" s="151"/>
      <c r="F747" s="151"/>
      <c r="G747" s="151"/>
      <c r="H747" s="151"/>
      <c r="I747" s="151"/>
    </row>
    <row r="748" spans="1:9" ht="31">
      <c r="A748" s="151"/>
      <c r="B748" s="151"/>
      <c r="C748" s="151"/>
      <c r="D748" s="151"/>
      <c r="E748" s="151"/>
      <c r="F748" s="151"/>
      <c r="G748" s="151"/>
      <c r="H748" s="151"/>
      <c r="I748" s="151"/>
    </row>
    <row r="749" spans="1:9" ht="31">
      <c r="A749" s="151"/>
      <c r="B749" s="151"/>
      <c r="C749" s="151"/>
      <c r="D749" s="151"/>
      <c r="E749" s="151"/>
      <c r="F749" s="151"/>
      <c r="G749" s="151"/>
      <c r="H749" s="151"/>
      <c r="I749" s="151"/>
    </row>
    <row r="750" spans="1:9" ht="31">
      <c r="A750" s="151"/>
      <c r="B750" s="151"/>
      <c r="C750" s="151"/>
      <c r="D750" s="151"/>
      <c r="E750" s="151"/>
      <c r="F750" s="151"/>
      <c r="G750" s="151"/>
      <c r="H750" s="151"/>
      <c r="I750" s="151"/>
    </row>
    <row r="751" spans="1:9" ht="31">
      <c r="A751" s="151"/>
      <c r="B751" s="151"/>
      <c r="C751" s="151"/>
      <c r="D751" s="151"/>
      <c r="E751" s="151"/>
      <c r="F751" s="151"/>
      <c r="G751" s="151"/>
      <c r="H751" s="151"/>
      <c r="I751" s="151"/>
    </row>
    <row r="752" spans="1:9" ht="31">
      <c r="A752" s="151"/>
      <c r="B752" s="151"/>
      <c r="C752" s="151"/>
      <c r="D752" s="151"/>
      <c r="E752" s="151"/>
      <c r="F752" s="151"/>
      <c r="G752" s="151"/>
      <c r="H752" s="151"/>
      <c r="I752" s="151"/>
    </row>
    <row r="753" spans="1:9" ht="31">
      <c r="A753" s="151"/>
      <c r="B753" s="151"/>
      <c r="C753" s="151"/>
      <c r="D753" s="151"/>
      <c r="E753" s="151"/>
      <c r="F753" s="151"/>
      <c r="G753" s="151"/>
      <c r="H753" s="151"/>
      <c r="I753" s="151"/>
    </row>
    <row r="754" spans="1:9" ht="31">
      <c r="A754" s="151"/>
      <c r="B754" s="151"/>
      <c r="C754" s="151"/>
      <c r="D754" s="151"/>
      <c r="E754" s="151"/>
      <c r="F754" s="151"/>
      <c r="G754" s="151"/>
      <c r="H754" s="151"/>
      <c r="I754" s="151"/>
    </row>
    <row r="755" spans="1:9" ht="31">
      <c r="A755" s="151"/>
      <c r="B755" s="151"/>
      <c r="C755" s="151"/>
      <c r="D755" s="151"/>
      <c r="E755" s="151"/>
      <c r="F755" s="151"/>
      <c r="G755" s="151"/>
      <c r="H755" s="151"/>
      <c r="I755" s="151"/>
    </row>
    <row r="756" spans="1:9" ht="31">
      <c r="A756" s="151"/>
      <c r="B756" s="151"/>
      <c r="C756" s="151"/>
      <c r="D756" s="151"/>
      <c r="E756" s="151"/>
      <c r="F756" s="151"/>
      <c r="G756" s="151"/>
      <c r="H756" s="151"/>
      <c r="I756" s="151"/>
    </row>
    <row r="757" spans="1:9" ht="31">
      <c r="A757" s="151"/>
      <c r="B757" s="151"/>
      <c r="C757" s="151"/>
      <c r="D757" s="151"/>
      <c r="E757" s="151"/>
      <c r="F757" s="151"/>
      <c r="G757" s="151"/>
      <c r="H757" s="151"/>
      <c r="I757" s="151"/>
    </row>
    <row r="758" spans="1:9" ht="31">
      <c r="A758" s="151"/>
      <c r="B758" s="151"/>
      <c r="C758" s="151"/>
      <c r="D758" s="151"/>
      <c r="E758" s="151"/>
      <c r="F758" s="151"/>
      <c r="G758" s="151"/>
      <c r="H758" s="151"/>
      <c r="I758" s="151"/>
    </row>
    <row r="759" spans="1:9" ht="31">
      <c r="A759" s="151"/>
      <c r="B759" s="151"/>
      <c r="C759" s="151"/>
      <c r="D759" s="151"/>
      <c r="E759" s="151"/>
      <c r="F759" s="151"/>
      <c r="G759" s="151"/>
      <c r="H759" s="151"/>
      <c r="I759" s="151"/>
    </row>
    <row r="760" spans="1:9" ht="31">
      <c r="A760" s="151"/>
      <c r="B760" s="151"/>
      <c r="C760" s="151"/>
      <c r="D760" s="151"/>
      <c r="E760" s="151"/>
      <c r="F760" s="151"/>
      <c r="G760" s="151"/>
      <c r="H760" s="151"/>
      <c r="I760" s="151"/>
    </row>
    <row r="761" spans="1:9" ht="31">
      <c r="A761" s="151"/>
      <c r="B761" s="151"/>
      <c r="C761" s="151"/>
      <c r="D761" s="151"/>
      <c r="E761" s="151"/>
      <c r="F761" s="151"/>
      <c r="G761" s="151"/>
      <c r="H761" s="151"/>
      <c r="I761" s="151"/>
    </row>
    <row r="762" spans="1:9" ht="31">
      <c r="A762" s="151"/>
      <c r="B762" s="151"/>
      <c r="C762" s="151"/>
      <c r="D762" s="151"/>
      <c r="E762" s="151"/>
      <c r="F762" s="151"/>
      <c r="G762" s="151"/>
      <c r="H762" s="151"/>
      <c r="I762" s="151"/>
    </row>
    <row r="763" spans="1:9" ht="31">
      <c r="A763" s="151"/>
      <c r="B763" s="151"/>
      <c r="C763" s="151"/>
      <c r="D763" s="151"/>
      <c r="E763" s="151"/>
      <c r="F763" s="151"/>
      <c r="G763" s="151"/>
      <c r="H763" s="151"/>
      <c r="I763" s="151"/>
    </row>
    <row r="764" spans="1:9" ht="31">
      <c r="A764" s="151"/>
      <c r="B764" s="151"/>
      <c r="C764" s="151"/>
      <c r="D764" s="151"/>
      <c r="E764" s="151"/>
      <c r="F764" s="151"/>
      <c r="G764" s="151"/>
      <c r="H764" s="151"/>
      <c r="I764" s="151"/>
    </row>
    <row r="765" spans="1:9" ht="31">
      <c r="A765" s="151"/>
      <c r="B765" s="151"/>
      <c r="C765" s="151"/>
      <c r="D765" s="151"/>
      <c r="E765" s="151"/>
      <c r="F765" s="151"/>
      <c r="G765" s="151"/>
      <c r="H765" s="151"/>
      <c r="I765" s="151"/>
    </row>
    <row r="766" spans="1:9" ht="31">
      <c r="A766" s="151"/>
      <c r="B766" s="151"/>
      <c r="C766" s="151"/>
      <c r="D766" s="151"/>
      <c r="E766" s="151"/>
      <c r="F766" s="151"/>
      <c r="G766" s="151"/>
      <c r="H766" s="151"/>
      <c r="I766" s="151"/>
    </row>
    <row r="767" spans="1:9" ht="31">
      <c r="A767" s="151"/>
      <c r="B767" s="151"/>
      <c r="C767" s="151"/>
      <c r="D767" s="151"/>
      <c r="E767" s="151"/>
      <c r="F767" s="151"/>
      <c r="G767" s="151"/>
      <c r="H767" s="151"/>
      <c r="I767" s="151"/>
    </row>
    <row r="768" spans="1:9" ht="31">
      <c r="A768" s="151"/>
      <c r="B768" s="151"/>
      <c r="C768" s="151"/>
      <c r="D768" s="151"/>
      <c r="E768" s="151"/>
      <c r="F768" s="151"/>
      <c r="G768" s="151"/>
      <c r="H768" s="151"/>
      <c r="I768" s="151"/>
    </row>
    <row r="769" spans="1:9" ht="31">
      <c r="A769" s="151"/>
      <c r="B769" s="151"/>
      <c r="C769" s="151"/>
      <c r="D769" s="151"/>
      <c r="E769" s="151"/>
      <c r="F769" s="151"/>
      <c r="G769" s="151"/>
      <c r="H769" s="151"/>
      <c r="I769" s="151"/>
    </row>
    <row r="770" spans="1:9" ht="31">
      <c r="A770" s="151"/>
      <c r="B770" s="151"/>
      <c r="C770" s="151"/>
      <c r="D770" s="151"/>
      <c r="E770" s="151"/>
      <c r="F770" s="151"/>
      <c r="G770" s="151"/>
      <c r="H770" s="151"/>
      <c r="I770" s="151"/>
    </row>
    <row r="771" spans="1:9" ht="31">
      <c r="A771" s="151"/>
      <c r="B771" s="151"/>
      <c r="C771" s="151"/>
      <c r="D771" s="151"/>
      <c r="E771" s="151"/>
      <c r="F771" s="151"/>
      <c r="G771" s="151"/>
      <c r="H771" s="151"/>
      <c r="I771" s="151"/>
    </row>
    <row r="772" spans="1:9" ht="31">
      <c r="A772" s="151"/>
      <c r="B772" s="151"/>
      <c r="C772" s="151"/>
      <c r="D772" s="151"/>
      <c r="E772" s="151"/>
      <c r="F772" s="151"/>
      <c r="G772" s="151"/>
      <c r="H772" s="151"/>
      <c r="I772" s="151"/>
    </row>
    <row r="773" spans="1:9" ht="31">
      <c r="A773" s="151"/>
      <c r="B773" s="151"/>
      <c r="C773" s="151"/>
      <c r="D773" s="151"/>
      <c r="E773" s="151"/>
      <c r="F773" s="151"/>
      <c r="G773" s="151"/>
      <c r="H773" s="151"/>
      <c r="I773" s="151"/>
    </row>
    <row r="774" spans="1:9" ht="31">
      <c r="A774" s="151"/>
      <c r="B774" s="151"/>
      <c r="C774" s="151"/>
      <c r="D774" s="151"/>
      <c r="E774" s="151"/>
      <c r="F774" s="151"/>
      <c r="G774" s="151"/>
      <c r="H774" s="151"/>
      <c r="I774" s="151"/>
    </row>
    <row r="775" spans="1:9" ht="31">
      <c r="A775" s="151"/>
      <c r="B775" s="151"/>
      <c r="C775" s="151"/>
      <c r="D775" s="151"/>
      <c r="E775" s="151"/>
      <c r="F775" s="151"/>
      <c r="G775" s="151"/>
      <c r="H775" s="151"/>
      <c r="I775" s="151"/>
    </row>
    <row r="776" spans="1:9" ht="31">
      <c r="A776" s="151"/>
      <c r="B776" s="151"/>
      <c r="C776" s="151"/>
      <c r="D776" s="151"/>
      <c r="E776" s="151"/>
      <c r="F776" s="151"/>
      <c r="G776" s="151"/>
      <c r="H776" s="151"/>
      <c r="I776" s="151"/>
    </row>
    <row r="777" spans="1:9" ht="31">
      <c r="A777" s="151"/>
      <c r="B777" s="151"/>
      <c r="C777" s="151"/>
      <c r="D777" s="151"/>
      <c r="E777" s="151"/>
      <c r="F777" s="151"/>
      <c r="G777" s="151"/>
      <c r="H777" s="151"/>
      <c r="I777" s="151"/>
    </row>
    <row r="778" spans="1:9" ht="31">
      <c r="A778" s="151"/>
      <c r="B778" s="151"/>
      <c r="C778" s="151"/>
      <c r="D778" s="151"/>
      <c r="E778" s="151"/>
      <c r="F778" s="151"/>
      <c r="G778" s="151"/>
      <c r="H778" s="151"/>
      <c r="I778" s="151"/>
    </row>
    <row r="779" spans="1:9" ht="31">
      <c r="A779" s="151"/>
      <c r="B779" s="151"/>
      <c r="C779" s="151"/>
      <c r="D779" s="151"/>
      <c r="E779" s="151"/>
      <c r="F779" s="151"/>
      <c r="G779" s="151"/>
      <c r="H779" s="151"/>
      <c r="I779" s="151"/>
    </row>
    <row r="780" spans="1:9" ht="31">
      <c r="A780" s="151"/>
      <c r="B780" s="151"/>
      <c r="C780" s="151"/>
      <c r="D780" s="151"/>
      <c r="E780" s="151"/>
      <c r="F780" s="151"/>
      <c r="G780" s="151"/>
      <c r="H780" s="151"/>
      <c r="I780" s="151"/>
    </row>
    <row r="781" spans="1:9" ht="31">
      <c r="A781" s="151"/>
      <c r="B781" s="151"/>
      <c r="C781" s="151"/>
      <c r="D781" s="151"/>
      <c r="E781" s="151"/>
      <c r="F781" s="151"/>
      <c r="G781" s="151"/>
      <c r="H781" s="151"/>
      <c r="I781" s="151"/>
    </row>
    <row r="782" spans="1:9" ht="31">
      <c r="A782" s="151"/>
      <c r="B782" s="151"/>
      <c r="C782" s="151"/>
      <c r="D782" s="151"/>
      <c r="E782" s="151"/>
      <c r="F782" s="151"/>
      <c r="G782" s="151"/>
      <c r="H782" s="151"/>
      <c r="I782" s="151"/>
    </row>
    <row r="783" spans="1:9" ht="31">
      <c r="A783" s="151"/>
      <c r="B783" s="151"/>
      <c r="C783" s="151"/>
      <c r="D783" s="151"/>
      <c r="E783" s="151"/>
      <c r="F783" s="151"/>
      <c r="G783" s="151"/>
      <c r="H783" s="151"/>
      <c r="I783" s="151"/>
    </row>
    <row r="784" spans="1:9" ht="31">
      <c r="A784" s="151"/>
      <c r="B784" s="151"/>
      <c r="C784" s="151"/>
      <c r="D784" s="151"/>
      <c r="E784" s="151"/>
      <c r="F784" s="151"/>
      <c r="G784" s="151"/>
      <c r="H784" s="151"/>
      <c r="I784" s="151"/>
    </row>
    <row r="785" spans="1:9" ht="31">
      <c r="A785" s="151"/>
      <c r="B785" s="151"/>
      <c r="C785" s="151"/>
      <c r="D785" s="151"/>
      <c r="E785" s="151"/>
      <c r="F785" s="151"/>
      <c r="G785" s="151"/>
      <c r="H785" s="151"/>
      <c r="I785" s="151"/>
    </row>
    <row r="786" spans="1:9" ht="31">
      <c r="A786" s="151"/>
      <c r="B786" s="151"/>
      <c r="C786" s="151"/>
      <c r="D786" s="151"/>
      <c r="E786" s="151"/>
      <c r="F786" s="151"/>
      <c r="G786" s="151"/>
      <c r="H786" s="151"/>
      <c r="I786" s="151"/>
    </row>
    <row r="787" spans="1:9" ht="31">
      <c r="A787" s="151"/>
      <c r="B787" s="151"/>
      <c r="C787" s="151"/>
      <c r="D787" s="151"/>
      <c r="E787" s="151"/>
      <c r="F787" s="151"/>
      <c r="G787" s="151"/>
      <c r="H787" s="151"/>
      <c r="I787" s="151"/>
    </row>
    <row r="788" spans="1:9" ht="31">
      <c r="A788" s="151"/>
      <c r="B788" s="151"/>
      <c r="C788" s="151"/>
      <c r="D788" s="151"/>
      <c r="E788" s="151"/>
      <c r="F788" s="151"/>
      <c r="G788" s="151"/>
      <c r="H788" s="151"/>
      <c r="I788" s="151"/>
    </row>
    <row r="789" spans="1:9" ht="31">
      <c r="A789" s="151"/>
      <c r="B789" s="151"/>
      <c r="C789" s="151"/>
      <c r="D789" s="151"/>
      <c r="E789" s="151"/>
      <c r="F789" s="151"/>
      <c r="G789" s="151"/>
      <c r="H789" s="151"/>
      <c r="I789" s="151"/>
    </row>
    <row r="790" spans="1:9" ht="31">
      <c r="A790" s="151"/>
      <c r="B790" s="151"/>
      <c r="C790" s="151"/>
      <c r="D790" s="151"/>
      <c r="E790" s="151"/>
      <c r="F790" s="151"/>
      <c r="G790" s="151"/>
      <c r="H790" s="151"/>
      <c r="I790" s="151"/>
    </row>
    <row r="791" spans="1:9" ht="31">
      <c r="A791" s="151"/>
      <c r="B791" s="151"/>
      <c r="C791" s="151"/>
      <c r="D791" s="151"/>
      <c r="E791" s="151"/>
      <c r="F791" s="151"/>
      <c r="G791" s="151"/>
      <c r="H791" s="151"/>
      <c r="I791" s="151"/>
    </row>
    <row r="792" spans="1:9" ht="31">
      <c r="A792" s="151"/>
      <c r="B792" s="151"/>
      <c r="C792" s="151"/>
      <c r="D792" s="151"/>
      <c r="E792" s="151"/>
      <c r="F792" s="151"/>
      <c r="G792" s="151"/>
      <c r="H792" s="151"/>
      <c r="I792" s="151"/>
    </row>
    <row r="793" spans="1:9" ht="31">
      <c r="A793" s="151"/>
      <c r="B793" s="151"/>
      <c r="C793" s="151"/>
      <c r="D793" s="151"/>
      <c r="E793" s="151"/>
      <c r="F793" s="151"/>
      <c r="G793" s="151"/>
      <c r="H793" s="151"/>
      <c r="I793" s="151"/>
    </row>
    <row r="794" spans="1:9" ht="31">
      <c r="A794" s="151"/>
      <c r="B794" s="151"/>
      <c r="C794" s="151"/>
      <c r="D794" s="151"/>
      <c r="E794" s="151"/>
      <c r="F794" s="151"/>
      <c r="G794" s="151"/>
      <c r="H794" s="151"/>
      <c r="I794" s="151"/>
    </row>
    <row r="795" spans="1:9" ht="31">
      <c r="A795" s="151"/>
      <c r="B795" s="151"/>
      <c r="C795" s="151"/>
      <c r="D795" s="151"/>
      <c r="E795" s="151"/>
      <c r="F795" s="151"/>
      <c r="G795" s="151"/>
      <c r="H795" s="151"/>
      <c r="I795" s="151"/>
    </row>
    <row r="796" spans="1:9" ht="31">
      <c r="A796" s="151"/>
      <c r="B796" s="151"/>
      <c r="C796" s="151"/>
      <c r="D796" s="151"/>
      <c r="E796" s="151"/>
      <c r="F796" s="151"/>
      <c r="G796" s="151"/>
      <c r="H796" s="151"/>
      <c r="I796" s="151"/>
    </row>
    <row r="797" spans="1:9" ht="31">
      <c r="A797" s="151"/>
      <c r="B797" s="151"/>
      <c r="C797" s="151"/>
      <c r="D797" s="151"/>
      <c r="E797" s="151"/>
      <c r="F797" s="151"/>
      <c r="G797" s="151"/>
      <c r="H797" s="151"/>
      <c r="I797" s="151"/>
    </row>
    <row r="798" spans="1:9" ht="31">
      <c r="A798" s="151"/>
      <c r="B798" s="151"/>
      <c r="C798" s="151"/>
      <c r="D798" s="151"/>
      <c r="E798" s="151"/>
      <c r="F798" s="151"/>
      <c r="G798" s="151"/>
      <c r="H798" s="151"/>
      <c r="I798" s="151"/>
    </row>
    <row r="799" spans="1:9" ht="31">
      <c r="A799" s="151"/>
      <c r="B799" s="151"/>
      <c r="C799" s="151"/>
      <c r="D799" s="151"/>
      <c r="E799" s="151"/>
      <c r="F799" s="151"/>
      <c r="G799" s="151"/>
      <c r="H799" s="151"/>
      <c r="I799" s="151"/>
    </row>
    <row r="800" spans="1:9" ht="31">
      <c r="A800" s="151"/>
      <c r="B800" s="151"/>
      <c r="C800" s="151"/>
      <c r="D800" s="151"/>
      <c r="E800" s="151"/>
      <c r="F800" s="151"/>
      <c r="G800" s="151"/>
      <c r="H800" s="151"/>
      <c r="I800" s="151"/>
    </row>
    <row r="801" spans="1:9" ht="31">
      <c r="A801" s="151"/>
      <c r="B801" s="151"/>
      <c r="C801" s="151"/>
      <c r="D801" s="151"/>
      <c r="E801" s="151"/>
      <c r="F801" s="151"/>
      <c r="G801" s="151"/>
      <c r="H801" s="151"/>
      <c r="I801" s="151"/>
    </row>
    <row r="802" spans="1:9" ht="31">
      <c r="A802" s="151"/>
      <c r="B802" s="151"/>
      <c r="C802" s="151"/>
      <c r="D802" s="151"/>
      <c r="E802" s="151"/>
      <c r="F802" s="151"/>
      <c r="G802" s="151"/>
      <c r="H802" s="151"/>
      <c r="I802" s="151"/>
    </row>
    <row r="803" spans="1:9" ht="31">
      <c r="A803" s="151"/>
      <c r="B803" s="151"/>
      <c r="C803" s="151"/>
      <c r="D803" s="151"/>
      <c r="E803" s="151"/>
      <c r="F803" s="151"/>
      <c r="G803" s="151"/>
      <c r="H803" s="151"/>
      <c r="I803" s="151"/>
    </row>
    <row r="804" spans="1:9" ht="31">
      <c r="A804" s="151"/>
      <c r="B804" s="151"/>
      <c r="C804" s="151"/>
      <c r="D804" s="151"/>
      <c r="E804" s="151"/>
      <c r="F804" s="151"/>
      <c r="G804" s="151"/>
      <c r="H804" s="151"/>
      <c r="I804" s="151"/>
    </row>
    <row r="805" spans="1:9" ht="31">
      <c r="A805" s="151"/>
      <c r="B805" s="151"/>
      <c r="C805" s="151"/>
      <c r="D805" s="151"/>
      <c r="E805" s="151"/>
      <c r="F805" s="151"/>
      <c r="G805" s="151"/>
      <c r="H805" s="151"/>
      <c r="I805" s="151"/>
    </row>
    <row r="806" spans="1:9" ht="31">
      <c r="A806" s="151"/>
      <c r="B806" s="151"/>
      <c r="C806" s="151"/>
      <c r="D806" s="151"/>
      <c r="E806" s="151"/>
      <c r="F806" s="151"/>
      <c r="G806" s="151"/>
      <c r="H806" s="151"/>
      <c r="I806" s="151"/>
    </row>
    <row r="807" spans="1:9" ht="31">
      <c r="A807" s="151"/>
      <c r="B807" s="151"/>
      <c r="C807" s="151"/>
      <c r="D807" s="151"/>
      <c r="E807" s="151"/>
      <c r="F807" s="151"/>
      <c r="G807" s="151"/>
      <c r="H807" s="151"/>
      <c r="I807" s="151"/>
    </row>
    <row r="808" spans="1:9" ht="31">
      <c r="A808" s="151"/>
      <c r="B808" s="151"/>
      <c r="C808" s="151"/>
      <c r="D808" s="151"/>
      <c r="E808" s="151"/>
      <c r="F808" s="151"/>
      <c r="G808" s="151"/>
      <c r="H808" s="151"/>
      <c r="I808" s="151"/>
    </row>
    <row r="809" spans="1:9" ht="31">
      <c r="A809" s="151"/>
      <c r="B809" s="151"/>
      <c r="C809" s="151"/>
      <c r="D809" s="151"/>
      <c r="E809" s="151"/>
      <c r="F809" s="151"/>
      <c r="G809" s="151"/>
      <c r="H809" s="151"/>
      <c r="I809" s="151"/>
    </row>
    <row r="810" spans="1:9" ht="31">
      <c r="A810" s="151"/>
      <c r="B810" s="151"/>
      <c r="C810" s="151"/>
      <c r="D810" s="151"/>
      <c r="E810" s="151"/>
      <c r="F810" s="151"/>
      <c r="G810" s="151"/>
      <c r="H810" s="151"/>
      <c r="I810" s="151"/>
    </row>
    <row r="811" spans="1:9" ht="31">
      <c r="A811" s="151"/>
      <c r="B811" s="151"/>
      <c r="C811" s="151"/>
      <c r="D811" s="151"/>
      <c r="E811" s="151"/>
      <c r="F811" s="151"/>
      <c r="G811" s="151"/>
      <c r="H811" s="151"/>
      <c r="I811" s="151"/>
    </row>
    <row r="812" spans="1:9" ht="31">
      <c r="A812" s="151"/>
      <c r="B812" s="151"/>
      <c r="C812" s="151"/>
      <c r="D812" s="151"/>
      <c r="E812" s="151"/>
      <c r="F812" s="151"/>
      <c r="G812" s="151"/>
      <c r="H812" s="151"/>
      <c r="I812" s="151"/>
    </row>
    <row r="813" spans="1:9" ht="31">
      <c r="A813" s="151"/>
      <c r="B813" s="151"/>
      <c r="C813" s="151"/>
      <c r="D813" s="151"/>
      <c r="E813" s="151"/>
      <c r="F813" s="151"/>
      <c r="G813" s="151"/>
      <c r="H813" s="151"/>
      <c r="I813" s="151"/>
    </row>
    <row r="814" spans="1:9" ht="31">
      <c r="A814" s="151"/>
      <c r="B814" s="151"/>
      <c r="C814" s="151"/>
      <c r="D814" s="151"/>
      <c r="E814" s="151"/>
      <c r="F814" s="151"/>
      <c r="G814" s="151"/>
      <c r="H814" s="151"/>
      <c r="I814" s="151"/>
    </row>
    <row r="815" spans="1:9" ht="31">
      <c r="A815" s="151"/>
      <c r="B815" s="151"/>
      <c r="C815" s="151"/>
      <c r="D815" s="151"/>
      <c r="E815" s="151"/>
      <c r="F815" s="151"/>
      <c r="G815" s="151"/>
      <c r="H815" s="151"/>
      <c r="I815" s="151"/>
    </row>
    <row r="816" spans="1:9" ht="31">
      <c r="A816" s="151"/>
      <c r="B816" s="151"/>
      <c r="C816" s="151"/>
      <c r="D816" s="151"/>
      <c r="E816" s="151"/>
      <c r="F816" s="151"/>
      <c r="G816" s="151"/>
      <c r="H816" s="151"/>
      <c r="I816" s="151"/>
    </row>
    <row r="817" spans="1:9" ht="31">
      <c r="A817" s="151"/>
      <c r="B817" s="151"/>
      <c r="C817" s="151"/>
      <c r="D817" s="151"/>
      <c r="E817" s="151"/>
      <c r="F817" s="151"/>
      <c r="G817" s="151"/>
      <c r="H817" s="151"/>
      <c r="I817" s="151"/>
    </row>
    <row r="818" spans="1:9" ht="31">
      <c r="A818" s="151"/>
      <c r="B818" s="151"/>
      <c r="C818" s="151"/>
      <c r="D818" s="151"/>
      <c r="E818" s="151"/>
      <c r="F818" s="151"/>
      <c r="G818" s="151"/>
      <c r="H818" s="151"/>
      <c r="I818" s="151"/>
    </row>
    <row r="819" spans="1:9" ht="31">
      <c r="A819" s="151"/>
      <c r="B819" s="151"/>
      <c r="C819" s="151"/>
      <c r="D819" s="151"/>
      <c r="E819" s="151"/>
      <c r="F819" s="151"/>
      <c r="G819" s="151"/>
      <c r="H819" s="151"/>
      <c r="I819" s="151"/>
    </row>
    <row r="820" spans="1:9" ht="31">
      <c r="A820" s="151"/>
      <c r="B820" s="151"/>
      <c r="C820" s="151"/>
      <c r="D820" s="151"/>
      <c r="E820" s="151"/>
      <c r="F820" s="151"/>
      <c r="G820" s="151"/>
      <c r="H820" s="151"/>
      <c r="I820" s="151"/>
    </row>
    <row r="821" spans="1:9" ht="31">
      <c r="A821" s="151"/>
      <c r="B821" s="151"/>
      <c r="C821" s="151"/>
      <c r="D821" s="151"/>
      <c r="E821" s="151"/>
      <c r="F821" s="151"/>
      <c r="G821" s="151"/>
      <c r="H821" s="151"/>
      <c r="I821" s="151"/>
    </row>
    <row r="822" spans="1:9" ht="31">
      <c r="A822" s="151"/>
      <c r="B822" s="151"/>
      <c r="C822" s="151"/>
      <c r="D822" s="151"/>
      <c r="E822" s="151"/>
      <c r="F822" s="151"/>
      <c r="G822" s="151"/>
      <c r="H822" s="151"/>
      <c r="I822" s="151"/>
    </row>
    <row r="823" spans="1:9" ht="31">
      <c r="A823" s="151"/>
      <c r="B823" s="151"/>
      <c r="C823" s="151"/>
      <c r="D823" s="151"/>
      <c r="E823" s="151"/>
      <c r="F823" s="151"/>
      <c r="G823" s="151"/>
      <c r="H823" s="151"/>
      <c r="I823" s="151"/>
    </row>
    <row r="824" spans="1:9" ht="31">
      <c r="A824" s="151"/>
      <c r="B824" s="151"/>
      <c r="C824" s="151"/>
      <c r="D824" s="151"/>
      <c r="E824" s="151"/>
      <c r="F824" s="151"/>
      <c r="G824" s="151"/>
      <c r="H824" s="151"/>
      <c r="I824" s="151"/>
    </row>
    <row r="825" spans="1:9" ht="31">
      <c r="A825" s="151"/>
      <c r="B825" s="151"/>
      <c r="C825" s="151"/>
      <c r="D825" s="151"/>
      <c r="E825" s="151"/>
      <c r="F825" s="151"/>
      <c r="G825" s="151"/>
      <c r="H825" s="151"/>
      <c r="I825" s="151"/>
    </row>
    <row r="826" spans="1:9" ht="31">
      <c r="A826" s="151"/>
      <c r="B826" s="151"/>
      <c r="C826" s="151"/>
      <c r="D826" s="151"/>
      <c r="E826" s="151"/>
      <c r="F826" s="151"/>
      <c r="G826" s="151"/>
      <c r="H826" s="151"/>
      <c r="I826" s="151"/>
    </row>
    <row r="827" spans="1:9" ht="31">
      <c r="A827" s="151"/>
      <c r="B827" s="151"/>
      <c r="C827" s="151"/>
      <c r="D827" s="151"/>
      <c r="E827" s="151"/>
      <c r="F827" s="151"/>
      <c r="G827" s="151"/>
      <c r="H827" s="151"/>
      <c r="I827" s="151"/>
    </row>
    <row r="828" spans="1:9" ht="31">
      <c r="A828" s="151"/>
      <c r="B828" s="151"/>
      <c r="C828" s="151"/>
      <c r="D828" s="151"/>
      <c r="E828" s="151"/>
      <c r="F828" s="151"/>
      <c r="G828" s="151"/>
      <c r="H828" s="151"/>
      <c r="I828" s="151"/>
    </row>
    <row r="829" spans="1:9" ht="31">
      <c r="A829" s="151"/>
      <c r="B829" s="151"/>
      <c r="C829" s="151"/>
      <c r="D829" s="151"/>
      <c r="E829" s="151"/>
      <c r="F829" s="151"/>
      <c r="G829" s="151"/>
      <c r="H829" s="151"/>
      <c r="I829" s="151"/>
    </row>
    <row r="830" spans="1:9" ht="31">
      <c r="A830" s="151"/>
      <c r="B830" s="151"/>
      <c r="C830" s="151"/>
      <c r="D830" s="151"/>
      <c r="E830" s="151"/>
      <c r="F830" s="151"/>
      <c r="G830" s="151"/>
      <c r="H830" s="151"/>
      <c r="I830" s="151"/>
    </row>
    <row r="831" spans="1:9" ht="31">
      <c r="A831" s="151"/>
      <c r="B831" s="151"/>
      <c r="C831" s="151"/>
      <c r="D831" s="151"/>
      <c r="E831" s="151"/>
      <c r="F831" s="151"/>
      <c r="G831" s="151"/>
      <c r="H831" s="151"/>
      <c r="I831" s="151"/>
    </row>
    <row r="832" spans="1:9" ht="31">
      <c r="A832" s="151"/>
      <c r="B832" s="151"/>
      <c r="C832" s="151"/>
      <c r="D832" s="151"/>
      <c r="E832" s="151"/>
      <c r="F832" s="151"/>
      <c r="G832" s="151"/>
      <c r="H832" s="151"/>
      <c r="I832" s="151"/>
    </row>
    <row r="833" spans="1:9" ht="31">
      <c r="A833" s="151"/>
      <c r="B833" s="151"/>
      <c r="C833" s="151"/>
      <c r="D833" s="151"/>
      <c r="E833" s="151"/>
      <c r="F833" s="151"/>
      <c r="G833" s="151"/>
      <c r="H833" s="151"/>
      <c r="I833" s="151"/>
    </row>
    <row r="834" spans="1:9" ht="31">
      <c r="A834" s="151"/>
      <c r="B834" s="151"/>
      <c r="C834" s="151"/>
      <c r="D834" s="151"/>
      <c r="E834" s="151"/>
      <c r="F834" s="151"/>
      <c r="G834" s="151"/>
      <c r="H834" s="151"/>
      <c r="I834" s="151"/>
    </row>
    <row r="835" spans="1:9" ht="31">
      <c r="A835" s="151"/>
      <c r="B835" s="151"/>
      <c r="C835" s="151"/>
      <c r="D835" s="151"/>
      <c r="E835" s="151"/>
      <c r="F835" s="151"/>
      <c r="G835" s="151"/>
      <c r="H835" s="151"/>
      <c r="I835" s="151"/>
    </row>
    <row r="836" spans="1:9" ht="31">
      <c r="A836" s="151"/>
      <c r="B836" s="151"/>
      <c r="C836" s="151"/>
      <c r="D836" s="151"/>
      <c r="E836" s="151"/>
      <c r="F836" s="151"/>
      <c r="G836" s="151"/>
      <c r="H836" s="151"/>
      <c r="I836" s="151"/>
    </row>
    <row r="837" spans="1:9" ht="31">
      <c r="A837" s="151"/>
      <c r="B837" s="151"/>
      <c r="C837" s="151"/>
      <c r="D837" s="151"/>
      <c r="E837" s="151"/>
      <c r="F837" s="151"/>
      <c r="G837" s="151"/>
      <c r="H837" s="151"/>
      <c r="I837" s="151"/>
    </row>
    <row r="838" spans="1:9" ht="31">
      <c r="A838" s="151"/>
      <c r="B838" s="151"/>
      <c r="C838" s="151"/>
      <c r="D838" s="151"/>
      <c r="E838" s="151"/>
      <c r="F838" s="151"/>
      <c r="G838" s="151"/>
      <c r="H838" s="151"/>
      <c r="I838" s="151"/>
    </row>
    <row r="839" spans="1:9" ht="31">
      <c r="A839" s="151"/>
      <c r="B839" s="151"/>
      <c r="C839" s="151"/>
      <c r="D839" s="151"/>
      <c r="E839" s="151"/>
      <c r="F839" s="151"/>
      <c r="G839" s="151"/>
      <c r="H839" s="151"/>
      <c r="I839" s="151"/>
    </row>
    <row r="840" spans="1:9" ht="31">
      <c r="A840" s="151"/>
      <c r="B840" s="151"/>
      <c r="C840" s="151"/>
      <c r="D840" s="151"/>
      <c r="E840" s="151"/>
      <c r="F840" s="151"/>
      <c r="G840" s="151"/>
      <c r="H840" s="151"/>
      <c r="I840" s="151"/>
    </row>
    <row r="841" spans="1:9" ht="31">
      <c r="A841" s="151"/>
      <c r="B841" s="151"/>
      <c r="C841" s="151"/>
      <c r="D841" s="151"/>
      <c r="E841" s="151"/>
      <c r="F841" s="151"/>
      <c r="G841" s="151"/>
      <c r="H841" s="151"/>
      <c r="I841" s="151"/>
    </row>
    <row r="842" spans="1:9" ht="31">
      <c r="A842" s="151"/>
      <c r="B842" s="151"/>
      <c r="C842" s="151"/>
      <c r="D842" s="151"/>
      <c r="E842" s="151"/>
      <c r="F842" s="151"/>
      <c r="G842" s="151"/>
      <c r="H842" s="151"/>
      <c r="I842" s="151"/>
    </row>
    <row r="843" spans="1:9" ht="31">
      <c r="A843" s="151"/>
      <c r="B843" s="151"/>
      <c r="C843" s="151"/>
      <c r="D843" s="151"/>
      <c r="E843" s="151"/>
      <c r="F843" s="151"/>
      <c r="G843" s="151"/>
      <c r="H843" s="151"/>
      <c r="I843" s="151"/>
    </row>
    <row r="844" spans="1:9" ht="31">
      <c r="A844" s="151"/>
      <c r="B844" s="151"/>
      <c r="C844" s="151"/>
      <c r="D844" s="151"/>
      <c r="E844" s="151"/>
      <c r="F844" s="151"/>
      <c r="G844" s="151"/>
      <c r="H844" s="151"/>
      <c r="I844" s="151"/>
    </row>
    <row r="845" spans="1:9" ht="31">
      <c r="A845" s="151"/>
      <c r="B845" s="151"/>
      <c r="C845" s="151"/>
      <c r="D845" s="151"/>
      <c r="E845" s="151"/>
      <c r="F845" s="151"/>
      <c r="G845" s="151"/>
      <c r="H845" s="151"/>
      <c r="I845" s="151"/>
    </row>
    <row r="846" spans="1:9" ht="31">
      <c r="A846" s="151"/>
      <c r="B846" s="151"/>
      <c r="C846" s="151"/>
      <c r="D846" s="151"/>
      <c r="E846" s="151"/>
      <c r="F846" s="151"/>
      <c r="G846" s="151"/>
      <c r="H846" s="151"/>
      <c r="I846" s="151"/>
    </row>
    <row r="847" spans="1:9" ht="31">
      <c r="A847" s="151"/>
      <c r="B847" s="151"/>
      <c r="C847" s="151"/>
      <c r="D847" s="151"/>
      <c r="E847" s="151"/>
      <c r="F847" s="151"/>
      <c r="G847" s="151"/>
      <c r="H847" s="151"/>
      <c r="I847" s="151"/>
    </row>
    <row r="848" spans="1:9" ht="31">
      <c r="A848" s="151"/>
      <c r="B848" s="151"/>
      <c r="C848" s="151"/>
      <c r="D848" s="151"/>
      <c r="E848" s="151"/>
      <c r="F848" s="151"/>
      <c r="G848" s="151"/>
      <c r="H848" s="151"/>
      <c r="I848" s="151"/>
    </row>
    <row r="849" spans="1:9" ht="31">
      <c r="A849" s="151"/>
      <c r="B849" s="151"/>
      <c r="C849" s="151"/>
      <c r="D849" s="151"/>
      <c r="E849" s="151"/>
      <c r="F849" s="151"/>
      <c r="G849" s="151"/>
      <c r="H849" s="151"/>
      <c r="I849" s="151"/>
    </row>
    <row r="850" spans="1:9" ht="31">
      <c r="A850" s="151"/>
      <c r="B850" s="151"/>
      <c r="C850" s="151"/>
      <c r="D850" s="151"/>
      <c r="E850" s="151"/>
      <c r="F850" s="151"/>
      <c r="G850" s="151"/>
      <c r="H850" s="151"/>
      <c r="I850" s="151"/>
    </row>
    <row r="851" spans="1:9" ht="31">
      <c r="A851" s="151"/>
      <c r="B851" s="151"/>
      <c r="C851" s="151"/>
      <c r="D851" s="151"/>
      <c r="E851" s="151"/>
      <c r="F851" s="151"/>
      <c r="G851" s="151"/>
      <c r="H851" s="151"/>
      <c r="I851" s="151"/>
    </row>
    <row r="852" spans="1:9" ht="31">
      <c r="A852" s="151"/>
      <c r="B852" s="151"/>
      <c r="C852" s="151"/>
      <c r="D852" s="151"/>
      <c r="E852" s="151"/>
      <c r="F852" s="151"/>
      <c r="G852" s="151"/>
      <c r="H852" s="151"/>
      <c r="I852" s="151"/>
    </row>
    <row r="853" spans="1:9" ht="31">
      <c r="A853" s="151"/>
      <c r="B853" s="151"/>
      <c r="C853" s="151"/>
      <c r="D853" s="151"/>
      <c r="E853" s="151"/>
      <c r="F853" s="151"/>
      <c r="G853" s="151"/>
      <c r="H853" s="151"/>
      <c r="I853" s="151"/>
    </row>
    <row r="854" spans="1:9" ht="31">
      <c r="A854" s="151"/>
      <c r="B854" s="151"/>
      <c r="C854" s="151"/>
      <c r="D854" s="151"/>
      <c r="E854" s="151"/>
      <c r="F854" s="151"/>
      <c r="G854" s="151"/>
      <c r="H854" s="151"/>
      <c r="I854" s="151"/>
    </row>
    <row r="855" spans="1:9" ht="31">
      <c r="A855" s="151"/>
      <c r="B855" s="151"/>
      <c r="C855" s="151"/>
      <c r="D855" s="151"/>
      <c r="E855" s="151"/>
      <c r="F855" s="151"/>
      <c r="G855" s="151"/>
      <c r="H855" s="151"/>
      <c r="I855" s="151"/>
    </row>
    <row r="856" spans="1:9" ht="31">
      <c r="A856" s="151"/>
      <c r="B856" s="151"/>
      <c r="C856" s="151"/>
      <c r="D856" s="151"/>
      <c r="E856" s="151"/>
      <c r="F856" s="151"/>
      <c r="G856" s="151"/>
      <c r="H856" s="151"/>
      <c r="I856" s="151"/>
    </row>
    <row r="857" spans="1:9" ht="31">
      <c r="A857" s="151"/>
      <c r="B857" s="151"/>
      <c r="C857" s="151"/>
      <c r="D857" s="151"/>
      <c r="E857" s="151"/>
      <c r="F857" s="151"/>
      <c r="G857" s="151"/>
      <c r="H857" s="151"/>
      <c r="I857" s="151"/>
    </row>
    <row r="858" spans="1:9" ht="31">
      <c r="A858" s="151"/>
      <c r="B858" s="151"/>
      <c r="C858" s="151"/>
      <c r="D858" s="151"/>
      <c r="E858" s="151"/>
      <c r="F858" s="151"/>
      <c r="G858" s="151"/>
      <c r="H858" s="151"/>
      <c r="I858" s="151"/>
    </row>
    <row r="859" spans="1:9" ht="31">
      <c r="A859" s="151"/>
      <c r="B859" s="151"/>
      <c r="C859" s="151"/>
      <c r="D859" s="151"/>
      <c r="E859" s="151"/>
      <c r="F859" s="151"/>
      <c r="G859" s="151"/>
      <c r="H859" s="151"/>
      <c r="I859" s="151"/>
    </row>
    <row r="860" spans="1:9" ht="31">
      <c r="A860" s="151"/>
      <c r="B860" s="151"/>
      <c r="C860" s="151"/>
      <c r="D860" s="151"/>
      <c r="E860" s="151"/>
      <c r="F860" s="151"/>
      <c r="G860" s="151"/>
      <c r="H860" s="151"/>
      <c r="I860" s="151"/>
    </row>
    <row r="861" spans="1:9" ht="31">
      <c r="A861" s="151"/>
      <c r="B861" s="151"/>
      <c r="C861" s="151"/>
      <c r="D861" s="151"/>
      <c r="E861" s="151"/>
      <c r="F861" s="151"/>
      <c r="G861" s="151"/>
      <c r="H861" s="151"/>
      <c r="I861" s="151"/>
    </row>
    <row r="862" spans="1:9" ht="31">
      <c r="A862" s="151"/>
      <c r="B862" s="151"/>
      <c r="C862" s="151"/>
      <c r="D862" s="151"/>
      <c r="E862" s="151"/>
      <c r="F862" s="151"/>
      <c r="G862" s="151"/>
      <c r="H862" s="151"/>
      <c r="I862" s="151"/>
    </row>
    <row r="863" spans="1:9" ht="31">
      <c r="A863" s="151"/>
      <c r="B863" s="151"/>
      <c r="C863" s="151"/>
      <c r="D863" s="151"/>
      <c r="E863" s="151"/>
      <c r="F863" s="151"/>
      <c r="G863" s="151"/>
      <c r="H863" s="151"/>
      <c r="I863" s="151"/>
    </row>
    <row r="864" spans="1:9" ht="31">
      <c r="A864" s="151"/>
      <c r="B864" s="151"/>
      <c r="C864" s="151"/>
      <c r="D864" s="151"/>
      <c r="E864" s="151"/>
      <c r="F864" s="151"/>
      <c r="G864" s="151"/>
      <c r="H864" s="151"/>
      <c r="I864" s="151"/>
    </row>
    <row r="865" spans="1:9" ht="31">
      <c r="A865" s="151"/>
      <c r="B865" s="151"/>
      <c r="C865" s="151"/>
      <c r="D865" s="151"/>
      <c r="E865" s="151"/>
      <c r="F865" s="151"/>
      <c r="G865" s="151"/>
      <c r="H865" s="151"/>
      <c r="I865" s="151"/>
    </row>
    <row r="866" spans="1:9" ht="31">
      <c r="A866" s="151"/>
      <c r="B866" s="151"/>
      <c r="C866" s="151"/>
      <c r="D866" s="151"/>
      <c r="E866" s="151"/>
      <c r="F866" s="151"/>
      <c r="G866" s="151"/>
      <c r="H866" s="151"/>
      <c r="I866" s="151"/>
    </row>
    <row r="867" spans="1:9" ht="31">
      <c r="A867" s="151"/>
      <c r="B867" s="151"/>
      <c r="C867" s="151"/>
      <c r="D867" s="151"/>
      <c r="E867" s="151"/>
      <c r="F867" s="151"/>
      <c r="G867" s="151"/>
      <c r="H867" s="151"/>
      <c r="I867" s="151"/>
    </row>
    <row r="868" spans="1:9" ht="31">
      <c r="A868" s="151"/>
      <c r="B868" s="151"/>
      <c r="C868" s="151"/>
      <c r="D868" s="151"/>
      <c r="E868" s="151"/>
      <c r="F868" s="151"/>
      <c r="G868" s="151"/>
      <c r="H868" s="151"/>
      <c r="I868" s="151"/>
    </row>
    <row r="869" spans="1:9" ht="31">
      <c r="A869" s="151"/>
      <c r="B869" s="151"/>
      <c r="C869" s="151"/>
      <c r="D869" s="151"/>
      <c r="E869" s="151"/>
      <c r="F869" s="151"/>
      <c r="G869" s="151"/>
      <c r="H869" s="151"/>
      <c r="I869" s="151"/>
    </row>
    <row r="870" spans="1:9" ht="31">
      <c r="A870" s="151"/>
      <c r="B870" s="151"/>
      <c r="C870" s="151"/>
      <c r="D870" s="151"/>
      <c r="E870" s="151"/>
      <c r="F870" s="151"/>
      <c r="G870" s="151"/>
      <c r="H870" s="151"/>
      <c r="I870" s="151"/>
    </row>
    <row r="871" spans="1:9" ht="31">
      <c r="A871" s="151"/>
      <c r="B871" s="151"/>
      <c r="C871" s="151"/>
      <c r="D871" s="151"/>
      <c r="E871" s="151"/>
      <c r="F871" s="151"/>
      <c r="G871" s="151"/>
      <c r="H871" s="151"/>
      <c r="I871" s="151"/>
    </row>
    <row r="872" spans="1:9" ht="31">
      <c r="A872" s="151"/>
      <c r="B872" s="151"/>
      <c r="C872" s="151"/>
      <c r="D872" s="151"/>
      <c r="E872" s="151"/>
      <c r="F872" s="151"/>
      <c r="G872" s="151"/>
      <c r="H872" s="151"/>
      <c r="I872" s="151"/>
    </row>
    <row r="873" spans="1:9" ht="31">
      <c r="A873" s="151"/>
      <c r="B873" s="151"/>
      <c r="C873" s="151"/>
      <c r="D873" s="151"/>
      <c r="E873" s="151"/>
      <c r="F873" s="151"/>
      <c r="G873" s="151"/>
      <c r="H873" s="151"/>
      <c r="I873" s="151"/>
    </row>
    <row r="874" spans="1:9" ht="31">
      <c r="A874" s="151"/>
      <c r="B874" s="151"/>
      <c r="C874" s="151"/>
      <c r="D874" s="151"/>
      <c r="E874" s="151"/>
      <c r="F874" s="151"/>
      <c r="G874" s="151"/>
      <c r="H874" s="151"/>
      <c r="I874" s="151"/>
    </row>
    <row r="875" spans="1:9" ht="31">
      <c r="A875" s="151"/>
      <c r="B875" s="151"/>
      <c r="C875" s="151"/>
      <c r="D875" s="151"/>
      <c r="E875" s="151"/>
      <c r="F875" s="151"/>
      <c r="G875" s="151"/>
      <c r="H875" s="151"/>
      <c r="I875" s="151"/>
    </row>
    <row r="876" spans="1:9" ht="31">
      <c r="A876" s="151"/>
      <c r="B876" s="151"/>
      <c r="C876" s="151"/>
      <c r="D876" s="151"/>
      <c r="E876" s="151"/>
      <c r="F876" s="151"/>
      <c r="G876" s="151"/>
      <c r="H876" s="151"/>
      <c r="I876" s="151"/>
    </row>
    <row r="877" spans="1:9" ht="31">
      <c r="A877" s="151"/>
      <c r="B877" s="151"/>
      <c r="C877" s="151"/>
      <c r="D877" s="151"/>
      <c r="E877" s="151"/>
      <c r="F877" s="151"/>
      <c r="G877" s="151"/>
      <c r="H877" s="151"/>
      <c r="I877" s="151"/>
    </row>
    <row r="878" spans="1:9" ht="31">
      <c r="A878" s="151"/>
      <c r="B878" s="151"/>
      <c r="C878" s="151"/>
      <c r="D878" s="151"/>
      <c r="E878" s="151"/>
      <c r="F878" s="151"/>
      <c r="G878" s="151"/>
      <c r="H878" s="151"/>
      <c r="I878" s="151"/>
    </row>
    <row r="879" spans="1:9" ht="31">
      <c r="A879" s="151"/>
      <c r="B879" s="151"/>
      <c r="C879" s="151"/>
      <c r="D879" s="151"/>
      <c r="E879" s="151"/>
      <c r="F879" s="151"/>
      <c r="G879" s="151"/>
      <c r="H879" s="151"/>
      <c r="I879" s="151"/>
    </row>
    <row r="880" spans="1:9" ht="31">
      <c r="A880" s="151"/>
      <c r="B880" s="151"/>
      <c r="C880" s="151"/>
      <c r="D880" s="151"/>
      <c r="E880" s="151"/>
      <c r="F880" s="151"/>
      <c r="G880" s="151"/>
      <c r="H880" s="151"/>
      <c r="I880" s="151"/>
    </row>
    <row r="881" spans="1:9" ht="31">
      <c r="A881" s="151"/>
      <c r="B881" s="151"/>
      <c r="C881" s="151"/>
      <c r="D881" s="151"/>
      <c r="E881" s="151"/>
      <c r="F881" s="151"/>
      <c r="G881" s="151"/>
      <c r="H881" s="151"/>
      <c r="I881" s="151"/>
    </row>
    <row r="882" spans="1:9" ht="31">
      <c r="A882" s="151"/>
      <c r="B882" s="151"/>
      <c r="C882" s="151"/>
      <c r="D882" s="151"/>
      <c r="E882" s="151"/>
      <c r="F882" s="151"/>
      <c r="G882" s="151"/>
      <c r="H882" s="151"/>
      <c r="I882" s="151"/>
    </row>
    <row r="883" spans="1:9" ht="31">
      <c r="A883" s="151"/>
      <c r="B883" s="151"/>
      <c r="C883" s="151"/>
      <c r="D883" s="151"/>
      <c r="E883" s="151"/>
      <c r="F883" s="151"/>
      <c r="G883" s="151"/>
      <c r="H883" s="151"/>
      <c r="I883" s="151"/>
    </row>
    <row r="884" spans="1:9" ht="31">
      <c r="A884" s="151"/>
      <c r="B884" s="151"/>
      <c r="C884" s="151"/>
      <c r="D884" s="151"/>
      <c r="E884" s="151"/>
      <c r="F884" s="151"/>
      <c r="G884" s="151"/>
      <c r="H884" s="151"/>
      <c r="I884" s="151"/>
    </row>
    <row r="885" spans="1:9" ht="31">
      <c r="A885" s="151"/>
      <c r="B885" s="151"/>
      <c r="C885" s="151"/>
      <c r="D885" s="151"/>
      <c r="E885" s="151"/>
      <c r="F885" s="151"/>
      <c r="G885" s="151"/>
      <c r="H885" s="151"/>
      <c r="I885" s="151"/>
    </row>
    <row r="886" spans="1:9" ht="31">
      <c r="A886" s="151"/>
      <c r="B886" s="151"/>
      <c r="C886" s="151"/>
      <c r="D886" s="151"/>
      <c r="E886" s="151"/>
      <c r="F886" s="151"/>
      <c r="G886" s="151"/>
      <c r="H886" s="151"/>
      <c r="I886" s="151"/>
    </row>
    <row r="887" spans="1:9" ht="31">
      <c r="A887" s="151"/>
      <c r="B887" s="151"/>
      <c r="C887" s="151"/>
      <c r="D887" s="151"/>
      <c r="E887" s="151"/>
      <c r="F887" s="151"/>
      <c r="G887" s="151"/>
      <c r="H887" s="151"/>
      <c r="I887" s="151"/>
    </row>
    <row r="888" spans="1:9" ht="31">
      <c r="A888" s="151"/>
      <c r="B888" s="151"/>
      <c r="C888" s="151"/>
      <c r="D888" s="151"/>
      <c r="E888" s="151"/>
      <c r="F888" s="151"/>
      <c r="G888" s="151"/>
      <c r="H888" s="151"/>
      <c r="I888" s="151"/>
    </row>
    <row r="889" spans="1:9" ht="31">
      <c r="A889" s="151"/>
      <c r="B889" s="151"/>
      <c r="C889" s="151"/>
      <c r="D889" s="151"/>
      <c r="E889" s="151"/>
      <c r="F889" s="151"/>
      <c r="G889" s="151"/>
      <c r="H889" s="151"/>
      <c r="I889" s="151"/>
    </row>
    <row r="890" spans="1:9" ht="31">
      <c r="A890" s="151"/>
      <c r="B890" s="151"/>
      <c r="C890" s="151"/>
      <c r="D890" s="151"/>
      <c r="E890" s="151"/>
      <c r="F890" s="151"/>
      <c r="G890" s="151"/>
      <c r="H890" s="151"/>
      <c r="I890" s="151"/>
    </row>
    <row r="891" spans="1:9" ht="31">
      <c r="A891" s="151"/>
      <c r="B891" s="151"/>
      <c r="C891" s="151"/>
      <c r="D891" s="151"/>
      <c r="E891" s="151"/>
      <c r="F891" s="151"/>
      <c r="G891" s="151"/>
      <c r="H891" s="151"/>
      <c r="I891" s="151"/>
    </row>
    <row r="892" spans="1:9" ht="31">
      <c r="A892" s="151"/>
      <c r="B892" s="151"/>
      <c r="C892" s="151"/>
      <c r="D892" s="151"/>
      <c r="E892" s="151"/>
      <c r="F892" s="151"/>
      <c r="G892" s="151"/>
      <c r="H892" s="151"/>
      <c r="I892" s="151"/>
    </row>
    <row r="893" spans="1:9" ht="31">
      <c r="A893" s="151"/>
      <c r="B893" s="151"/>
      <c r="C893" s="151"/>
      <c r="D893" s="151"/>
      <c r="E893" s="151"/>
      <c r="F893" s="151"/>
      <c r="G893" s="151"/>
      <c r="H893" s="151"/>
      <c r="I893" s="151"/>
    </row>
    <row r="894" spans="1:9" ht="31">
      <c r="A894" s="151"/>
      <c r="B894" s="151"/>
      <c r="C894" s="151"/>
      <c r="D894" s="151"/>
      <c r="E894" s="151"/>
      <c r="F894" s="151"/>
      <c r="G894" s="151"/>
      <c r="H894" s="151"/>
      <c r="I894" s="151"/>
    </row>
    <row r="895" spans="1:9" ht="31">
      <c r="A895" s="151"/>
      <c r="B895" s="151"/>
      <c r="C895" s="151"/>
      <c r="D895" s="151"/>
      <c r="E895" s="151"/>
      <c r="F895" s="151"/>
      <c r="G895" s="151"/>
      <c r="H895" s="151"/>
      <c r="I895" s="151"/>
    </row>
    <row r="896" spans="1:9" ht="31">
      <c r="A896" s="151"/>
      <c r="B896" s="151"/>
      <c r="C896" s="151"/>
      <c r="D896" s="151"/>
      <c r="E896" s="151"/>
      <c r="F896" s="151"/>
      <c r="G896" s="151"/>
      <c r="H896" s="151"/>
      <c r="I896" s="151"/>
    </row>
    <row r="897" spans="1:9" ht="31">
      <c r="A897" s="151"/>
      <c r="B897" s="151"/>
      <c r="C897" s="151"/>
      <c r="D897" s="151"/>
      <c r="E897" s="151"/>
      <c r="F897" s="151"/>
      <c r="G897" s="151"/>
      <c r="H897" s="151"/>
      <c r="I897" s="151"/>
    </row>
    <row r="898" spans="1:9" ht="31">
      <c r="A898" s="151"/>
      <c r="B898" s="151"/>
      <c r="C898" s="151"/>
      <c r="D898" s="151"/>
      <c r="E898" s="151"/>
      <c r="F898" s="151"/>
      <c r="G898" s="151"/>
      <c r="H898" s="151"/>
      <c r="I898" s="151"/>
    </row>
    <row r="899" spans="1:9" ht="31">
      <c r="A899" s="151"/>
      <c r="B899" s="151"/>
      <c r="C899" s="151"/>
      <c r="D899" s="151"/>
      <c r="E899" s="151"/>
      <c r="F899" s="151"/>
      <c r="G899" s="151"/>
      <c r="H899" s="151"/>
      <c r="I899" s="151"/>
    </row>
    <row r="900" spans="1:9" ht="31">
      <c r="A900" s="151"/>
      <c r="B900" s="151"/>
      <c r="C900" s="151"/>
      <c r="D900" s="151"/>
      <c r="E900" s="151"/>
      <c r="F900" s="151"/>
      <c r="G900" s="151"/>
      <c r="H900" s="151"/>
      <c r="I900" s="151"/>
    </row>
    <row r="901" spans="1:9" ht="31">
      <c r="A901" s="151"/>
      <c r="B901" s="151"/>
      <c r="C901" s="151"/>
      <c r="D901" s="151"/>
      <c r="E901" s="151"/>
      <c r="F901" s="151"/>
      <c r="G901" s="151"/>
      <c r="H901" s="151"/>
      <c r="I901" s="151"/>
    </row>
    <row r="902" spans="1:9" ht="31">
      <c r="A902" s="151"/>
      <c r="B902" s="151"/>
      <c r="C902" s="151"/>
      <c r="D902" s="151"/>
      <c r="E902" s="151"/>
      <c r="F902" s="151"/>
      <c r="G902" s="151"/>
      <c r="H902" s="151"/>
      <c r="I902" s="151"/>
    </row>
    <row r="903" spans="1:9" ht="31">
      <c r="A903" s="151"/>
      <c r="B903" s="151"/>
      <c r="C903" s="151"/>
      <c r="D903" s="151"/>
      <c r="E903" s="151"/>
      <c r="F903" s="151"/>
      <c r="G903" s="151"/>
      <c r="H903" s="151"/>
      <c r="I903" s="151"/>
    </row>
    <row r="904" spans="1:9" ht="31">
      <c r="A904" s="151"/>
      <c r="B904" s="151"/>
      <c r="C904" s="151"/>
      <c r="D904" s="151"/>
      <c r="E904" s="151"/>
      <c r="F904" s="151"/>
      <c r="G904" s="151"/>
      <c r="H904" s="151"/>
      <c r="I904" s="151"/>
    </row>
    <row r="905" spans="1:9" ht="31">
      <c r="A905" s="151"/>
      <c r="B905" s="151"/>
      <c r="C905" s="151"/>
      <c r="D905" s="151"/>
      <c r="E905" s="151"/>
      <c r="F905" s="151"/>
      <c r="G905" s="151"/>
      <c r="H905" s="151"/>
      <c r="I905" s="151"/>
    </row>
    <row r="906" spans="1:9" ht="31">
      <c r="A906" s="151"/>
      <c r="B906" s="151"/>
      <c r="C906" s="151"/>
      <c r="D906" s="151"/>
      <c r="E906" s="151"/>
      <c r="F906" s="151"/>
      <c r="G906" s="151"/>
      <c r="H906" s="151"/>
      <c r="I906" s="151"/>
    </row>
    <row r="907" spans="1:9" ht="31">
      <c r="A907" s="151"/>
      <c r="B907" s="151"/>
      <c r="C907" s="151"/>
      <c r="D907" s="151"/>
      <c r="E907" s="151"/>
      <c r="F907" s="151"/>
      <c r="G907" s="151"/>
      <c r="H907" s="151"/>
      <c r="I907" s="151"/>
    </row>
    <row r="908" spans="1:9" ht="31">
      <c r="A908" s="151"/>
      <c r="B908" s="151"/>
      <c r="C908" s="151"/>
      <c r="D908" s="151"/>
      <c r="E908" s="151"/>
      <c r="F908" s="151"/>
      <c r="G908" s="151"/>
      <c r="H908" s="151"/>
      <c r="I908" s="151"/>
    </row>
    <row r="909" spans="1:9" ht="31">
      <c r="A909" s="151"/>
      <c r="B909" s="151"/>
      <c r="C909" s="151"/>
      <c r="D909" s="151"/>
      <c r="E909" s="151"/>
      <c r="F909" s="151"/>
      <c r="G909" s="151"/>
      <c r="H909" s="151"/>
      <c r="I909" s="151"/>
    </row>
    <row r="910" spans="1:9" ht="31">
      <c r="A910" s="151"/>
      <c r="B910" s="151"/>
      <c r="C910" s="151"/>
      <c r="D910" s="151"/>
      <c r="E910" s="151"/>
      <c r="F910" s="151"/>
      <c r="G910" s="151"/>
      <c r="H910" s="151"/>
      <c r="I910" s="151"/>
    </row>
    <row r="911" spans="1:9" ht="31">
      <c r="A911" s="151"/>
      <c r="B911" s="151"/>
      <c r="C911" s="151"/>
      <c r="D911" s="151"/>
      <c r="E911" s="151"/>
      <c r="F911" s="151"/>
      <c r="G911" s="151"/>
      <c r="H911" s="151"/>
      <c r="I911" s="151"/>
    </row>
    <row r="912" spans="1:9" ht="31">
      <c r="A912" s="151"/>
      <c r="B912" s="151"/>
      <c r="C912" s="151"/>
      <c r="D912" s="151"/>
      <c r="E912" s="151"/>
      <c r="F912" s="151"/>
      <c r="G912" s="151"/>
      <c r="H912" s="151"/>
      <c r="I912" s="151"/>
    </row>
    <row r="913" spans="1:9" ht="31">
      <c r="A913" s="151"/>
      <c r="B913" s="151"/>
      <c r="C913" s="151"/>
      <c r="D913" s="151"/>
      <c r="E913" s="151"/>
      <c r="F913" s="151"/>
      <c r="G913" s="151"/>
      <c r="H913" s="151"/>
      <c r="I913" s="151"/>
    </row>
    <row r="914" spans="1:9" ht="31">
      <c r="A914" s="151"/>
      <c r="B914" s="151"/>
      <c r="C914" s="151"/>
      <c r="D914" s="151"/>
      <c r="E914" s="151"/>
      <c r="F914" s="151"/>
      <c r="G914" s="151"/>
      <c r="H914" s="151"/>
      <c r="I914" s="151"/>
    </row>
    <row r="915" spans="1:9" ht="31">
      <c r="A915" s="151"/>
      <c r="B915" s="151"/>
      <c r="C915" s="151"/>
      <c r="D915" s="151"/>
      <c r="E915" s="151"/>
      <c r="F915" s="151"/>
      <c r="G915" s="151"/>
      <c r="H915" s="151"/>
      <c r="I915" s="151"/>
    </row>
    <row r="916" spans="1:9" ht="31">
      <c r="A916" s="151"/>
      <c r="B916" s="151"/>
      <c r="C916" s="151"/>
      <c r="D916" s="151"/>
      <c r="E916" s="151"/>
      <c r="F916" s="151"/>
      <c r="G916" s="151"/>
      <c r="H916" s="151"/>
      <c r="I916" s="151"/>
    </row>
    <row r="917" spans="1:9" ht="31">
      <c r="A917" s="151"/>
      <c r="B917" s="151"/>
      <c r="C917" s="151"/>
      <c r="D917" s="151"/>
      <c r="E917" s="151"/>
      <c r="F917" s="151"/>
      <c r="G917" s="151"/>
      <c r="H917" s="151"/>
      <c r="I917" s="151"/>
    </row>
    <row r="918" spans="1:9" ht="31">
      <c r="A918" s="151"/>
      <c r="B918" s="151"/>
      <c r="C918" s="151"/>
      <c r="D918" s="151"/>
      <c r="E918" s="151"/>
      <c r="F918" s="151"/>
      <c r="G918" s="151"/>
      <c r="H918" s="151"/>
      <c r="I918" s="151"/>
    </row>
    <row r="919" spans="1:9" ht="31">
      <c r="A919" s="151"/>
      <c r="B919" s="151"/>
      <c r="C919" s="151"/>
      <c r="D919" s="151"/>
      <c r="E919" s="151"/>
      <c r="F919" s="151"/>
      <c r="G919" s="151"/>
      <c r="H919" s="151"/>
      <c r="I919" s="151"/>
    </row>
    <row r="920" spans="1:9" ht="31">
      <c r="A920" s="151"/>
      <c r="B920" s="151"/>
      <c r="C920" s="151"/>
      <c r="D920" s="151"/>
      <c r="E920" s="151"/>
      <c r="F920" s="151"/>
      <c r="G920" s="151"/>
      <c r="H920" s="151"/>
      <c r="I920" s="151"/>
    </row>
    <row r="921" spans="1:9" ht="31">
      <c r="A921" s="151"/>
      <c r="B921" s="151"/>
      <c r="C921" s="151"/>
      <c r="D921" s="151"/>
      <c r="E921" s="151"/>
      <c r="F921" s="151"/>
      <c r="G921" s="151"/>
      <c r="H921" s="151"/>
      <c r="I921" s="151"/>
    </row>
    <row r="922" spans="1:9" ht="31">
      <c r="A922" s="151"/>
      <c r="B922" s="151"/>
      <c r="C922" s="151"/>
      <c r="D922" s="151"/>
      <c r="E922" s="151"/>
      <c r="F922" s="151"/>
      <c r="G922" s="151"/>
      <c r="H922" s="151"/>
      <c r="I922" s="151"/>
    </row>
    <row r="923" spans="1:9" ht="31">
      <c r="A923" s="151"/>
      <c r="B923" s="151"/>
      <c r="C923" s="151"/>
      <c r="D923" s="151"/>
      <c r="E923" s="151"/>
      <c r="F923" s="151"/>
      <c r="G923" s="151"/>
      <c r="H923" s="151"/>
      <c r="I923" s="151"/>
    </row>
    <row r="924" spans="1:9" ht="31">
      <c r="A924" s="151"/>
      <c r="B924" s="151"/>
      <c r="C924" s="151"/>
      <c r="D924" s="151"/>
      <c r="E924" s="151"/>
      <c r="F924" s="151"/>
      <c r="G924" s="151"/>
      <c r="H924" s="151"/>
      <c r="I924" s="151"/>
    </row>
    <row r="925" spans="1:9" ht="31">
      <c r="A925" s="151"/>
      <c r="B925" s="151"/>
      <c r="C925" s="151"/>
      <c r="D925" s="151"/>
      <c r="E925" s="151"/>
      <c r="F925" s="151"/>
      <c r="G925" s="151"/>
      <c r="H925" s="151"/>
      <c r="I925" s="151"/>
    </row>
    <row r="926" spans="1:9" ht="31">
      <c r="A926" s="151"/>
      <c r="B926" s="151"/>
      <c r="C926" s="151"/>
      <c r="D926" s="151"/>
      <c r="E926" s="151"/>
      <c r="F926" s="151"/>
      <c r="G926" s="151"/>
      <c r="H926" s="151"/>
      <c r="I926" s="151"/>
    </row>
    <row r="927" spans="1:9" ht="31">
      <c r="A927" s="151"/>
      <c r="B927" s="151"/>
      <c r="C927" s="151"/>
      <c r="D927" s="151"/>
      <c r="E927" s="151"/>
      <c r="F927" s="151"/>
      <c r="G927" s="151"/>
      <c r="H927" s="151"/>
      <c r="I927" s="151"/>
    </row>
    <row r="928" spans="1:9" ht="31">
      <c r="A928" s="151"/>
      <c r="B928" s="151"/>
      <c r="C928" s="151"/>
      <c r="D928" s="151"/>
      <c r="E928" s="151"/>
      <c r="F928" s="151"/>
      <c r="G928" s="151"/>
      <c r="H928" s="151"/>
      <c r="I928" s="151"/>
    </row>
    <row r="929" spans="1:9" ht="31">
      <c r="A929" s="151"/>
      <c r="B929" s="151"/>
      <c r="C929" s="151"/>
      <c r="D929" s="151"/>
      <c r="E929" s="151"/>
      <c r="F929" s="151"/>
      <c r="G929" s="151"/>
      <c r="H929" s="151"/>
      <c r="I929" s="151"/>
    </row>
    <row r="930" spans="1:9" ht="31">
      <c r="A930" s="151"/>
      <c r="B930" s="151"/>
      <c r="C930" s="151"/>
      <c r="D930" s="151"/>
      <c r="E930" s="151"/>
      <c r="F930" s="151"/>
      <c r="G930" s="151"/>
      <c r="H930" s="151"/>
      <c r="I930" s="151"/>
    </row>
    <row r="931" spans="1:9" ht="31">
      <c r="A931" s="151"/>
      <c r="B931" s="151"/>
      <c r="C931" s="151"/>
      <c r="D931" s="151"/>
      <c r="E931" s="151"/>
      <c r="F931" s="151"/>
      <c r="G931" s="151"/>
      <c r="H931" s="151"/>
      <c r="I931" s="151"/>
    </row>
    <row r="932" spans="1:9" ht="31">
      <c r="A932" s="151"/>
      <c r="B932" s="151"/>
      <c r="C932" s="151"/>
      <c r="D932" s="151"/>
      <c r="E932" s="151"/>
      <c r="F932" s="151"/>
      <c r="G932" s="151"/>
      <c r="H932" s="151"/>
      <c r="I932" s="151"/>
    </row>
    <row r="933" spans="1:9" ht="31">
      <c r="A933" s="151"/>
      <c r="B933" s="151"/>
      <c r="C933" s="151"/>
      <c r="D933" s="151"/>
      <c r="E933" s="151"/>
      <c r="F933" s="151"/>
      <c r="G933" s="151"/>
      <c r="H933" s="151"/>
      <c r="I933" s="151"/>
    </row>
    <row r="934" spans="1:9" ht="31">
      <c r="A934" s="151"/>
      <c r="B934" s="151"/>
      <c r="C934" s="151"/>
      <c r="D934" s="151"/>
      <c r="E934" s="151"/>
      <c r="F934" s="151"/>
      <c r="G934" s="151"/>
      <c r="H934" s="151"/>
      <c r="I934" s="151"/>
    </row>
    <row r="935" spans="1:9" ht="31">
      <c r="A935" s="151"/>
      <c r="B935" s="151"/>
      <c r="C935" s="151"/>
      <c r="D935" s="151"/>
      <c r="E935" s="151"/>
      <c r="F935" s="151"/>
      <c r="G935" s="151"/>
      <c r="H935" s="151"/>
      <c r="I935" s="151"/>
    </row>
    <row r="936" spans="1:9" ht="31">
      <c r="A936" s="151"/>
      <c r="B936" s="151"/>
      <c r="C936" s="151"/>
      <c r="D936" s="151"/>
      <c r="E936" s="151"/>
      <c r="F936" s="151"/>
      <c r="G936" s="151"/>
      <c r="H936" s="151"/>
      <c r="I936" s="151"/>
    </row>
    <row r="937" spans="1:9" ht="31">
      <c r="A937" s="151"/>
      <c r="B937" s="151"/>
      <c r="C937" s="151"/>
      <c r="D937" s="151"/>
      <c r="E937" s="151"/>
      <c r="F937" s="151"/>
      <c r="G937" s="151"/>
      <c r="H937" s="151"/>
      <c r="I937" s="151"/>
    </row>
    <row r="938" spans="1:9" ht="31">
      <c r="A938" s="151"/>
      <c r="B938" s="151"/>
      <c r="C938" s="151"/>
      <c r="D938" s="151"/>
      <c r="E938" s="151"/>
      <c r="F938" s="151"/>
      <c r="G938" s="151"/>
      <c r="H938" s="151"/>
      <c r="I938" s="151"/>
    </row>
    <row r="939" spans="1:9" ht="31">
      <c r="A939" s="151"/>
      <c r="B939" s="151"/>
      <c r="C939" s="151"/>
      <c r="D939" s="151"/>
      <c r="E939" s="151"/>
      <c r="F939" s="151"/>
      <c r="G939" s="151"/>
      <c r="H939" s="151"/>
      <c r="I939" s="151"/>
    </row>
    <row r="940" spans="1:9" ht="31">
      <c r="A940" s="151"/>
      <c r="B940" s="151"/>
      <c r="C940" s="151"/>
      <c r="D940" s="151"/>
      <c r="E940" s="151"/>
      <c r="F940" s="151"/>
      <c r="G940" s="151"/>
      <c r="H940" s="151"/>
      <c r="I940" s="151"/>
    </row>
    <row r="941" spans="1:9" ht="31">
      <c r="A941" s="151"/>
      <c r="B941" s="151"/>
      <c r="C941" s="151"/>
      <c r="D941" s="151"/>
      <c r="E941" s="151"/>
      <c r="F941" s="151"/>
      <c r="G941" s="151"/>
      <c r="H941" s="151"/>
      <c r="I941" s="151"/>
    </row>
    <row r="942" spans="1:9" ht="31">
      <c r="A942" s="151"/>
      <c r="B942" s="151"/>
      <c r="C942" s="151"/>
      <c r="D942" s="151"/>
      <c r="E942" s="151"/>
      <c r="F942" s="151"/>
      <c r="G942" s="151"/>
      <c r="H942" s="151"/>
      <c r="I942" s="151"/>
    </row>
    <row r="943" spans="1:9" ht="31">
      <c r="A943" s="151"/>
      <c r="B943" s="151"/>
      <c r="C943" s="151"/>
      <c r="D943" s="151"/>
      <c r="E943" s="151"/>
      <c r="F943" s="151"/>
      <c r="G943" s="151"/>
      <c r="H943" s="151"/>
      <c r="I943" s="151"/>
    </row>
    <row r="944" spans="1:9" ht="31">
      <c r="A944" s="151"/>
      <c r="B944" s="151"/>
      <c r="C944" s="151"/>
      <c r="D944" s="151"/>
      <c r="E944" s="151"/>
      <c r="F944" s="151"/>
      <c r="G944" s="151"/>
      <c r="H944" s="151"/>
      <c r="I944" s="151"/>
    </row>
    <row r="945" spans="1:9" ht="31">
      <c r="A945" s="151"/>
      <c r="B945" s="151"/>
      <c r="C945" s="151"/>
      <c r="D945" s="151"/>
      <c r="E945" s="151"/>
      <c r="F945" s="151"/>
      <c r="G945" s="151"/>
      <c r="H945" s="151"/>
      <c r="I945" s="151"/>
    </row>
    <row r="946" spans="1:9" ht="31">
      <c r="A946" s="151"/>
      <c r="B946" s="151"/>
      <c r="C946" s="151"/>
      <c r="D946" s="151"/>
      <c r="E946" s="151"/>
      <c r="F946" s="151"/>
      <c r="G946" s="151"/>
      <c r="H946" s="151"/>
      <c r="I946" s="151"/>
    </row>
    <row r="947" spans="1:9" ht="31">
      <c r="A947" s="151"/>
      <c r="B947" s="151"/>
      <c r="C947" s="151"/>
      <c r="D947" s="151"/>
      <c r="E947" s="151"/>
      <c r="F947" s="151"/>
      <c r="G947" s="151"/>
      <c r="H947" s="151"/>
      <c r="I947" s="151"/>
    </row>
    <row r="948" spans="1:9" ht="31">
      <c r="A948" s="151"/>
      <c r="B948" s="151"/>
      <c r="C948" s="151"/>
      <c r="D948" s="151"/>
      <c r="E948" s="151"/>
      <c r="F948" s="151"/>
      <c r="G948" s="151"/>
      <c r="H948" s="151"/>
      <c r="I948" s="151"/>
    </row>
    <row r="949" spans="1:9" ht="31">
      <c r="A949" s="151"/>
      <c r="B949" s="151"/>
      <c r="C949" s="151"/>
      <c r="D949" s="151"/>
      <c r="E949" s="151"/>
      <c r="F949" s="151"/>
      <c r="G949" s="151"/>
      <c r="H949" s="151"/>
      <c r="I949" s="151"/>
    </row>
    <row r="950" spans="1:9" ht="31">
      <c r="A950" s="151"/>
      <c r="B950" s="151"/>
      <c r="C950" s="151"/>
      <c r="D950" s="151"/>
      <c r="E950" s="151"/>
      <c r="F950" s="151"/>
      <c r="G950" s="151"/>
      <c r="H950" s="151"/>
      <c r="I950" s="151"/>
    </row>
    <row r="951" spans="1:9" ht="31">
      <c r="A951" s="151"/>
      <c r="B951" s="151"/>
      <c r="C951" s="151"/>
      <c r="D951" s="151"/>
      <c r="E951" s="151"/>
      <c r="F951" s="151"/>
      <c r="G951" s="151"/>
      <c r="H951" s="151"/>
      <c r="I951" s="151"/>
    </row>
    <row r="952" spans="1:9" ht="31">
      <c r="A952" s="151"/>
      <c r="B952" s="151"/>
      <c r="C952" s="151"/>
      <c r="D952" s="151"/>
      <c r="E952" s="151"/>
      <c r="F952" s="151"/>
      <c r="G952" s="151"/>
      <c r="H952" s="151"/>
      <c r="I952" s="151"/>
    </row>
    <row r="953" spans="1:9" ht="31">
      <c r="A953" s="151"/>
      <c r="B953" s="151"/>
      <c r="C953" s="151"/>
      <c r="D953" s="151"/>
      <c r="E953" s="151"/>
      <c r="F953" s="151"/>
      <c r="G953" s="151"/>
      <c r="H953" s="151"/>
      <c r="I953" s="151"/>
    </row>
    <row r="954" spans="1:9" ht="31">
      <c r="A954" s="151"/>
      <c r="B954" s="151"/>
      <c r="C954" s="151"/>
      <c r="D954" s="151"/>
      <c r="E954" s="151"/>
      <c r="F954" s="151"/>
      <c r="G954" s="151"/>
      <c r="H954" s="151"/>
      <c r="I954" s="151"/>
    </row>
    <row r="955" spans="1:9" ht="31">
      <c r="A955" s="151"/>
      <c r="B955" s="151"/>
      <c r="C955" s="151"/>
      <c r="D955" s="151"/>
      <c r="E955" s="151"/>
      <c r="F955" s="151"/>
      <c r="G955" s="151"/>
      <c r="H955" s="151"/>
      <c r="I955" s="151"/>
    </row>
    <row r="956" spans="1:9" ht="31">
      <c r="A956" s="151"/>
      <c r="B956" s="151"/>
      <c r="C956" s="151"/>
      <c r="D956" s="151"/>
      <c r="E956" s="151"/>
      <c r="F956" s="151"/>
      <c r="G956" s="151"/>
      <c r="H956" s="151"/>
      <c r="I956" s="151"/>
    </row>
    <row r="957" spans="1:9" ht="31">
      <c r="A957" s="151"/>
      <c r="B957" s="151"/>
      <c r="C957" s="151"/>
      <c r="D957" s="151"/>
      <c r="E957" s="151"/>
      <c r="F957" s="151"/>
      <c r="G957" s="151"/>
      <c r="H957" s="151"/>
      <c r="I957" s="151"/>
    </row>
    <row r="958" spans="1:9" ht="31">
      <c r="A958" s="151"/>
      <c r="B958" s="151"/>
      <c r="C958" s="151"/>
      <c r="D958" s="151"/>
      <c r="E958" s="151"/>
      <c r="F958" s="151"/>
      <c r="G958" s="151"/>
      <c r="H958" s="151"/>
      <c r="I958" s="151"/>
    </row>
    <row r="959" spans="1:9" ht="31">
      <c r="A959" s="151"/>
      <c r="B959" s="151"/>
      <c r="C959" s="151"/>
      <c r="D959" s="151"/>
      <c r="E959" s="151"/>
      <c r="F959" s="151"/>
      <c r="G959" s="151"/>
      <c r="H959" s="151"/>
      <c r="I959" s="151"/>
    </row>
    <row r="960" spans="1:9" ht="31">
      <c r="A960" s="151"/>
      <c r="B960" s="151"/>
      <c r="C960" s="151"/>
      <c r="D960" s="151"/>
      <c r="E960" s="151"/>
      <c r="F960" s="151"/>
      <c r="G960" s="151"/>
      <c r="H960" s="151"/>
      <c r="I960" s="151"/>
    </row>
    <row r="961" spans="1:9" ht="31">
      <c r="A961" s="151"/>
      <c r="B961" s="151"/>
      <c r="C961" s="151"/>
      <c r="D961" s="151"/>
      <c r="E961" s="151"/>
      <c r="F961" s="151"/>
      <c r="G961" s="151"/>
      <c r="H961" s="151"/>
      <c r="I961" s="151"/>
    </row>
    <row r="962" spans="1:9" ht="31">
      <c r="A962" s="151"/>
      <c r="B962" s="151"/>
      <c r="C962" s="151"/>
      <c r="D962" s="151"/>
      <c r="E962" s="151"/>
      <c r="F962" s="151"/>
      <c r="G962" s="151"/>
      <c r="H962" s="151"/>
      <c r="I962" s="151"/>
    </row>
    <row r="963" spans="1:9" ht="31">
      <c r="A963" s="151"/>
      <c r="B963" s="151"/>
      <c r="C963" s="151"/>
      <c r="D963" s="151"/>
      <c r="E963" s="151"/>
      <c r="F963" s="151"/>
      <c r="G963" s="151"/>
      <c r="H963" s="151"/>
      <c r="I963" s="151"/>
    </row>
    <row r="964" spans="1:9" ht="31">
      <c r="A964" s="151"/>
      <c r="B964" s="151"/>
      <c r="C964" s="151"/>
      <c r="D964" s="151"/>
      <c r="E964" s="151"/>
      <c r="F964" s="151"/>
      <c r="G964" s="151"/>
      <c r="H964" s="151"/>
      <c r="I964" s="151"/>
    </row>
    <row r="965" spans="1:9" ht="31">
      <c r="A965" s="151"/>
      <c r="B965" s="151"/>
      <c r="C965" s="151"/>
      <c r="D965" s="151"/>
      <c r="E965" s="151"/>
      <c r="F965" s="151"/>
      <c r="G965" s="151"/>
      <c r="H965" s="151"/>
      <c r="I965" s="151"/>
    </row>
    <row r="966" spans="1:9" ht="31">
      <c r="A966" s="151"/>
      <c r="B966" s="151"/>
      <c r="C966" s="151"/>
      <c r="D966" s="151"/>
      <c r="E966" s="151"/>
      <c r="F966" s="151"/>
      <c r="G966" s="151"/>
      <c r="H966" s="151"/>
      <c r="I966" s="151"/>
    </row>
    <row r="967" spans="1:9" ht="31">
      <c r="A967" s="151"/>
      <c r="B967" s="151"/>
      <c r="C967" s="151"/>
      <c r="D967" s="151"/>
      <c r="E967" s="151"/>
      <c r="F967" s="151"/>
      <c r="G967" s="151"/>
      <c r="H967" s="151"/>
      <c r="I967" s="151"/>
    </row>
    <row r="968" spans="1:9" ht="31">
      <c r="A968" s="151"/>
      <c r="B968" s="151"/>
      <c r="C968" s="151"/>
      <c r="D968" s="151"/>
      <c r="E968" s="151"/>
      <c r="F968" s="151"/>
      <c r="G968" s="151"/>
      <c r="H968" s="151"/>
      <c r="I968" s="151"/>
    </row>
    <row r="969" spans="1:9" ht="31">
      <c r="A969" s="151"/>
      <c r="B969" s="151"/>
      <c r="C969" s="151"/>
      <c r="D969" s="151"/>
      <c r="E969" s="151"/>
      <c r="F969" s="151"/>
      <c r="G969" s="151"/>
      <c r="H969" s="151"/>
      <c r="I969" s="151"/>
    </row>
    <row r="970" spans="1:9" ht="31">
      <c r="A970" s="151"/>
      <c r="B970" s="151"/>
      <c r="C970" s="151"/>
      <c r="D970" s="151"/>
      <c r="E970" s="151"/>
      <c r="F970" s="151"/>
      <c r="G970" s="151"/>
      <c r="H970" s="151"/>
      <c r="I970" s="151"/>
    </row>
    <row r="971" spans="1:9" ht="31">
      <c r="A971" s="151"/>
      <c r="B971" s="151"/>
      <c r="C971" s="151"/>
      <c r="D971" s="151"/>
      <c r="E971" s="151"/>
      <c r="F971" s="151"/>
      <c r="G971" s="151"/>
      <c r="H971" s="151"/>
      <c r="I971" s="151"/>
    </row>
    <row r="972" spans="1:9" ht="31">
      <c r="A972" s="151"/>
      <c r="B972" s="151"/>
      <c r="C972" s="151"/>
      <c r="D972" s="151"/>
      <c r="E972" s="151"/>
      <c r="F972" s="151"/>
      <c r="G972" s="151"/>
      <c r="H972" s="151"/>
      <c r="I972" s="151"/>
    </row>
    <row r="973" spans="1:9" ht="31">
      <c r="A973" s="151"/>
      <c r="B973" s="151"/>
      <c r="C973" s="151"/>
      <c r="D973" s="151"/>
      <c r="E973" s="151"/>
      <c r="F973" s="151"/>
      <c r="G973" s="151"/>
      <c r="H973" s="151"/>
      <c r="I973" s="151"/>
    </row>
    <row r="974" spans="1:9" ht="31">
      <c r="A974" s="151"/>
      <c r="B974" s="151"/>
      <c r="C974" s="151"/>
      <c r="D974" s="151"/>
      <c r="E974" s="151"/>
      <c r="F974" s="151"/>
      <c r="G974" s="151"/>
      <c r="H974" s="151"/>
      <c r="I974" s="151"/>
    </row>
    <row r="975" spans="1:9" ht="31">
      <c r="A975" s="151"/>
      <c r="B975" s="151"/>
      <c r="C975" s="151"/>
      <c r="D975" s="151"/>
      <c r="E975" s="151"/>
      <c r="F975" s="151"/>
      <c r="G975" s="151"/>
      <c r="H975" s="151"/>
      <c r="I975" s="151"/>
    </row>
    <row r="976" spans="1:9" ht="31">
      <c r="A976" s="151"/>
      <c r="B976" s="151"/>
      <c r="C976" s="151"/>
      <c r="D976" s="151"/>
      <c r="E976" s="151"/>
      <c r="F976" s="151"/>
      <c r="G976" s="151"/>
      <c r="H976" s="151"/>
      <c r="I976" s="151"/>
    </row>
    <row r="977" spans="1:9" ht="31">
      <c r="A977" s="151"/>
      <c r="B977" s="151"/>
      <c r="C977" s="151"/>
      <c r="D977" s="151"/>
      <c r="E977" s="151"/>
      <c r="F977" s="151"/>
      <c r="G977" s="151"/>
      <c r="H977" s="151"/>
      <c r="I977" s="151"/>
    </row>
    <row r="978" spans="1:9" ht="31">
      <c r="A978" s="151"/>
      <c r="B978" s="151"/>
      <c r="C978" s="151"/>
      <c r="D978" s="151"/>
      <c r="E978" s="151"/>
      <c r="F978" s="151"/>
      <c r="G978" s="151"/>
      <c r="H978" s="151"/>
      <c r="I978" s="151"/>
    </row>
    <row r="979" spans="1:9" ht="31">
      <c r="A979" s="151"/>
      <c r="B979" s="151"/>
      <c r="C979" s="151"/>
      <c r="D979" s="151"/>
      <c r="E979" s="151"/>
      <c r="F979" s="151"/>
      <c r="G979" s="151"/>
      <c r="H979" s="151"/>
      <c r="I979" s="151"/>
    </row>
    <row r="980" spans="1:9" ht="31">
      <c r="A980" s="151"/>
      <c r="B980" s="151"/>
      <c r="C980" s="151"/>
      <c r="D980" s="151"/>
      <c r="E980" s="151"/>
      <c r="F980" s="151"/>
      <c r="G980" s="151"/>
      <c r="H980" s="151"/>
      <c r="I980" s="151"/>
    </row>
    <row r="981" spans="1:9" ht="31">
      <c r="A981" s="151"/>
      <c r="B981" s="151"/>
      <c r="C981" s="151"/>
      <c r="D981" s="151"/>
      <c r="E981" s="151"/>
      <c r="F981" s="151"/>
      <c r="G981" s="151"/>
      <c r="H981" s="151"/>
      <c r="I981" s="151"/>
    </row>
    <row r="982" spans="1:9" ht="31">
      <c r="A982" s="151"/>
      <c r="B982" s="151"/>
      <c r="C982" s="151"/>
      <c r="D982" s="151"/>
      <c r="E982" s="151"/>
      <c r="F982" s="151"/>
      <c r="G982" s="151"/>
      <c r="H982" s="151"/>
      <c r="I982" s="151"/>
    </row>
    <row r="983" spans="1:9" ht="31">
      <c r="A983" s="151"/>
      <c r="B983" s="151"/>
      <c r="C983" s="151"/>
      <c r="D983" s="151"/>
      <c r="E983" s="151"/>
      <c r="F983" s="151"/>
      <c r="G983" s="151"/>
      <c r="H983" s="151"/>
      <c r="I983" s="151"/>
    </row>
    <row r="984" spans="1:9" ht="31">
      <c r="A984" s="151"/>
      <c r="B984" s="151"/>
      <c r="C984" s="151"/>
      <c r="D984" s="151"/>
      <c r="E984" s="151"/>
      <c r="F984" s="151"/>
      <c r="G984" s="151"/>
      <c r="H984" s="151"/>
      <c r="I984" s="151"/>
    </row>
    <row r="985" spans="1:9" ht="31">
      <c r="A985" s="151"/>
      <c r="B985" s="151"/>
      <c r="C985" s="151"/>
      <c r="D985" s="151"/>
      <c r="E985" s="151"/>
      <c r="F985" s="151"/>
      <c r="G985" s="151"/>
      <c r="H985" s="151"/>
      <c r="I985" s="151"/>
    </row>
    <row r="986" spans="1:9" ht="31">
      <c r="A986" s="151"/>
      <c r="B986" s="151"/>
      <c r="C986" s="151"/>
      <c r="D986" s="151"/>
      <c r="E986" s="151"/>
      <c r="F986" s="151"/>
      <c r="G986" s="151"/>
      <c r="H986" s="151"/>
      <c r="I986" s="151"/>
    </row>
    <row r="987" spans="1:9" ht="31">
      <c r="A987" s="151"/>
      <c r="B987" s="151"/>
      <c r="C987" s="151"/>
      <c r="D987" s="151"/>
      <c r="E987" s="151"/>
      <c r="F987" s="151"/>
      <c r="G987" s="151"/>
      <c r="H987" s="151"/>
      <c r="I987" s="151"/>
    </row>
    <row r="988" spans="1:9" ht="31">
      <c r="A988" s="151"/>
      <c r="B988" s="151"/>
      <c r="C988" s="151"/>
      <c r="D988" s="151"/>
      <c r="E988" s="151"/>
      <c r="F988" s="151"/>
      <c r="G988" s="151"/>
      <c r="H988" s="151"/>
      <c r="I988" s="151"/>
    </row>
    <row r="989" spans="1:9" ht="31">
      <c r="A989" s="151"/>
      <c r="B989" s="151"/>
      <c r="C989" s="151"/>
      <c r="D989" s="151"/>
      <c r="E989" s="151"/>
      <c r="F989" s="151"/>
      <c r="G989" s="151"/>
      <c r="H989" s="151"/>
      <c r="I989" s="151"/>
    </row>
    <row r="990" spans="1:9" ht="31">
      <c r="A990" s="151"/>
      <c r="B990" s="151"/>
      <c r="C990" s="151"/>
      <c r="D990" s="151"/>
      <c r="E990" s="151"/>
      <c r="F990" s="151"/>
      <c r="G990" s="151"/>
      <c r="H990" s="151"/>
      <c r="I990" s="151"/>
    </row>
    <row r="991" spans="1:9" ht="31">
      <c r="A991" s="151"/>
      <c r="B991" s="151"/>
      <c r="C991" s="151"/>
      <c r="D991" s="151"/>
      <c r="E991" s="151"/>
      <c r="F991" s="151"/>
      <c r="G991" s="151"/>
      <c r="H991" s="151"/>
      <c r="I991" s="151"/>
    </row>
    <row r="992" spans="1:9" ht="31">
      <c r="A992" s="151"/>
      <c r="B992" s="151"/>
      <c r="C992" s="151"/>
      <c r="D992" s="151"/>
      <c r="E992" s="151"/>
      <c r="F992" s="151"/>
      <c r="G992" s="151"/>
      <c r="H992" s="151"/>
      <c r="I992" s="151"/>
    </row>
    <row r="993" spans="1:9" ht="31">
      <c r="A993" s="151"/>
      <c r="B993" s="151"/>
      <c r="C993" s="151"/>
      <c r="D993" s="151"/>
      <c r="E993" s="151"/>
      <c r="F993" s="151"/>
      <c r="G993" s="151"/>
      <c r="H993" s="151"/>
      <c r="I993" s="151"/>
    </row>
    <row r="994" spans="1:9" ht="31">
      <c r="A994" s="151"/>
      <c r="B994" s="151"/>
      <c r="C994" s="151"/>
      <c r="D994" s="151"/>
      <c r="E994" s="151"/>
      <c r="F994" s="151"/>
      <c r="G994" s="151"/>
      <c r="H994" s="151"/>
      <c r="I994" s="151"/>
    </row>
    <row r="995" spans="1:9" ht="31">
      <c r="A995" s="151"/>
      <c r="B995" s="151"/>
      <c r="C995" s="151"/>
      <c r="D995" s="151"/>
      <c r="E995" s="151"/>
      <c r="F995" s="151"/>
      <c r="G995" s="151"/>
      <c r="H995" s="151"/>
      <c r="I995" s="151"/>
    </row>
    <row r="996" spans="1:9" ht="31">
      <c r="A996" s="151"/>
      <c r="B996" s="151"/>
      <c r="C996" s="151"/>
      <c r="D996" s="151"/>
      <c r="E996" s="151"/>
      <c r="F996" s="151"/>
      <c r="G996" s="151"/>
      <c r="H996" s="151"/>
      <c r="I996" s="151"/>
    </row>
    <row r="997" spans="1:9" ht="31">
      <c r="A997" s="151"/>
      <c r="B997" s="151"/>
      <c r="C997" s="151"/>
      <c r="D997" s="151"/>
      <c r="E997" s="151"/>
      <c r="F997" s="151"/>
      <c r="G997" s="151"/>
      <c r="H997" s="151"/>
      <c r="I997" s="151"/>
    </row>
    <row r="998" spans="1:9" ht="31">
      <c r="A998" s="151"/>
      <c r="B998" s="151"/>
      <c r="C998" s="151"/>
      <c r="D998" s="151"/>
      <c r="E998" s="151"/>
      <c r="F998" s="151"/>
      <c r="G998" s="151"/>
      <c r="H998" s="151"/>
      <c r="I998" s="151"/>
    </row>
    <row r="999" spans="1:9" ht="31">
      <c r="A999" s="151"/>
      <c r="B999" s="151"/>
      <c r="C999" s="151"/>
      <c r="D999" s="151"/>
      <c r="E999" s="151"/>
      <c r="F999" s="151"/>
      <c r="G999" s="151"/>
      <c r="H999" s="151"/>
      <c r="I999" s="151"/>
    </row>
    <row r="1000" spans="1:9" ht="31">
      <c r="A1000" s="151"/>
      <c r="B1000" s="151"/>
      <c r="C1000" s="151"/>
      <c r="D1000" s="151"/>
      <c r="E1000" s="151"/>
      <c r="F1000" s="151"/>
      <c r="G1000" s="151"/>
      <c r="H1000" s="151"/>
      <c r="I1000" s="151"/>
    </row>
    <row r="1001" spans="1:9" ht="31">
      <c r="A1001" s="151"/>
      <c r="B1001" s="151"/>
      <c r="C1001" s="151"/>
      <c r="D1001" s="151"/>
      <c r="E1001" s="151"/>
      <c r="F1001" s="151"/>
      <c r="G1001" s="151"/>
      <c r="H1001" s="151"/>
      <c r="I1001" s="151"/>
    </row>
    <row r="1002" spans="1:9" ht="31">
      <c r="A1002" s="151"/>
      <c r="B1002" s="151"/>
      <c r="C1002" s="151"/>
      <c r="D1002" s="151"/>
      <c r="E1002" s="151"/>
      <c r="F1002" s="151"/>
      <c r="G1002" s="151"/>
      <c r="H1002" s="151"/>
      <c r="I1002" s="151"/>
    </row>
  </sheetData>
  <mergeCells count="6">
    <mergeCell ref="H1:I1"/>
    <mergeCell ref="A1:A2"/>
    <mergeCell ref="B1:B2"/>
    <mergeCell ref="C1:C2"/>
    <mergeCell ref="D1:E1"/>
    <mergeCell ref="F1:G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B1:F9"/>
  <sheetViews>
    <sheetView workbookViewId="0"/>
  </sheetViews>
  <sheetFormatPr defaultColWidth="11.25" defaultRowHeight="15" customHeight="1"/>
  <cols>
    <col min="2" max="2" width="15.4140625" customWidth="1"/>
    <col min="5" max="5" width="14.9140625" customWidth="1"/>
  </cols>
  <sheetData>
    <row r="1" spans="2:6" ht="15" customHeight="1">
      <c r="B1" s="152" t="s">
        <v>414</v>
      </c>
      <c r="C1" s="152" t="s">
        <v>218</v>
      </c>
      <c r="D1" s="153"/>
      <c r="E1" s="152" t="s">
        <v>415</v>
      </c>
      <c r="F1" s="154" t="s">
        <v>424</v>
      </c>
    </row>
    <row r="2" spans="2:6" ht="15" customHeight="1">
      <c r="B2" s="155">
        <v>0</v>
      </c>
      <c r="C2" s="156" t="s">
        <v>65</v>
      </c>
      <c r="D2" s="153"/>
      <c r="E2" s="157">
        <v>0</v>
      </c>
      <c r="F2" s="156" t="s">
        <v>65</v>
      </c>
    </row>
    <row r="3" spans="2:6" ht="15" customHeight="1">
      <c r="B3" s="155">
        <v>15</v>
      </c>
      <c r="C3" s="156">
        <v>1</v>
      </c>
      <c r="D3" s="153"/>
      <c r="E3" s="155">
        <v>18</v>
      </c>
      <c r="F3" s="156">
        <v>3</v>
      </c>
    </row>
    <row r="4" spans="2:6" ht="15" customHeight="1">
      <c r="B4" s="155">
        <v>25</v>
      </c>
      <c r="C4" s="156">
        <v>2</v>
      </c>
      <c r="D4" s="153"/>
      <c r="E4" s="155">
        <v>24</v>
      </c>
      <c r="F4" s="156">
        <v>4</v>
      </c>
    </row>
    <row r="5" spans="2:6" ht="15" customHeight="1">
      <c r="B5" s="155">
        <v>35</v>
      </c>
      <c r="C5" s="156">
        <v>3</v>
      </c>
      <c r="D5" s="153"/>
      <c r="E5" s="155">
        <v>30</v>
      </c>
      <c r="F5" s="156">
        <v>5</v>
      </c>
    </row>
    <row r="6" spans="2:6" ht="15" customHeight="1">
      <c r="B6" s="155">
        <v>45</v>
      </c>
      <c r="C6" s="156">
        <v>4</v>
      </c>
      <c r="D6" s="153"/>
      <c r="E6" s="155">
        <v>42</v>
      </c>
      <c r="F6" s="156">
        <v>6</v>
      </c>
    </row>
    <row r="7" spans="2:6" ht="15" customHeight="1">
      <c r="B7" s="155">
        <v>55</v>
      </c>
      <c r="C7" s="156">
        <v>5</v>
      </c>
      <c r="D7" s="153"/>
      <c r="E7" s="155">
        <v>53</v>
      </c>
      <c r="F7" s="156">
        <v>7</v>
      </c>
    </row>
    <row r="8" spans="2:6" ht="15" customHeight="1">
      <c r="B8" s="158"/>
      <c r="C8" s="159"/>
      <c r="D8" s="153"/>
      <c r="E8" s="155">
        <v>65</v>
      </c>
      <c r="F8" s="156">
        <v>8</v>
      </c>
    </row>
    <row r="9" spans="2:6" ht="15" customHeight="1">
      <c r="B9" s="158"/>
      <c r="C9" s="159"/>
      <c r="D9" s="153"/>
      <c r="E9" s="155">
        <v>79</v>
      </c>
      <c r="F9" s="156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1040"/>
  <sheetViews>
    <sheetView workbookViewId="0"/>
  </sheetViews>
  <sheetFormatPr defaultColWidth="11.25" defaultRowHeight="15" customHeight="1"/>
  <cols>
    <col min="1" max="2" width="7.08203125" customWidth="1"/>
    <col min="3" max="4" width="4.58203125" customWidth="1"/>
    <col min="5" max="6" width="7.25" customWidth="1"/>
    <col min="7" max="8" width="4.6640625" customWidth="1"/>
    <col min="9" max="10" width="6.25" customWidth="1"/>
    <col min="11" max="12" width="6.08203125" customWidth="1"/>
    <col min="13" max="14" width="6.4140625" customWidth="1"/>
    <col min="16" max="16" width="22.58203125" customWidth="1"/>
    <col min="17" max="17" width="5.33203125" customWidth="1"/>
    <col min="18" max="19" width="6.33203125" customWidth="1"/>
    <col min="20" max="30" width="6.75" customWidth="1"/>
  </cols>
  <sheetData>
    <row r="1" spans="1:18">
      <c r="A1" s="120" t="s">
        <v>449</v>
      </c>
      <c r="B1" s="160"/>
      <c r="P1" s="86" t="s">
        <v>450</v>
      </c>
    </row>
    <row r="2" spans="1:18">
      <c r="A2" s="124" t="s">
        <v>451</v>
      </c>
      <c r="B2" s="161">
        <v>40</v>
      </c>
      <c r="E2" s="162" t="s">
        <v>452</v>
      </c>
      <c r="F2" s="163">
        <v>40</v>
      </c>
      <c r="I2" s="164" t="s">
        <v>453</v>
      </c>
      <c r="J2" s="165">
        <v>40</v>
      </c>
      <c r="K2" s="68"/>
      <c r="L2" s="68"/>
      <c r="M2" s="166" t="s">
        <v>454</v>
      </c>
      <c r="N2" s="167">
        <f>B2+F2+J2</f>
        <v>120</v>
      </c>
      <c r="P2" s="86" t="s">
        <v>455</v>
      </c>
      <c r="Q2" s="86" t="s">
        <v>438</v>
      </c>
      <c r="R2" s="86" t="s">
        <v>219</v>
      </c>
    </row>
    <row r="3" spans="1:18">
      <c r="A3" s="63">
        <v>0</v>
      </c>
      <c r="B3" s="161" t="s">
        <v>65</v>
      </c>
      <c r="E3" s="46">
        <v>0</v>
      </c>
      <c r="F3" s="163" t="s">
        <v>65</v>
      </c>
      <c r="I3" s="37">
        <v>0</v>
      </c>
      <c r="J3" s="165" t="s">
        <v>65</v>
      </c>
      <c r="K3" s="68"/>
      <c r="L3" s="68"/>
      <c r="M3" s="167">
        <f t="shared" ref="M3:M8" si="0">I3+E3+A3</f>
        <v>0</v>
      </c>
      <c r="N3" s="168" t="str">
        <f t="shared" ref="N3:N8" si="1">J3</f>
        <v>U</v>
      </c>
      <c r="O3" s="169"/>
      <c r="P3" s="68" t="s">
        <v>45</v>
      </c>
      <c r="Q3" s="25">
        <v>26</v>
      </c>
      <c r="R3" s="32">
        <f>IF(Q3="","",IF(P3="h",VLOOKUP(Q3,Bio1aH,2),VLOOKUP(Q3,Bio1aF,2)))</f>
        <v>4</v>
      </c>
    </row>
    <row r="4" spans="1:18">
      <c r="A4" s="63">
        <v>3</v>
      </c>
      <c r="B4" s="161">
        <v>1</v>
      </c>
      <c r="E4" s="46">
        <v>3</v>
      </c>
      <c r="F4" s="163">
        <v>1</v>
      </c>
      <c r="I4" s="37">
        <v>3</v>
      </c>
      <c r="J4" s="165">
        <v>1</v>
      </c>
      <c r="K4" s="68"/>
      <c r="L4" s="68"/>
      <c r="M4" s="167">
        <f t="shared" si="0"/>
        <v>9</v>
      </c>
      <c r="N4" s="167">
        <f t="shared" si="1"/>
        <v>1</v>
      </c>
      <c r="O4" s="169"/>
      <c r="P4" s="68" t="s">
        <v>456</v>
      </c>
      <c r="Q4" s="25">
        <v>20</v>
      </c>
      <c r="R4" s="32">
        <f>IF(Q4="","",IF(P4="h",VLOOKUP(Q4,Bio1aH,2),VLOOKUP(Q4,Bio1aF,2)))</f>
        <v>4</v>
      </c>
    </row>
    <row r="5" spans="1:18">
      <c r="A5" s="63">
        <v>6</v>
      </c>
      <c r="B5" s="161">
        <v>2</v>
      </c>
      <c r="E5" s="46">
        <v>6</v>
      </c>
      <c r="F5" s="163">
        <v>2</v>
      </c>
      <c r="I5" s="37">
        <v>6</v>
      </c>
      <c r="J5" s="165">
        <v>2</v>
      </c>
      <c r="K5" s="68"/>
      <c r="L5" s="68"/>
      <c r="M5" s="167">
        <f t="shared" si="0"/>
        <v>18</v>
      </c>
      <c r="N5" s="167">
        <f t="shared" si="1"/>
        <v>2</v>
      </c>
      <c r="O5" s="169"/>
      <c r="P5" s="68" t="s">
        <v>456</v>
      </c>
      <c r="R5" s="32" t="str">
        <f>IF(Q5="","",IF(P5="h",VLOOKUP(Q5,Bio1aH,2),VLOOKUP(Q5,Bio1aF,2)))</f>
        <v/>
      </c>
    </row>
    <row r="6" spans="1:18">
      <c r="A6" s="63">
        <v>12</v>
      </c>
      <c r="B6" s="161">
        <v>3</v>
      </c>
      <c r="E6" s="46">
        <v>12</v>
      </c>
      <c r="F6" s="163">
        <v>3</v>
      </c>
      <c r="I6" s="37">
        <v>10</v>
      </c>
      <c r="J6" s="165">
        <v>3</v>
      </c>
      <c r="K6" s="68"/>
      <c r="L6" s="68"/>
      <c r="M6" s="167">
        <f t="shared" si="0"/>
        <v>34</v>
      </c>
      <c r="N6" s="167">
        <f t="shared" si="1"/>
        <v>3</v>
      </c>
      <c r="O6" s="169"/>
      <c r="P6" s="68" t="s">
        <v>457</v>
      </c>
      <c r="Q6" s="25">
        <v>20</v>
      </c>
      <c r="R6" s="32">
        <f>IF(Q6="","",IF(P6="h",VLOOKUP(Q6,Bio1aH,2),VLOOKUP(Q6,Bio1aF,2)))</f>
        <v>6</v>
      </c>
    </row>
    <row r="7" spans="1:18">
      <c r="A7" s="63">
        <v>20</v>
      </c>
      <c r="B7" s="161">
        <v>4</v>
      </c>
      <c r="C7" s="160"/>
      <c r="D7" s="160"/>
      <c r="E7" s="46">
        <v>18</v>
      </c>
      <c r="F7" s="163">
        <v>4</v>
      </c>
      <c r="I7" s="37">
        <v>15</v>
      </c>
      <c r="J7" s="165">
        <v>4</v>
      </c>
      <c r="K7" s="68"/>
      <c r="L7" s="68"/>
      <c r="M7" s="167">
        <f t="shared" si="0"/>
        <v>53</v>
      </c>
      <c r="N7" s="167">
        <f t="shared" si="1"/>
        <v>4</v>
      </c>
      <c r="O7" s="169"/>
    </row>
    <row r="8" spans="1:18">
      <c r="A8" s="63">
        <v>28</v>
      </c>
      <c r="B8" s="161">
        <v>5</v>
      </c>
      <c r="C8" s="160"/>
      <c r="D8" s="160"/>
      <c r="E8" s="46">
        <v>24</v>
      </c>
      <c r="F8" s="163">
        <v>5</v>
      </c>
      <c r="I8" s="37">
        <v>20</v>
      </c>
      <c r="J8" s="165">
        <v>5</v>
      </c>
      <c r="K8" s="68"/>
      <c r="L8" s="68"/>
      <c r="M8" s="167">
        <f t="shared" si="0"/>
        <v>72</v>
      </c>
      <c r="N8" s="167">
        <f t="shared" si="1"/>
        <v>5</v>
      </c>
      <c r="O8" s="169"/>
    </row>
    <row r="9" spans="1:18">
      <c r="A9" s="124"/>
      <c r="B9" s="170"/>
      <c r="C9" s="160"/>
      <c r="D9" s="160"/>
      <c r="E9" s="162"/>
      <c r="F9" s="171"/>
      <c r="I9" s="164"/>
      <c r="J9" s="172"/>
      <c r="K9" s="160"/>
      <c r="L9" s="160"/>
      <c r="M9" s="167"/>
      <c r="N9" s="167"/>
    </row>
    <row r="10" spans="1:18">
      <c r="A10" s="124" t="s">
        <v>458</v>
      </c>
      <c r="B10" s="161">
        <v>40</v>
      </c>
      <c r="C10" s="160"/>
      <c r="D10" s="160"/>
      <c r="E10" s="162" t="s">
        <v>459</v>
      </c>
      <c r="F10" s="163">
        <v>40</v>
      </c>
      <c r="I10" s="164" t="s">
        <v>460</v>
      </c>
      <c r="J10" s="165">
        <v>40</v>
      </c>
      <c r="K10" s="68"/>
      <c r="L10" s="68"/>
      <c r="M10" s="166" t="s">
        <v>461</v>
      </c>
      <c r="N10" s="167">
        <f>J10+F10+B10</f>
        <v>120</v>
      </c>
    </row>
    <row r="11" spans="1:18">
      <c r="A11" s="63">
        <v>0</v>
      </c>
      <c r="B11" s="161" t="s">
        <v>65</v>
      </c>
      <c r="C11" s="160"/>
      <c r="D11" s="160"/>
      <c r="E11" s="46">
        <v>0</v>
      </c>
      <c r="F11" s="163" t="s">
        <v>65</v>
      </c>
      <c r="I11" s="37">
        <v>0</v>
      </c>
      <c r="J11" s="165" t="s">
        <v>65</v>
      </c>
      <c r="K11" s="68"/>
      <c r="L11" s="68"/>
      <c r="M11" s="167">
        <f t="shared" ref="M11:M14" si="2">I11+E11+A11</f>
        <v>0</v>
      </c>
      <c r="N11" s="168" t="s">
        <v>65</v>
      </c>
    </row>
    <row r="12" spans="1:18">
      <c r="A12" s="63">
        <v>6</v>
      </c>
      <c r="B12" s="161">
        <v>3</v>
      </c>
      <c r="C12" s="160"/>
      <c r="D12" s="160"/>
      <c r="E12" s="46">
        <v>6</v>
      </c>
      <c r="F12" s="163">
        <v>3</v>
      </c>
      <c r="I12" s="37">
        <v>7</v>
      </c>
      <c r="J12" s="165">
        <v>3</v>
      </c>
      <c r="K12" s="68"/>
      <c r="L12" s="68"/>
      <c r="M12" s="167">
        <f t="shared" si="2"/>
        <v>19</v>
      </c>
      <c r="N12" s="167">
        <v>3</v>
      </c>
    </row>
    <row r="13" spans="1:18">
      <c r="A13" s="63">
        <v>10</v>
      </c>
      <c r="B13" s="161">
        <v>4</v>
      </c>
      <c r="C13" s="160"/>
      <c r="D13" s="160"/>
      <c r="E13" s="46">
        <v>9</v>
      </c>
      <c r="F13" s="163">
        <v>4</v>
      </c>
      <c r="I13" s="37">
        <v>11</v>
      </c>
      <c r="J13" s="165">
        <v>4</v>
      </c>
      <c r="K13" s="68"/>
      <c r="L13" s="68"/>
      <c r="M13" s="167">
        <f t="shared" si="2"/>
        <v>30</v>
      </c>
      <c r="N13" s="167">
        <v>4</v>
      </c>
    </row>
    <row r="14" spans="1:18">
      <c r="A14" s="63">
        <v>15</v>
      </c>
      <c r="B14" s="161">
        <v>5</v>
      </c>
      <c r="C14" s="160"/>
      <c r="D14" s="160"/>
      <c r="E14" s="46">
        <v>15</v>
      </c>
      <c r="F14" s="163">
        <v>5</v>
      </c>
      <c r="I14" s="37">
        <v>15</v>
      </c>
      <c r="J14" s="165">
        <v>5</v>
      </c>
      <c r="K14" s="68"/>
      <c r="L14" s="68"/>
      <c r="M14" s="167">
        <f t="shared" si="2"/>
        <v>45</v>
      </c>
      <c r="N14" s="167">
        <v>5</v>
      </c>
    </row>
    <row r="15" spans="1:18">
      <c r="A15" s="63">
        <v>20</v>
      </c>
      <c r="B15" s="161">
        <v>6</v>
      </c>
      <c r="C15" s="160"/>
      <c r="D15" s="160"/>
      <c r="E15" s="46">
        <v>20</v>
      </c>
      <c r="F15" s="163">
        <v>6</v>
      </c>
      <c r="I15" s="37">
        <v>20</v>
      </c>
      <c r="J15" s="165">
        <v>6</v>
      </c>
      <c r="K15" s="68"/>
      <c r="L15" s="68"/>
      <c r="M15" s="173">
        <v>63</v>
      </c>
      <c r="N15" s="167">
        <v>6</v>
      </c>
    </row>
    <row r="16" spans="1:18">
      <c r="A16" s="63">
        <v>25</v>
      </c>
      <c r="B16" s="161">
        <v>7</v>
      </c>
      <c r="C16" s="160"/>
      <c r="D16" s="160"/>
      <c r="E16" s="46">
        <v>26</v>
      </c>
      <c r="F16" s="163">
        <v>7</v>
      </c>
      <c r="I16" s="37">
        <v>26</v>
      </c>
      <c r="J16" s="165">
        <v>7</v>
      </c>
      <c r="K16" s="68"/>
      <c r="L16" s="68"/>
      <c r="M16" s="173">
        <v>76</v>
      </c>
      <c r="N16" s="167">
        <v>7</v>
      </c>
    </row>
    <row r="17" spans="1:26">
      <c r="A17" s="63">
        <v>29</v>
      </c>
      <c r="B17" s="161">
        <v>8</v>
      </c>
      <c r="C17" s="160"/>
      <c r="D17" s="160"/>
      <c r="E17" s="46">
        <v>31</v>
      </c>
      <c r="F17" s="163">
        <v>8</v>
      </c>
      <c r="I17" s="37">
        <v>30</v>
      </c>
      <c r="J17" s="165">
        <v>8</v>
      </c>
      <c r="K17" s="68"/>
      <c r="L17" s="68"/>
      <c r="M17" s="167">
        <f>I17+E17+A17</f>
        <v>90</v>
      </c>
      <c r="N17" s="167">
        <v>8</v>
      </c>
    </row>
    <row r="18" spans="1:26">
      <c r="A18" s="63">
        <v>33</v>
      </c>
      <c r="B18" s="161">
        <v>9</v>
      </c>
      <c r="C18" s="160"/>
      <c r="D18" s="160"/>
      <c r="E18" s="46">
        <v>35</v>
      </c>
      <c r="F18" s="163">
        <v>9</v>
      </c>
      <c r="I18" s="37">
        <v>36</v>
      </c>
      <c r="J18" s="165">
        <v>9</v>
      </c>
      <c r="K18" s="68"/>
      <c r="L18" s="68"/>
      <c r="M18" s="173">
        <v>102</v>
      </c>
      <c r="N18" s="167">
        <v>9</v>
      </c>
    </row>
    <row r="19" spans="1:26">
      <c r="A19" s="120"/>
      <c r="B19" s="160"/>
      <c r="C19" s="160"/>
      <c r="D19" s="160"/>
    </row>
    <row r="20" spans="1:26">
      <c r="A20" s="120" t="s">
        <v>462</v>
      </c>
      <c r="B20" s="160"/>
      <c r="C20" s="160"/>
      <c r="D20" s="160"/>
      <c r="P20" s="120" t="s">
        <v>463</v>
      </c>
      <c r="Q20" s="160"/>
      <c r="R20" s="160"/>
      <c r="S20" s="160"/>
    </row>
    <row r="21" spans="1:26">
      <c r="A21" s="174" t="s">
        <v>220</v>
      </c>
      <c r="B21" s="175"/>
      <c r="C21" s="160"/>
      <c r="D21" s="160"/>
      <c r="E21" s="124" t="s">
        <v>451</v>
      </c>
      <c r="F21" s="161"/>
      <c r="I21" s="162" t="s">
        <v>452</v>
      </c>
      <c r="J21" s="163"/>
      <c r="M21" s="164" t="s">
        <v>453</v>
      </c>
      <c r="N21" s="165"/>
      <c r="O21" s="68"/>
      <c r="P21" s="174" t="s">
        <v>464</v>
      </c>
      <c r="Q21" s="175"/>
      <c r="R21" s="160"/>
      <c r="S21" s="124" t="s">
        <v>451</v>
      </c>
      <c r="T21" s="161"/>
      <c r="V21" s="162" t="s">
        <v>452</v>
      </c>
      <c r="W21" s="163"/>
      <c r="Y21" s="164" t="s">
        <v>453</v>
      </c>
      <c r="Z21" s="165"/>
    </row>
    <row r="22" spans="1:26">
      <c r="A22" s="174" t="s">
        <v>438</v>
      </c>
      <c r="B22" s="176" t="s">
        <v>219</v>
      </c>
      <c r="C22" s="160"/>
      <c r="D22" s="160"/>
      <c r="E22" s="124" t="s">
        <v>438</v>
      </c>
      <c r="F22" s="177" t="s">
        <v>219</v>
      </c>
      <c r="G22" s="36"/>
      <c r="H22" s="36"/>
      <c r="I22" s="162" t="s">
        <v>438</v>
      </c>
      <c r="J22" s="178" t="s">
        <v>219</v>
      </c>
      <c r="K22" s="36"/>
      <c r="L22" s="36"/>
      <c r="M22" s="164" t="s">
        <v>438</v>
      </c>
      <c r="N22" s="179" t="s">
        <v>219</v>
      </c>
      <c r="P22" s="174" t="s">
        <v>438</v>
      </c>
      <c r="Q22" s="180" t="s">
        <v>219</v>
      </c>
      <c r="R22" s="160"/>
      <c r="S22" s="124" t="s">
        <v>438</v>
      </c>
      <c r="T22" s="177" t="s">
        <v>219</v>
      </c>
      <c r="V22" s="162" t="s">
        <v>438</v>
      </c>
      <c r="W22" s="178" t="s">
        <v>219</v>
      </c>
      <c r="X22" s="36"/>
      <c r="Y22" s="164" t="s">
        <v>438</v>
      </c>
      <c r="Z22" s="179" t="s">
        <v>219</v>
      </c>
    </row>
    <row r="23" spans="1:26">
      <c r="A23" s="174">
        <f>'(Calculations CombF)'!G12</f>
        <v>0</v>
      </c>
      <c r="B23" s="174">
        <f>'(Calculations CombF)'!H12</f>
        <v>0</v>
      </c>
      <c r="C23" s="160"/>
      <c r="D23" s="160"/>
      <c r="E23" s="124">
        <v>0</v>
      </c>
      <c r="F23" s="177">
        <v>0</v>
      </c>
      <c r="G23" s="36"/>
      <c r="H23" s="36"/>
      <c r="I23" s="162">
        <v>0</v>
      </c>
      <c r="J23" s="178">
        <v>0</v>
      </c>
      <c r="K23" s="36"/>
      <c r="L23" s="36"/>
      <c r="M23" s="164">
        <v>0</v>
      </c>
      <c r="N23" s="179">
        <v>0</v>
      </c>
      <c r="P23" s="174">
        <v>0</v>
      </c>
      <c r="Q23" s="181" t="s">
        <v>465</v>
      </c>
      <c r="R23" s="160"/>
      <c r="S23" s="124">
        <v>0</v>
      </c>
      <c r="T23" s="177">
        <v>0</v>
      </c>
      <c r="V23" s="162">
        <v>0</v>
      </c>
      <c r="W23" s="178">
        <v>0</v>
      </c>
      <c r="X23" s="36"/>
      <c r="Y23" s="164">
        <v>0</v>
      </c>
      <c r="Z23" s="179">
        <v>0</v>
      </c>
    </row>
    <row r="24" spans="1:26">
      <c r="A24" s="174">
        <f>'(Calculations CombF)'!G13</f>
        <v>3</v>
      </c>
      <c r="B24" s="174">
        <f>'(Calculations CombF)'!H13</f>
        <v>1</v>
      </c>
      <c r="C24" s="160"/>
      <c r="D24" s="160"/>
      <c r="E24" s="124">
        <v>2</v>
      </c>
      <c r="F24" s="177">
        <v>1</v>
      </c>
      <c r="G24" s="36"/>
      <c r="H24" s="36"/>
      <c r="I24" s="162">
        <v>2</v>
      </c>
      <c r="J24" s="178">
        <v>1</v>
      </c>
      <c r="K24" s="36"/>
      <c r="L24" s="36"/>
      <c r="M24" s="164">
        <v>2</v>
      </c>
      <c r="N24" s="179">
        <v>1</v>
      </c>
      <c r="P24" s="174">
        <f t="shared" ref="P24:P28" si="3">SUM(S24,V24,Y24)</f>
        <v>18</v>
      </c>
      <c r="Q24" s="181" t="s">
        <v>466</v>
      </c>
      <c r="R24" s="160"/>
      <c r="S24" s="124">
        <v>5</v>
      </c>
      <c r="T24" s="177">
        <v>1</v>
      </c>
      <c r="V24" s="162">
        <v>6</v>
      </c>
      <c r="W24" s="178">
        <v>1</v>
      </c>
      <c r="X24" s="36"/>
      <c r="Y24" s="164">
        <v>7</v>
      </c>
      <c r="Z24" s="179">
        <v>1</v>
      </c>
    </row>
    <row r="25" spans="1:26">
      <c r="A25" s="174">
        <f>'(Calculations CombF)'!G14</f>
        <v>6</v>
      </c>
      <c r="B25" s="174">
        <f>'(Calculations CombF)'!H14</f>
        <v>2</v>
      </c>
      <c r="C25" s="160"/>
      <c r="D25" s="160"/>
      <c r="E25" s="124">
        <v>5</v>
      </c>
      <c r="F25" s="177">
        <v>2</v>
      </c>
      <c r="G25" s="36"/>
      <c r="H25" s="36"/>
      <c r="I25" s="162">
        <v>5</v>
      </c>
      <c r="J25" s="178">
        <v>2</v>
      </c>
      <c r="K25" s="36"/>
      <c r="L25" s="36"/>
      <c r="M25" s="164">
        <v>5</v>
      </c>
      <c r="N25" s="179">
        <v>2</v>
      </c>
      <c r="P25" s="174">
        <f t="shared" si="3"/>
        <v>43</v>
      </c>
      <c r="Q25" s="181" t="s">
        <v>467</v>
      </c>
      <c r="R25" s="160"/>
      <c r="S25" s="124">
        <v>13</v>
      </c>
      <c r="T25" s="177">
        <v>2</v>
      </c>
      <c r="V25" s="162">
        <v>15</v>
      </c>
      <c r="W25" s="178">
        <v>2</v>
      </c>
      <c r="X25" s="36"/>
      <c r="Y25" s="164">
        <v>15</v>
      </c>
      <c r="Z25" s="179">
        <v>2</v>
      </c>
    </row>
    <row r="26" spans="1:26">
      <c r="A26" s="174">
        <f>'(Calculations CombF)'!G15</f>
        <v>13</v>
      </c>
      <c r="B26" s="174">
        <f>'(Calculations CombF)'!H15</f>
        <v>3</v>
      </c>
      <c r="C26" s="160"/>
      <c r="D26" s="160"/>
      <c r="E26" s="124">
        <v>9</v>
      </c>
      <c r="F26" s="177">
        <v>3</v>
      </c>
      <c r="G26" s="36"/>
      <c r="H26" s="36"/>
      <c r="I26" s="162">
        <v>9</v>
      </c>
      <c r="J26" s="178">
        <v>3</v>
      </c>
      <c r="K26" s="36"/>
      <c r="L26" s="36"/>
      <c r="M26" s="164">
        <v>9</v>
      </c>
      <c r="N26" s="179">
        <v>3</v>
      </c>
      <c r="P26" s="174">
        <f t="shared" si="3"/>
        <v>68</v>
      </c>
      <c r="Q26" s="181" t="s">
        <v>59</v>
      </c>
      <c r="R26" s="160"/>
      <c r="S26" s="124">
        <v>21</v>
      </c>
      <c r="T26" s="177">
        <v>3</v>
      </c>
      <c r="V26" s="162">
        <v>24</v>
      </c>
      <c r="W26" s="178">
        <v>3</v>
      </c>
      <c r="X26" s="36"/>
      <c r="Y26" s="164">
        <v>23</v>
      </c>
      <c r="Z26" s="179">
        <v>3</v>
      </c>
    </row>
    <row r="27" spans="1:26">
      <c r="A27" s="174">
        <v>21</v>
      </c>
      <c r="B27" s="174">
        <f>'(Calculations CombF)'!H16</f>
        <v>4</v>
      </c>
      <c r="C27" s="160"/>
      <c r="D27" s="160"/>
      <c r="E27" s="124">
        <v>12</v>
      </c>
      <c r="F27" s="177">
        <v>4</v>
      </c>
      <c r="G27" s="36"/>
      <c r="H27" s="36"/>
      <c r="I27" s="162">
        <v>12</v>
      </c>
      <c r="J27" s="178">
        <v>4</v>
      </c>
      <c r="K27" s="36"/>
      <c r="L27" s="36"/>
      <c r="M27" s="164">
        <v>12</v>
      </c>
      <c r="N27" s="179">
        <v>4</v>
      </c>
      <c r="P27" s="174">
        <f t="shared" si="3"/>
        <v>94</v>
      </c>
      <c r="Q27" s="181" t="s">
        <v>55</v>
      </c>
      <c r="R27" s="160"/>
      <c r="S27" s="124">
        <v>30</v>
      </c>
      <c r="T27" s="177">
        <v>4</v>
      </c>
      <c r="V27" s="162">
        <v>33</v>
      </c>
      <c r="W27" s="178">
        <v>4</v>
      </c>
      <c r="X27" s="36"/>
      <c r="Y27" s="164">
        <v>31</v>
      </c>
      <c r="Z27" s="179">
        <v>4</v>
      </c>
    </row>
    <row r="28" spans="1:26">
      <c r="A28" s="174">
        <f>'(Calculations CombF)'!G17</f>
        <v>30</v>
      </c>
      <c r="B28" s="174">
        <f>'(Calculations CombF)'!H17</f>
        <v>5</v>
      </c>
      <c r="C28" s="160"/>
      <c r="D28" s="160"/>
      <c r="E28" s="124">
        <v>16</v>
      </c>
      <c r="F28" s="177">
        <v>5</v>
      </c>
      <c r="G28" s="36"/>
      <c r="H28" s="36"/>
      <c r="I28" s="162">
        <v>16</v>
      </c>
      <c r="J28" s="178">
        <v>5</v>
      </c>
      <c r="K28" s="36"/>
      <c r="L28" s="36"/>
      <c r="M28" s="164">
        <v>16</v>
      </c>
      <c r="N28" s="179">
        <v>5</v>
      </c>
      <c r="P28" s="174">
        <f t="shared" si="3"/>
        <v>117</v>
      </c>
      <c r="Q28" s="181" t="s">
        <v>53</v>
      </c>
      <c r="R28" s="160"/>
      <c r="S28" s="124">
        <v>38</v>
      </c>
      <c r="T28" s="177">
        <v>5</v>
      </c>
      <c r="V28" s="162">
        <v>40</v>
      </c>
      <c r="W28" s="178">
        <v>5</v>
      </c>
      <c r="X28" s="36"/>
      <c r="Y28" s="164">
        <v>39</v>
      </c>
      <c r="Z28" s="179">
        <v>5</v>
      </c>
    </row>
    <row r="29" spans="1:26">
      <c r="A29" s="174"/>
      <c r="B29" s="175"/>
      <c r="C29" s="160"/>
      <c r="D29" s="160"/>
      <c r="F29" s="36"/>
      <c r="G29" s="36"/>
      <c r="H29" s="36"/>
      <c r="I29" s="36"/>
      <c r="J29" s="36"/>
      <c r="K29" s="36"/>
      <c r="L29" s="36"/>
      <c r="M29" s="36"/>
      <c r="N29" s="36"/>
      <c r="P29" s="174"/>
      <c r="Q29" s="182"/>
      <c r="R29" s="160"/>
      <c r="V29" s="36"/>
      <c r="W29" s="36"/>
      <c r="X29" s="36"/>
      <c r="Y29" s="36"/>
      <c r="Z29" s="36"/>
    </row>
    <row r="30" spans="1:26">
      <c r="A30" s="174" t="s">
        <v>221</v>
      </c>
      <c r="B30" s="175"/>
      <c r="C30" s="160"/>
      <c r="D30" s="160"/>
      <c r="E30" s="124" t="s">
        <v>458</v>
      </c>
      <c r="F30" s="177"/>
      <c r="G30" s="183"/>
      <c r="H30" s="183"/>
      <c r="I30" s="162" t="s">
        <v>459</v>
      </c>
      <c r="J30" s="178"/>
      <c r="K30" s="36"/>
      <c r="L30" s="36"/>
      <c r="M30" s="164" t="s">
        <v>460</v>
      </c>
      <c r="N30" s="179"/>
      <c r="P30" s="174" t="s">
        <v>468</v>
      </c>
      <c r="Q30" s="182"/>
      <c r="R30" s="160"/>
      <c r="S30" s="124" t="s">
        <v>458</v>
      </c>
      <c r="T30" s="161"/>
      <c r="V30" s="162" t="s">
        <v>459</v>
      </c>
      <c r="W30" s="178"/>
      <c r="X30" s="183"/>
      <c r="Y30" s="164" t="s">
        <v>460</v>
      </c>
      <c r="Z30" s="179"/>
    </row>
    <row r="31" spans="1:26">
      <c r="A31" s="174" t="s">
        <v>438</v>
      </c>
      <c r="B31" s="176" t="s">
        <v>219</v>
      </c>
      <c r="C31" s="160"/>
      <c r="D31" s="160"/>
      <c r="E31" s="124" t="s">
        <v>438</v>
      </c>
      <c r="F31" s="177" t="s">
        <v>219</v>
      </c>
      <c r="G31" s="183"/>
      <c r="H31" s="183"/>
      <c r="I31" s="162" t="s">
        <v>438</v>
      </c>
      <c r="J31" s="178" t="s">
        <v>219</v>
      </c>
      <c r="K31" s="36"/>
      <c r="L31" s="36"/>
      <c r="M31" s="164" t="s">
        <v>438</v>
      </c>
      <c r="N31" s="179" t="s">
        <v>219</v>
      </c>
      <c r="P31" s="174" t="s">
        <v>438</v>
      </c>
      <c r="Q31" s="180" t="s">
        <v>219</v>
      </c>
      <c r="R31" s="160"/>
      <c r="S31" s="124" t="s">
        <v>438</v>
      </c>
      <c r="T31" s="177" t="s">
        <v>219</v>
      </c>
      <c r="V31" s="162" t="s">
        <v>438</v>
      </c>
      <c r="W31" s="178" t="s">
        <v>219</v>
      </c>
      <c r="X31" s="183"/>
      <c r="Y31" s="164" t="s">
        <v>438</v>
      </c>
      <c r="Z31" s="179" t="s">
        <v>219</v>
      </c>
    </row>
    <row r="32" spans="1:26">
      <c r="A32" s="174">
        <f>'(Calculations CombH)'!G12</f>
        <v>0</v>
      </c>
      <c r="B32" s="174">
        <f>'(Calculations CombH)'!H12</f>
        <v>0</v>
      </c>
      <c r="C32" s="160"/>
      <c r="D32" s="160"/>
      <c r="E32" s="124">
        <f>'(Calculations BioH)'!G12</f>
        <v>0</v>
      </c>
      <c r="F32" s="124">
        <f>'(Calculations BioH)'!H12</f>
        <v>0</v>
      </c>
      <c r="G32" s="160"/>
      <c r="H32" s="160"/>
      <c r="I32" s="162">
        <f>'(Calculations CheH)'!G12</f>
        <v>0</v>
      </c>
      <c r="J32" s="162">
        <f>'(Calculations CheH)'!H12</f>
        <v>0</v>
      </c>
      <c r="M32" s="164">
        <f>'(Calculations PhyH)'!G12</f>
        <v>0</v>
      </c>
      <c r="N32" s="164">
        <f>'(Calculations PhyH)'!H12</f>
        <v>0</v>
      </c>
      <c r="P32" s="174">
        <v>0</v>
      </c>
      <c r="Q32" s="181" t="s">
        <v>465</v>
      </c>
      <c r="R32" s="160"/>
      <c r="S32" s="124">
        <v>0</v>
      </c>
      <c r="T32" s="124">
        <v>0</v>
      </c>
      <c r="V32" s="162">
        <v>0</v>
      </c>
      <c r="W32" s="162">
        <v>0</v>
      </c>
      <c r="X32" s="160"/>
      <c r="Y32" s="164">
        <v>0</v>
      </c>
      <c r="Z32" s="164">
        <v>0</v>
      </c>
    </row>
    <row r="33" spans="1:26">
      <c r="A33" s="174">
        <f>'(Calculations CombH)'!G13</f>
        <v>8</v>
      </c>
      <c r="B33" s="174">
        <f>'(Calculations CombH)'!H13</f>
        <v>3</v>
      </c>
      <c r="C33" s="160"/>
      <c r="D33" s="160"/>
      <c r="E33" s="124">
        <f>'(Calculations BioH)'!G13</f>
        <v>4</v>
      </c>
      <c r="F33" s="124">
        <f>'(Calculations BioH)'!H13</f>
        <v>3</v>
      </c>
      <c r="G33" s="160"/>
      <c r="H33" s="160"/>
      <c r="I33" s="162">
        <f>'(Calculations CheH)'!G13</f>
        <v>5</v>
      </c>
      <c r="J33" s="162">
        <f>'(Calculations CheH)'!H13</f>
        <v>3</v>
      </c>
      <c r="M33" s="164">
        <f>'(Calculations PhyH)'!G13</f>
        <v>6</v>
      </c>
      <c r="N33" s="164">
        <f>'(Calculations PhyH)'!H13</f>
        <v>3</v>
      </c>
      <c r="P33" s="174">
        <f t="shared" ref="P33:P39" si="4">SUM(S33,V33,Y33)</f>
        <v>32</v>
      </c>
      <c r="Q33" s="181" t="s">
        <v>59</v>
      </c>
      <c r="R33" s="160"/>
      <c r="S33" s="124">
        <v>12</v>
      </c>
      <c r="T33" s="124">
        <v>3</v>
      </c>
      <c r="V33" s="162">
        <v>12</v>
      </c>
      <c r="W33" s="162">
        <v>3</v>
      </c>
      <c r="X33" s="160"/>
      <c r="Y33" s="164">
        <v>8</v>
      </c>
      <c r="Z33" s="164">
        <v>3</v>
      </c>
    </row>
    <row r="34" spans="1:26">
      <c r="A34" s="174">
        <v>13</v>
      </c>
      <c r="B34" s="174">
        <f>'(Calculations CombH)'!H14</f>
        <v>4</v>
      </c>
      <c r="C34" s="160"/>
      <c r="D34" s="160"/>
      <c r="E34" s="124">
        <f>'(Calculations BioH)'!G14</f>
        <v>7</v>
      </c>
      <c r="F34" s="124">
        <f>'(Calculations BioH)'!H14</f>
        <v>4</v>
      </c>
      <c r="G34" s="160"/>
      <c r="H34" s="160"/>
      <c r="I34" s="162">
        <f>'(Calculations CheH)'!G14</f>
        <v>9</v>
      </c>
      <c r="J34" s="162">
        <f>'(Calculations CheH)'!H14</f>
        <v>4</v>
      </c>
      <c r="M34" s="164">
        <f>'(Calculations PhyH)'!G14</f>
        <v>9</v>
      </c>
      <c r="N34" s="164">
        <f>'(Calculations PhyH)'!H14</f>
        <v>4</v>
      </c>
      <c r="P34" s="174">
        <f t="shared" si="4"/>
        <v>41</v>
      </c>
      <c r="Q34" s="181" t="s">
        <v>55</v>
      </c>
      <c r="R34" s="160"/>
      <c r="S34" s="124">
        <v>15</v>
      </c>
      <c r="T34" s="124">
        <v>4</v>
      </c>
      <c r="V34" s="162">
        <v>15</v>
      </c>
      <c r="W34" s="162">
        <v>4</v>
      </c>
      <c r="X34" s="160"/>
      <c r="Y34" s="164">
        <v>11</v>
      </c>
      <c r="Z34" s="164">
        <v>4</v>
      </c>
    </row>
    <row r="35" spans="1:26">
      <c r="A35" s="174">
        <v>20</v>
      </c>
      <c r="B35" s="174">
        <f>'(Calculations CombH)'!H15</f>
        <v>5</v>
      </c>
      <c r="C35" s="160"/>
      <c r="D35" s="160"/>
      <c r="E35" s="124">
        <f>'(Calculations BioH)'!G15</f>
        <v>12</v>
      </c>
      <c r="F35" s="124">
        <f>'(Calculations BioH)'!H15</f>
        <v>5</v>
      </c>
      <c r="G35" s="160"/>
      <c r="H35" s="160"/>
      <c r="I35" s="162">
        <f>'(Calculations CheH)'!G15</f>
        <v>13</v>
      </c>
      <c r="J35" s="162">
        <f>'(Calculations CheH)'!H15</f>
        <v>5</v>
      </c>
      <c r="M35" s="164">
        <f>'(Calculations PhyH)'!G15</f>
        <v>15</v>
      </c>
      <c r="N35" s="164">
        <f>'(Calculations PhyH)'!H15</f>
        <v>5</v>
      </c>
      <c r="P35" s="174">
        <f t="shared" si="4"/>
        <v>58</v>
      </c>
      <c r="Q35" s="181" t="s">
        <v>53</v>
      </c>
      <c r="R35" s="160"/>
      <c r="S35" s="124">
        <v>20</v>
      </c>
      <c r="T35" s="124">
        <v>5</v>
      </c>
      <c r="V35" s="162">
        <v>21</v>
      </c>
      <c r="W35" s="162">
        <v>5</v>
      </c>
      <c r="X35" s="160"/>
      <c r="Y35" s="164">
        <v>17</v>
      </c>
      <c r="Z35" s="164">
        <v>5</v>
      </c>
    </row>
    <row r="36" spans="1:26">
      <c r="A36" s="174">
        <v>26</v>
      </c>
      <c r="B36" s="174">
        <f>'(Calculations CombH)'!H16</f>
        <v>6</v>
      </c>
      <c r="C36" s="160"/>
      <c r="D36" s="160"/>
      <c r="E36" s="124">
        <f>'(Calculations BioH)'!G16</f>
        <v>17</v>
      </c>
      <c r="F36" s="124">
        <f>'(Calculations BioH)'!H16</f>
        <v>6</v>
      </c>
      <c r="G36" s="160"/>
      <c r="H36" s="160"/>
      <c r="I36" s="162">
        <f>'(Calculations CheH)'!G16</f>
        <v>20</v>
      </c>
      <c r="J36" s="162">
        <f>'(Calculations CheH)'!H16</f>
        <v>6</v>
      </c>
      <c r="M36" s="164">
        <f>'(Calculations PhyH)'!G16</f>
        <v>19</v>
      </c>
      <c r="N36" s="164">
        <f>'(Calculations PhyH)'!H16</f>
        <v>6</v>
      </c>
      <c r="P36" s="174">
        <f t="shared" si="4"/>
        <v>76</v>
      </c>
      <c r="Q36" s="181" t="s">
        <v>54</v>
      </c>
      <c r="R36" s="160"/>
      <c r="S36" s="124">
        <v>26</v>
      </c>
      <c r="T36" s="124">
        <v>6</v>
      </c>
      <c r="V36" s="162">
        <v>27</v>
      </c>
      <c r="W36" s="162">
        <v>6</v>
      </c>
      <c r="X36" s="160"/>
      <c r="Y36" s="164">
        <v>23</v>
      </c>
      <c r="Z36" s="164">
        <v>6</v>
      </c>
    </row>
    <row r="37" spans="1:26">
      <c r="A37" s="174">
        <v>35</v>
      </c>
      <c r="B37" s="174">
        <f>'(Calculations CombH)'!H17</f>
        <v>7</v>
      </c>
      <c r="C37" s="160"/>
      <c r="D37" s="160"/>
      <c r="E37" s="124">
        <f>'(Calculations BioH)'!G17</f>
        <v>22</v>
      </c>
      <c r="F37" s="124">
        <f>'(Calculations BioH)'!H17</f>
        <v>7</v>
      </c>
      <c r="G37" s="160"/>
      <c r="H37" s="160"/>
      <c r="I37" s="162">
        <f>'(Calculations CheH)'!G17</f>
        <v>26</v>
      </c>
      <c r="J37" s="162">
        <f>'(Calculations CheH)'!H17</f>
        <v>7</v>
      </c>
      <c r="M37" s="164">
        <f>'(Calculations PhyH)'!G17</f>
        <v>23</v>
      </c>
      <c r="N37" s="164">
        <f>'(Calculations PhyH)'!H17</f>
        <v>7</v>
      </c>
      <c r="P37" s="174">
        <f t="shared" si="4"/>
        <v>95</v>
      </c>
      <c r="Q37" s="181" t="s">
        <v>64</v>
      </c>
      <c r="R37" s="160"/>
      <c r="S37" s="124">
        <v>32</v>
      </c>
      <c r="T37" s="124">
        <v>7</v>
      </c>
      <c r="V37" s="162">
        <v>33</v>
      </c>
      <c r="W37" s="162">
        <v>7</v>
      </c>
      <c r="X37" s="160"/>
      <c r="Y37" s="164">
        <v>30</v>
      </c>
      <c r="Z37" s="164">
        <v>7</v>
      </c>
    </row>
    <row r="38" spans="1:26">
      <c r="A38" s="174">
        <v>42</v>
      </c>
      <c r="B38" s="174">
        <f>'(Calculations CombH)'!H18</f>
        <v>8</v>
      </c>
      <c r="C38" s="160"/>
      <c r="D38" s="160"/>
      <c r="E38" s="124">
        <f>'(Calculations BioH)'!G18</f>
        <v>25</v>
      </c>
      <c r="F38" s="124">
        <f>'(Calculations BioH)'!H18</f>
        <v>8</v>
      </c>
      <c r="G38" s="160"/>
      <c r="H38" s="160"/>
      <c r="I38" s="162">
        <f>'(Calculations CheH)'!G18</f>
        <v>29</v>
      </c>
      <c r="J38" s="162">
        <f>'(Calculations CheH)'!H18</f>
        <v>8</v>
      </c>
      <c r="M38" s="164">
        <f>'(Calculations PhyH)'!G18</f>
        <v>30</v>
      </c>
      <c r="N38" s="164">
        <f>'(Calculations PhyH)'!H18</f>
        <v>8</v>
      </c>
      <c r="P38" s="174">
        <f t="shared" si="4"/>
        <v>113</v>
      </c>
      <c r="Q38" s="181" t="s">
        <v>68</v>
      </c>
      <c r="R38" s="160"/>
      <c r="S38" s="124">
        <v>38</v>
      </c>
      <c r="T38" s="124">
        <v>8</v>
      </c>
      <c r="V38" s="162">
        <v>39</v>
      </c>
      <c r="W38" s="162">
        <v>8</v>
      </c>
      <c r="X38" s="160"/>
      <c r="Y38" s="164">
        <v>36</v>
      </c>
      <c r="Z38" s="164">
        <v>8</v>
      </c>
    </row>
    <row r="39" spans="1:26">
      <c r="A39" s="174">
        <v>48</v>
      </c>
      <c r="B39" s="174">
        <f>'(Calculations CombH)'!H19</f>
        <v>9</v>
      </c>
      <c r="C39" s="160"/>
      <c r="D39" s="160"/>
      <c r="E39" s="124">
        <f>'(Calculations BioH)'!G19</f>
        <v>29</v>
      </c>
      <c r="F39" s="124">
        <f>'(Calculations BioH)'!H19</f>
        <v>9</v>
      </c>
      <c r="G39" s="160"/>
      <c r="H39" s="160"/>
      <c r="I39" s="162">
        <f>'(Calculations CheH)'!G19</f>
        <v>33</v>
      </c>
      <c r="J39" s="162">
        <f>'(Calculations CheH)'!H19</f>
        <v>9</v>
      </c>
      <c r="M39" s="164">
        <f>'(Calculations PhyH)'!G19</f>
        <v>33</v>
      </c>
      <c r="N39" s="164">
        <f>'(Calculations PhyH)'!H19</f>
        <v>9</v>
      </c>
      <c r="P39" s="174">
        <f t="shared" si="4"/>
        <v>132</v>
      </c>
      <c r="Q39" s="181" t="s">
        <v>469</v>
      </c>
      <c r="R39" s="160"/>
      <c r="S39" s="124">
        <v>44</v>
      </c>
      <c r="T39" s="124">
        <v>9</v>
      </c>
      <c r="V39" s="162">
        <v>45</v>
      </c>
      <c r="W39" s="162">
        <v>9</v>
      </c>
      <c r="X39" s="160"/>
      <c r="Y39" s="164">
        <v>43</v>
      </c>
      <c r="Z39" s="164">
        <v>9</v>
      </c>
    </row>
    <row r="40" spans="1:26">
      <c r="A40" s="120"/>
      <c r="B40" s="160"/>
      <c r="C40" s="160"/>
      <c r="D40" s="160"/>
      <c r="P40" s="184" t="s">
        <v>470</v>
      </c>
    </row>
    <row r="41" spans="1:26">
      <c r="A41" s="120" t="s">
        <v>471</v>
      </c>
      <c r="B41" s="160"/>
      <c r="C41" s="160"/>
      <c r="D41" s="160"/>
    </row>
    <row r="42" spans="1:26">
      <c r="A42" s="185" t="s">
        <v>472</v>
      </c>
      <c r="B42" s="186" t="s">
        <v>473</v>
      </c>
      <c r="C42" s="187"/>
      <c r="D42" s="187" t="s">
        <v>474</v>
      </c>
      <c r="E42" s="188" t="s">
        <v>475</v>
      </c>
      <c r="F42" s="189" t="s">
        <v>476</v>
      </c>
      <c r="G42" s="189"/>
      <c r="H42" s="189" t="s">
        <v>475</v>
      </c>
      <c r="I42" s="190" t="s">
        <v>477</v>
      </c>
      <c r="J42" s="190" t="s">
        <v>475</v>
      </c>
      <c r="K42" s="190"/>
      <c r="L42" s="190"/>
      <c r="M42" s="191" t="s">
        <v>478</v>
      </c>
      <c r="N42" s="191" t="s">
        <v>475</v>
      </c>
      <c r="P42" s="120" t="s">
        <v>479</v>
      </c>
    </row>
    <row r="43" spans="1:26">
      <c r="A43" s="192">
        <v>0</v>
      </c>
      <c r="B43" s="193">
        <v>0</v>
      </c>
      <c r="C43" s="187"/>
      <c r="D43" s="187">
        <v>0</v>
      </c>
      <c r="E43" s="188">
        <v>0</v>
      </c>
      <c r="F43" s="189">
        <v>0</v>
      </c>
      <c r="G43" s="189"/>
      <c r="H43" s="189">
        <v>0</v>
      </c>
      <c r="I43" s="190">
        <v>0</v>
      </c>
      <c r="J43" s="190">
        <v>0</v>
      </c>
      <c r="K43" s="190"/>
      <c r="L43" s="190"/>
      <c r="M43" s="191">
        <v>0</v>
      </c>
      <c r="N43" s="191">
        <v>0</v>
      </c>
      <c r="P43" s="124" t="s">
        <v>451</v>
      </c>
      <c r="Q43" s="161"/>
      <c r="S43" s="162" t="s">
        <v>452</v>
      </c>
      <c r="T43" s="163"/>
      <c r="V43" s="164" t="s">
        <v>453</v>
      </c>
      <c r="W43" s="165"/>
    </row>
    <row r="44" spans="1:26">
      <c r="A44" s="192">
        <v>13</v>
      </c>
      <c r="B44" s="193">
        <v>0.19</v>
      </c>
      <c r="C44" s="187"/>
      <c r="D44" s="187">
        <v>5</v>
      </c>
      <c r="E44" s="188">
        <v>3</v>
      </c>
      <c r="F44" s="189">
        <v>6</v>
      </c>
      <c r="G44" s="189"/>
      <c r="H44" s="189">
        <v>3</v>
      </c>
      <c r="I44" s="190">
        <v>6</v>
      </c>
      <c r="J44" s="190">
        <v>3</v>
      </c>
      <c r="K44" s="190"/>
      <c r="L44" s="190"/>
      <c r="M44" s="191">
        <v>6</v>
      </c>
      <c r="N44" s="191">
        <v>3</v>
      </c>
      <c r="P44" s="124" t="s">
        <v>438</v>
      </c>
      <c r="Q44" s="177" t="s">
        <v>219</v>
      </c>
      <c r="S44" s="162" t="s">
        <v>438</v>
      </c>
      <c r="T44" s="178" t="s">
        <v>219</v>
      </c>
      <c r="U44" s="36"/>
      <c r="V44" s="164" t="s">
        <v>438</v>
      </c>
      <c r="W44" s="179" t="s">
        <v>219</v>
      </c>
    </row>
    <row r="45" spans="1:26">
      <c r="A45" s="192">
        <v>16.333333329999999</v>
      </c>
      <c r="B45" s="193">
        <v>0.23</v>
      </c>
      <c r="C45" s="187"/>
      <c r="D45" s="187">
        <v>7</v>
      </c>
      <c r="E45" s="188">
        <v>4</v>
      </c>
      <c r="F45" s="189">
        <v>7</v>
      </c>
      <c r="G45" s="189"/>
      <c r="H45" s="189">
        <v>4</v>
      </c>
      <c r="I45" s="190">
        <v>7</v>
      </c>
      <c r="J45" s="190">
        <v>4</v>
      </c>
      <c r="K45" s="190"/>
      <c r="L45" s="190"/>
      <c r="M45" s="191">
        <v>7</v>
      </c>
      <c r="N45" s="191">
        <v>4</v>
      </c>
      <c r="P45" s="124">
        <v>0</v>
      </c>
      <c r="Q45" s="177">
        <v>0</v>
      </c>
      <c r="S45" s="162">
        <v>0</v>
      </c>
      <c r="T45" s="178">
        <v>0</v>
      </c>
      <c r="U45" s="36"/>
      <c r="V45" s="164">
        <v>0</v>
      </c>
      <c r="W45" s="179">
        <v>0</v>
      </c>
    </row>
    <row r="46" spans="1:26">
      <c r="A46" s="192">
        <v>22.333333329999999</v>
      </c>
      <c r="B46" s="193">
        <v>0.32</v>
      </c>
      <c r="C46" s="187"/>
      <c r="D46" s="187">
        <v>9</v>
      </c>
      <c r="E46" s="188">
        <v>5</v>
      </c>
      <c r="F46" s="189">
        <v>9</v>
      </c>
      <c r="G46" s="189"/>
      <c r="H46" s="189">
        <v>5</v>
      </c>
      <c r="I46" s="190">
        <v>9</v>
      </c>
      <c r="J46" s="190">
        <v>5</v>
      </c>
      <c r="K46" s="190"/>
      <c r="L46" s="190"/>
      <c r="M46" s="191">
        <v>10</v>
      </c>
      <c r="N46" s="191">
        <v>5</v>
      </c>
      <c r="P46" s="124">
        <v>8</v>
      </c>
      <c r="Q46" s="177">
        <v>1</v>
      </c>
      <c r="S46" s="162">
        <v>7</v>
      </c>
      <c r="T46" s="178">
        <v>1</v>
      </c>
      <c r="U46" s="36"/>
      <c r="V46" s="164">
        <v>8</v>
      </c>
      <c r="W46" s="179">
        <v>1</v>
      </c>
    </row>
    <row r="47" spans="1:26">
      <c r="A47" s="192">
        <v>28.833333329999999</v>
      </c>
      <c r="B47" s="193">
        <v>0.41</v>
      </c>
      <c r="C47" s="187"/>
      <c r="D47" s="187">
        <v>12</v>
      </c>
      <c r="E47" s="188">
        <v>6</v>
      </c>
      <c r="F47" s="189">
        <v>12</v>
      </c>
      <c r="G47" s="189"/>
      <c r="H47" s="189">
        <v>6</v>
      </c>
      <c r="I47" s="190">
        <v>13</v>
      </c>
      <c r="J47" s="190">
        <v>6</v>
      </c>
      <c r="K47" s="190"/>
      <c r="L47" s="190"/>
      <c r="M47" s="191">
        <v>13</v>
      </c>
      <c r="N47" s="191">
        <v>6</v>
      </c>
      <c r="P47" s="124">
        <v>23</v>
      </c>
      <c r="Q47" s="177">
        <v>2</v>
      </c>
      <c r="S47" s="162">
        <v>21</v>
      </c>
      <c r="T47" s="178">
        <v>2</v>
      </c>
      <c r="U47" s="36"/>
      <c r="V47" s="164">
        <v>22</v>
      </c>
      <c r="W47" s="179">
        <v>2</v>
      </c>
    </row>
    <row r="48" spans="1:26">
      <c r="A48" s="192">
        <v>35.5</v>
      </c>
      <c r="B48" s="193">
        <v>0.51</v>
      </c>
      <c r="C48" s="187"/>
      <c r="D48" s="187">
        <v>15</v>
      </c>
      <c r="E48" s="188">
        <v>7</v>
      </c>
      <c r="F48" s="189">
        <v>15</v>
      </c>
      <c r="G48" s="189"/>
      <c r="H48" s="189">
        <v>7</v>
      </c>
      <c r="I48" s="190">
        <v>16</v>
      </c>
      <c r="J48" s="190">
        <v>7</v>
      </c>
      <c r="K48" s="190"/>
      <c r="L48" s="190"/>
      <c r="M48" s="191">
        <v>16</v>
      </c>
      <c r="N48" s="191">
        <v>7</v>
      </c>
      <c r="P48" s="124">
        <v>39</v>
      </c>
      <c r="Q48" s="177">
        <v>3</v>
      </c>
      <c r="S48" s="162">
        <v>35</v>
      </c>
      <c r="T48" s="178">
        <v>3</v>
      </c>
      <c r="U48" s="36"/>
      <c r="V48" s="164">
        <v>37</v>
      </c>
      <c r="W48" s="179">
        <v>3</v>
      </c>
    </row>
    <row r="49" spans="1:23">
      <c r="A49" s="192">
        <v>41.333333330000002</v>
      </c>
      <c r="B49" s="193">
        <v>0.59</v>
      </c>
      <c r="C49" s="187"/>
      <c r="D49" s="187">
        <v>19</v>
      </c>
      <c r="E49" s="188">
        <v>8</v>
      </c>
      <c r="F49" s="189">
        <v>19</v>
      </c>
      <c r="G49" s="189"/>
      <c r="H49" s="189">
        <v>8</v>
      </c>
      <c r="I49" s="190">
        <v>19</v>
      </c>
      <c r="J49" s="190">
        <v>8</v>
      </c>
      <c r="K49" s="190"/>
      <c r="L49" s="190"/>
      <c r="M49" s="191">
        <v>20</v>
      </c>
      <c r="N49" s="191">
        <v>8</v>
      </c>
      <c r="P49" s="124">
        <v>55</v>
      </c>
      <c r="Q49" s="177">
        <v>4</v>
      </c>
      <c r="S49" s="162">
        <v>49</v>
      </c>
      <c r="T49" s="178">
        <v>4</v>
      </c>
      <c r="U49" s="36"/>
      <c r="V49" s="164">
        <v>52</v>
      </c>
      <c r="W49" s="179">
        <v>4</v>
      </c>
    </row>
    <row r="50" spans="1:23">
      <c r="A50" s="194">
        <v>48</v>
      </c>
      <c r="B50" s="195">
        <v>0.69</v>
      </c>
      <c r="C50" s="187"/>
      <c r="D50" s="187">
        <v>23</v>
      </c>
      <c r="E50" s="188">
        <v>9</v>
      </c>
      <c r="F50" s="189">
        <v>23</v>
      </c>
      <c r="G50" s="189"/>
      <c r="H50" s="189">
        <v>9</v>
      </c>
      <c r="I50" s="190">
        <v>23</v>
      </c>
      <c r="J50" s="190">
        <v>9</v>
      </c>
      <c r="K50" s="190"/>
      <c r="L50" s="190"/>
      <c r="M50" s="191">
        <v>23</v>
      </c>
      <c r="N50" s="191">
        <v>9</v>
      </c>
      <c r="P50" s="124">
        <v>65</v>
      </c>
      <c r="Q50" s="177">
        <v>5</v>
      </c>
      <c r="S50" s="162">
        <v>62</v>
      </c>
      <c r="T50" s="178">
        <v>5</v>
      </c>
      <c r="U50" s="36"/>
      <c r="V50" s="164">
        <v>64</v>
      </c>
      <c r="W50" s="179">
        <v>5</v>
      </c>
    </row>
    <row r="51" spans="1:23">
      <c r="A51" s="196"/>
      <c r="B51" s="197"/>
      <c r="C51" s="197"/>
      <c r="D51" s="197"/>
      <c r="E51" s="196"/>
      <c r="F51" s="196"/>
      <c r="G51" s="196"/>
      <c r="H51" s="196"/>
      <c r="I51" s="196"/>
      <c r="J51" s="196"/>
      <c r="K51" s="196"/>
      <c r="L51" s="196"/>
      <c r="M51" s="196"/>
      <c r="N51" s="196"/>
    </row>
    <row r="52" spans="1:23">
      <c r="A52" s="185" t="s">
        <v>480</v>
      </c>
      <c r="B52" s="186" t="s">
        <v>473</v>
      </c>
      <c r="C52" s="187"/>
      <c r="D52" s="187" t="s">
        <v>481</v>
      </c>
      <c r="E52" s="198"/>
      <c r="F52" s="189" t="s">
        <v>482</v>
      </c>
      <c r="G52" s="189"/>
      <c r="H52" s="189" t="s">
        <v>475</v>
      </c>
      <c r="I52" s="190" t="s">
        <v>483</v>
      </c>
      <c r="J52" s="190" t="s">
        <v>475</v>
      </c>
      <c r="K52" s="190"/>
      <c r="L52" s="190"/>
      <c r="M52" s="196"/>
      <c r="N52" s="196"/>
      <c r="P52" s="124" t="s">
        <v>458</v>
      </c>
      <c r="Q52" s="177"/>
      <c r="R52" s="36"/>
      <c r="S52" s="162" t="s">
        <v>459</v>
      </c>
      <c r="T52" s="178"/>
      <c r="U52" s="183"/>
      <c r="V52" s="164" t="s">
        <v>460</v>
      </c>
      <c r="W52" s="179"/>
    </row>
    <row r="53" spans="1:23">
      <c r="A53" s="192">
        <v>0</v>
      </c>
      <c r="B53" s="193">
        <v>0</v>
      </c>
      <c r="C53" s="187"/>
      <c r="D53" s="187">
        <v>0</v>
      </c>
      <c r="E53" s="188">
        <v>0</v>
      </c>
      <c r="F53" s="189">
        <v>0</v>
      </c>
      <c r="G53" s="189"/>
      <c r="H53" s="189">
        <v>0</v>
      </c>
      <c r="I53" s="190">
        <v>0</v>
      </c>
      <c r="J53" s="190">
        <v>0</v>
      </c>
      <c r="K53" s="190"/>
      <c r="L53" s="190"/>
      <c r="M53" s="196"/>
      <c r="N53" s="196"/>
      <c r="P53" s="124" t="s">
        <v>438</v>
      </c>
      <c r="Q53" s="177" t="s">
        <v>219</v>
      </c>
      <c r="R53" s="36"/>
      <c r="S53" s="162" t="s">
        <v>438</v>
      </c>
      <c r="T53" s="178" t="s">
        <v>219</v>
      </c>
      <c r="U53" s="183"/>
      <c r="V53" s="164" t="s">
        <v>438</v>
      </c>
      <c r="W53" s="179" t="s">
        <v>219</v>
      </c>
    </row>
    <row r="54" spans="1:23">
      <c r="A54" s="192">
        <v>8</v>
      </c>
      <c r="B54" s="193">
        <v>0.11</v>
      </c>
      <c r="C54" s="187"/>
      <c r="D54" s="187">
        <v>4</v>
      </c>
      <c r="E54" s="188">
        <v>1</v>
      </c>
      <c r="F54" s="189">
        <v>3</v>
      </c>
      <c r="G54" s="189"/>
      <c r="H54" s="189">
        <v>1</v>
      </c>
      <c r="I54" s="190">
        <v>3</v>
      </c>
      <c r="J54" s="190">
        <v>1</v>
      </c>
      <c r="K54" s="190"/>
      <c r="L54" s="190"/>
      <c r="M54" s="196"/>
      <c r="N54" s="196"/>
      <c r="P54" s="124">
        <v>0</v>
      </c>
      <c r="Q54" s="124">
        <v>0</v>
      </c>
      <c r="R54" s="36"/>
      <c r="S54" s="162">
        <v>0</v>
      </c>
      <c r="T54" s="162">
        <v>0</v>
      </c>
      <c r="U54" s="183"/>
      <c r="V54" s="164">
        <v>0</v>
      </c>
      <c r="W54" s="164">
        <v>0</v>
      </c>
    </row>
    <row r="55" spans="1:23">
      <c r="A55" s="192">
        <v>16.666666670000001</v>
      </c>
      <c r="B55" s="193">
        <v>0.24</v>
      </c>
      <c r="C55" s="187"/>
      <c r="D55" s="187">
        <v>8</v>
      </c>
      <c r="E55" s="188">
        <v>2</v>
      </c>
      <c r="F55" s="189">
        <v>8</v>
      </c>
      <c r="G55" s="189"/>
      <c r="H55" s="189">
        <v>2</v>
      </c>
      <c r="I55" s="190">
        <v>7</v>
      </c>
      <c r="J55" s="190">
        <v>2</v>
      </c>
      <c r="K55" s="190"/>
      <c r="L55" s="190"/>
      <c r="M55" s="196"/>
      <c r="N55" s="196"/>
      <c r="P55" s="124">
        <v>21</v>
      </c>
      <c r="Q55" s="124">
        <v>3</v>
      </c>
      <c r="R55" s="36"/>
      <c r="S55" s="162">
        <v>14</v>
      </c>
      <c r="T55" s="162">
        <v>3</v>
      </c>
      <c r="U55" s="183"/>
      <c r="V55" s="164">
        <v>17</v>
      </c>
      <c r="W55" s="164">
        <v>3</v>
      </c>
    </row>
    <row r="56" spans="1:23">
      <c r="A56" s="192">
        <v>25.666666670000001</v>
      </c>
      <c r="B56" s="193">
        <v>0.37</v>
      </c>
      <c r="C56" s="187"/>
      <c r="D56" s="187">
        <v>12</v>
      </c>
      <c r="E56" s="188">
        <v>3</v>
      </c>
      <c r="F56" s="189">
        <v>12</v>
      </c>
      <c r="G56" s="189"/>
      <c r="H56" s="189">
        <v>3</v>
      </c>
      <c r="I56" s="190">
        <v>11</v>
      </c>
      <c r="J56" s="190">
        <v>3</v>
      </c>
      <c r="K56" s="190"/>
      <c r="L56" s="190"/>
      <c r="M56" s="196"/>
      <c r="N56" s="196"/>
      <c r="P56" s="124">
        <v>26</v>
      </c>
      <c r="Q56" s="124">
        <v>4</v>
      </c>
      <c r="R56" s="36"/>
      <c r="S56" s="162">
        <v>19</v>
      </c>
      <c r="T56" s="162">
        <v>4</v>
      </c>
      <c r="U56" s="183"/>
      <c r="V56" s="164">
        <v>23</v>
      </c>
      <c r="W56" s="164">
        <v>4</v>
      </c>
    </row>
    <row r="57" spans="1:23">
      <c r="A57" s="192">
        <v>34.833333330000002</v>
      </c>
      <c r="B57" s="193">
        <v>0.5</v>
      </c>
      <c r="C57" s="187"/>
      <c r="D57" s="187">
        <v>16</v>
      </c>
      <c r="E57" s="188">
        <v>4</v>
      </c>
      <c r="F57" s="189">
        <v>16</v>
      </c>
      <c r="G57" s="189"/>
      <c r="H57" s="189">
        <v>4</v>
      </c>
      <c r="I57" s="190">
        <v>15</v>
      </c>
      <c r="J57" s="190">
        <v>4</v>
      </c>
      <c r="K57" s="190"/>
      <c r="L57" s="190"/>
      <c r="M57" s="196"/>
      <c r="N57" s="196"/>
      <c r="P57" s="124">
        <v>35</v>
      </c>
      <c r="Q57" s="124">
        <v>5</v>
      </c>
      <c r="S57" s="162">
        <v>28</v>
      </c>
      <c r="T57" s="162">
        <v>5</v>
      </c>
      <c r="U57" s="160"/>
      <c r="V57" s="164">
        <v>34</v>
      </c>
      <c r="W57" s="164">
        <v>5</v>
      </c>
    </row>
    <row r="58" spans="1:23">
      <c r="A58" s="194">
        <v>40.833333330000002</v>
      </c>
      <c r="B58" s="195">
        <v>0.57999999999999996</v>
      </c>
      <c r="C58" s="187"/>
      <c r="D58" s="187">
        <v>19</v>
      </c>
      <c r="E58" s="188">
        <v>5</v>
      </c>
      <c r="F58" s="189">
        <v>19</v>
      </c>
      <c r="G58" s="189"/>
      <c r="H58" s="189">
        <v>5</v>
      </c>
      <c r="I58" s="190">
        <v>18</v>
      </c>
      <c r="J58" s="190">
        <v>5</v>
      </c>
      <c r="K58" s="190"/>
      <c r="L58" s="190"/>
      <c r="M58" s="196"/>
      <c r="N58" s="196"/>
      <c r="P58" s="124">
        <v>44</v>
      </c>
      <c r="Q58" s="124">
        <v>6</v>
      </c>
      <c r="S58" s="162">
        <v>38</v>
      </c>
      <c r="T58" s="162">
        <v>6</v>
      </c>
      <c r="U58" s="160"/>
      <c r="V58" s="164">
        <v>45</v>
      </c>
      <c r="W58" s="164">
        <v>6</v>
      </c>
    </row>
    <row r="59" spans="1:23">
      <c r="B59" s="160"/>
      <c r="C59" s="160"/>
      <c r="D59" s="160"/>
      <c r="P59" s="124">
        <v>54</v>
      </c>
      <c r="Q59" s="124">
        <v>7</v>
      </c>
      <c r="S59" s="162">
        <v>48</v>
      </c>
      <c r="T59" s="162">
        <v>7</v>
      </c>
      <c r="U59" s="160"/>
      <c r="V59" s="164">
        <v>57</v>
      </c>
      <c r="W59" s="164">
        <v>7</v>
      </c>
    </row>
    <row r="60" spans="1:23">
      <c r="A60" s="199" t="s">
        <v>484</v>
      </c>
      <c r="B60" s="200" t="s">
        <v>485</v>
      </c>
      <c r="C60" s="200"/>
      <c r="D60" s="200" t="s">
        <v>486</v>
      </c>
      <c r="E60" s="199" t="s">
        <v>487</v>
      </c>
      <c r="F60" s="199" t="s">
        <v>488</v>
      </c>
      <c r="G60" s="199"/>
      <c r="H60" s="199" t="s">
        <v>489</v>
      </c>
      <c r="P60" s="124">
        <v>61</v>
      </c>
      <c r="Q60" s="124">
        <v>8</v>
      </c>
      <c r="S60" s="162">
        <v>58</v>
      </c>
      <c r="T60" s="162">
        <v>8</v>
      </c>
      <c r="U60" s="160"/>
      <c r="V60" s="164">
        <v>65</v>
      </c>
      <c r="W60" s="164">
        <v>8</v>
      </c>
    </row>
    <row r="61" spans="1:23">
      <c r="A61" s="201">
        <v>1</v>
      </c>
      <c r="B61" s="202">
        <v>12.755102040816327</v>
      </c>
      <c r="C61" s="202"/>
      <c r="D61" s="202">
        <v>7.6923076923076925</v>
      </c>
      <c r="E61" s="203" t="e">
        <f>COUNTIF('[1]Y11 Science 2021-22'!AH:AH,"1")/(COUNT('[1]Y11 Science 2021-22'!AH:AH))</f>
        <v>#VALUE!</v>
      </c>
      <c r="F61" s="203" t="e">
        <f>COUNTIF('[1]Y11 Science 2021-22'!AL:AL,"1")/(COUNT('[1]Y11 Science 2021-22'!AL:AL))</f>
        <v>#VALUE!</v>
      </c>
      <c r="G61" s="203"/>
      <c r="H61" s="203" t="e">
        <f>COUNTIF('[1]Y11 Science 2021-22'!AP:AP,"1")/(COUNT('[1]Y11 Science 2021-22'!AP:AP))</f>
        <v>#VALUE!</v>
      </c>
      <c r="P61" s="124">
        <v>68</v>
      </c>
      <c r="Q61" s="124">
        <v>9</v>
      </c>
      <c r="S61" s="162">
        <v>69</v>
      </c>
      <c r="T61" s="162">
        <v>9</v>
      </c>
      <c r="U61" s="160"/>
      <c r="V61" s="164">
        <v>74</v>
      </c>
      <c r="W61" s="164">
        <v>9</v>
      </c>
    </row>
    <row r="62" spans="1:23">
      <c r="A62" s="201">
        <v>2</v>
      </c>
      <c r="B62" s="202">
        <v>10.714285714285714</v>
      </c>
      <c r="C62" s="202"/>
      <c r="D62" s="202">
        <v>7.6923076923076925</v>
      </c>
      <c r="E62" s="203" t="e">
        <f>COUNTIF('[1]Y11 Science 2021-22'!AH:AH,"2")/(COUNT('[1]Y11 Science 2021-22'!AH:AH))</f>
        <v>#VALUE!</v>
      </c>
      <c r="F62" s="203" t="e">
        <f>COUNTIF('[1]Y11 Science 2021-22'!AL:AL,"2")/(COUNT('[1]Y11 Science 2021-22'!AL:AL))</f>
        <v>#VALUE!</v>
      </c>
      <c r="G62" s="203"/>
      <c r="H62" s="203" t="e">
        <f>COUNTIF('[1]Y11 Science 2021-22'!AP:AP,"2")/(COUNT('[1]Y11 Science 2021-22'!AP:AP))</f>
        <v>#VALUE!</v>
      </c>
    </row>
    <row r="63" spans="1:23">
      <c r="A63" s="201">
        <v>3</v>
      </c>
      <c r="B63" s="202">
        <v>7.1428571428571423</v>
      </c>
      <c r="C63" s="202"/>
      <c r="D63" s="202">
        <v>14.903846153846153</v>
      </c>
      <c r="E63" s="203" t="e">
        <f>COUNTIF('[1]Y11 Science 2021-22'!AH:AH,"3")/(COUNT('[1]Y11 Science 2021-22'!AH:AH))</f>
        <v>#VALUE!</v>
      </c>
      <c r="F63" s="203" t="e">
        <f>COUNTIF('[1]Y11 Science 2021-22'!AL:AL,"3")/(COUNT('[1]Y11 Science 2021-22'!AL:AL))</f>
        <v>#VALUE!</v>
      </c>
      <c r="G63" s="203"/>
      <c r="H63" s="203" t="e">
        <f>COUNTIF('[1]Y11 Science 2021-22'!AP:AP,"3")/(COUNT('[1]Y11 Science 2021-22'!AP:AP))</f>
        <v>#VALUE!</v>
      </c>
    </row>
    <row r="64" spans="1:23">
      <c r="A64" s="201">
        <v>4</v>
      </c>
      <c r="B64" s="202">
        <v>10.204081632653061</v>
      </c>
      <c r="C64" s="202"/>
      <c r="D64" s="202">
        <v>22.115384615384613</v>
      </c>
      <c r="E64" s="203" t="e">
        <f>COUNTIF('[1]Y11 Science 2021-22'!AH:AH,"4")/(COUNT('[1]Y11 Science 2021-22'!AH:AH))</f>
        <v>#VALUE!</v>
      </c>
      <c r="F64" s="203" t="e">
        <f>COUNTIF('[1]Y11 Science 2021-22'!AL:AL,"4")/(COUNT('[1]Y11 Science 2021-22'!AL:AL))</f>
        <v>#VALUE!</v>
      </c>
      <c r="G64" s="203"/>
      <c r="H64" s="203" t="e">
        <f>COUNTIF('[1]Y11 Science 2021-22'!AP:AP,"4")/(COUNT('[1]Y11 Science 2021-22'!AP:AP))</f>
        <v>#VALUE!</v>
      </c>
    </row>
    <row r="65" spans="1:8">
      <c r="A65" s="201">
        <v>5</v>
      </c>
      <c r="B65" s="202">
        <v>17.346938775510203</v>
      </c>
      <c r="C65" s="202"/>
      <c r="D65" s="202">
        <v>19.71153846153846</v>
      </c>
      <c r="E65" s="203" t="e">
        <f>COUNTIF('[1]Y11 Science 2021-22'!AH:AH,"5")/(COUNT('[1]Y11 Science 2021-22'!AH:AH))</f>
        <v>#VALUE!</v>
      </c>
      <c r="F65" s="203" t="e">
        <f>COUNTIF('[1]Y11 Science 2021-22'!AL:AL,"5")/(COUNT('[1]Y11 Science 2021-22'!AL:AL))</f>
        <v>#VALUE!</v>
      </c>
      <c r="G65" s="203"/>
      <c r="H65" s="203" t="e">
        <f>COUNTIF('[1]Y11 Science 2021-22'!AP:AP,"5")/(COUNT('[1]Y11 Science 2021-22'!AP:AP))</f>
        <v>#VALUE!</v>
      </c>
    </row>
    <row r="66" spans="1:8">
      <c r="A66" s="201">
        <v>6</v>
      </c>
      <c r="B66" s="202">
        <v>15.816326530612246</v>
      </c>
      <c r="C66" s="202"/>
      <c r="D66" s="202">
        <v>8.1730769230769234</v>
      </c>
      <c r="E66" s="203" t="e">
        <f>COUNTIF('[1]Y11 Science 2021-22'!AH:AH,"6")/(COUNT('[1]Y11 Science 2021-22'!AH:AH))</f>
        <v>#VALUE!</v>
      </c>
      <c r="F66" s="203" t="e">
        <f>COUNTIF('[1]Y11 Science 2021-22'!AL:AL,"6")/(COUNT('[1]Y11 Science 2021-22'!AL:AL))</f>
        <v>#VALUE!</v>
      </c>
      <c r="G66" s="203"/>
      <c r="H66" s="203" t="e">
        <f>COUNTIF('[1]Y11 Science 2021-22'!AP:AP,"6")/(COUNT('[1]Y11 Science 2021-22'!AP:AP))</f>
        <v>#VALUE!</v>
      </c>
    </row>
    <row r="67" spans="1:8">
      <c r="A67" s="201">
        <v>7</v>
      </c>
      <c r="B67" s="202">
        <v>9.6938775510204085</v>
      </c>
      <c r="C67" s="202"/>
      <c r="D67" s="202">
        <v>10.576923076923077</v>
      </c>
      <c r="E67" s="203" t="e">
        <f>COUNTIF('[1]Y11 Science 2021-22'!AH:AH,"7")/(COUNT('[1]Y11 Science 2021-22'!AH:AH))</f>
        <v>#VALUE!</v>
      </c>
      <c r="F67" s="203" t="e">
        <f>COUNTIF('[1]Y11 Science 2021-22'!AL:AL,"7")/(COUNT('[1]Y11 Science 2021-22'!AL:AL))</f>
        <v>#VALUE!</v>
      </c>
      <c r="G67" s="203"/>
      <c r="H67" s="203" t="e">
        <f>COUNTIF('[1]Y11 Science 2021-22'!AP:AP,"7")/(COUNT('[1]Y11 Science 2021-22'!AP:AP))</f>
        <v>#VALUE!</v>
      </c>
    </row>
    <row r="68" spans="1:8">
      <c r="A68" s="201">
        <v>8</v>
      </c>
      <c r="B68" s="202">
        <v>9.183673469387756</v>
      </c>
      <c r="C68" s="202"/>
      <c r="D68" s="202">
        <v>6.25</v>
      </c>
      <c r="E68" s="203" t="e">
        <f>COUNTIF('[1]Y11 Science 2021-22'!AH:AH,"8")/(COUNT('[1]Y11 Science 2021-22'!AH:AH))</f>
        <v>#VALUE!</v>
      </c>
      <c r="F68" s="203" t="e">
        <f>COUNTIF('[1]Y11 Science 2021-22'!AL:AL,"8")/(COUNT('[1]Y11 Science 2021-22'!AL:AL))</f>
        <v>#VALUE!</v>
      </c>
      <c r="G68" s="203"/>
      <c r="H68" s="203" t="e">
        <f>COUNTIF('[1]Y11 Science 2021-22'!AP:AP,"8")/(COUNT('[1]Y11 Science 2021-22'!AP:AP))</f>
        <v>#VALUE!</v>
      </c>
    </row>
    <row r="69" spans="1:8">
      <c r="A69" s="201">
        <v>9</v>
      </c>
      <c r="B69" s="202">
        <v>7.1428571428571423</v>
      </c>
      <c r="C69" s="202"/>
      <c r="D69" s="202">
        <v>2.8846153846153846</v>
      </c>
      <c r="E69" s="203" t="e">
        <f>COUNTIF('[1]Y11 Science 2021-22'!AH:AH,"9")/(COUNT('[1]Y11 Science 2021-22'!AH:AH))</f>
        <v>#VALUE!</v>
      </c>
      <c r="F69" s="203" t="e">
        <f>COUNTIF('[1]Y11 Science 2021-22'!AL:AL,"9")/(COUNT('[1]Y11 Science 2021-22'!AL:AL))</f>
        <v>#VALUE!</v>
      </c>
      <c r="G69" s="203"/>
      <c r="H69" s="203" t="e">
        <f>COUNTIF('[1]Y11 Science 2021-22'!AP:AP,"9")/(COUNT('[1]Y11 Science 2021-22'!AP:AP))</f>
        <v>#VALUE!</v>
      </c>
    </row>
    <row r="70" spans="1:8">
      <c r="B70" s="160"/>
      <c r="C70" s="160"/>
      <c r="D70" s="160"/>
    </row>
    <row r="71" spans="1:8">
      <c r="B71" s="160"/>
      <c r="C71" s="160"/>
      <c r="D71" s="160"/>
    </row>
    <row r="72" spans="1:8">
      <c r="B72" s="160"/>
      <c r="C72" s="160"/>
      <c r="D72" s="160"/>
    </row>
    <row r="73" spans="1:8">
      <c r="B73" s="160"/>
      <c r="C73" s="160"/>
      <c r="D73" s="160"/>
    </row>
    <row r="74" spans="1:8">
      <c r="B74" s="160"/>
      <c r="C74" s="160"/>
      <c r="D74" s="160"/>
    </row>
    <row r="75" spans="1:8">
      <c r="B75" s="160"/>
      <c r="C75" s="160"/>
      <c r="D75" s="160"/>
    </row>
    <row r="76" spans="1:8">
      <c r="B76" s="160"/>
      <c r="C76" s="160"/>
      <c r="D76" s="160"/>
    </row>
    <row r="77" spans="1:8">
      <c r="B77" s="160"/>
      <c r="C77" s="160"/>
      <c r="D77" s="160"/>
    </row>
    <row r="78" spans="1:8">
      <c r="B78" s="160"/>
      <c r="C78" s="160"/>
      <c r="D78" s="160"/>
    </row>
    <row r="79" spans="1:8">
      <c r="B79" s="160"/>
      <c r="C79" s="160"/>
      <c r="D79" s="160"/>
    </row>
    <row r="80" spans="1:8">
      <c r="B80" s="160"/>
      <c r="C80" s="160"/>
      <c r="D80" s="160"/>
    </row>
    <row r="81" spans="2:4">
      <c r="B81" s="160"/>
      <c r="C81" s="160"/>
      <c r="D81" s="160"/>
    </row>
    <row r="82" spans="2:4">
      <c r="B82" s="160"/>
      <c r="C82" s="160"/>
      <c r="D82" s="160"/>
    </row>
    <row r="83" spans="2:4">
      <c r="B83" s="160"/>
      <c r="C83" s="160"/>
      <c r="D83" s="160"/>
    </row>
    <row r="84" spans="2:4">
      <c r="B84" s="160"/>
      <c r="C84" s="160"/>
      <c r="D84" s="160"/>
    </row>
    <row r="85" spans="2:4">
      <c r="B85" s="160"/>
      <c r="C85" s="160"/>
      <c r="D85" s="160"/>
    </row>
    <row r="86" spans="2:4">
      <c r="B86" s="160"/>
      <c r="C86" s="160"/>
      <c r="D86" s="160"/>
    </row>
    <row r="87" spans="2:4">
      <c r="B87" s="160"/>
      <c r="C87" s="160"/>
      <c r="D87" s="160"/>
    </row>
    <row r="88" spans="2:4">
      <c r="B88" s="160"/>
      <c r="C88" s="160"/>
      <c r="D88" s="160"/>
    </row>
    <row r="89" spans="2:4">
      <c r="B89" s="160"/>
      <c r="C89" s="160"/>
      <c r="D89" s="160"/>
    </row>
    <row r="90" spans="2:4">
      <c r="B90" s="160"/>
      <c r="C90" s="160"/>
      <c r="D90" s="160"/>
    </row>
    <row r="91" spans="2:4">
      <c r="B91" s="160"/>
      <c r="C91" s="160"/>
      <c r="D91" s="160"/>
    </row>
    <row r="92" spans="2:4">
      <c r="B92" s="160"/>
      <c r="C92" s="160"/>
      <c r="D92" s="160"/>
    </row>
    <row r="93" spans="2:4">
      <c r="B93" s="160"/>
      <c r="C93" s="160"/>
      <c r="D93" s="160"/>
    </row>
    <row r="94" spans="2:4">
      <c r="B94" s="160"/>
      <c r="C94" s="160"/>
      <c r="D94" s="160"/>
    </row>
    <row r="95" spans="2:4">
      <c r="B95" s="160"/>
      <c r="C95" s="160"/>
      <c r="D95" s="160"/>
    </row>
    <row r="96" spans="2:4">
      <c r="B96" s="160"/>
      <c r="C96" s="160"/>
      <c r="D96" s="160"/>
    </row>
    <row r="97" spans="2:4">
      <c r="B97" s="160"/>
      <c r="C97" s="160"/>
      <c r="D97" s="160"/>
    </row>
    <row r="98" spans="2:4">
      <c r="B98" s="160"/>
      <c r="C98" s="160"/>
      <c r="D98" s="160"/>
    </row>
    <row r="99" spans="2:4">
      <c r="B99" s="160"/>
      <c r="C99" s="160"/>
      <c r="D99" s="160"/>
    </row>
    <row r="100" spans="2:4">
      <c r="B100" s="160"/>
      <c r="C100" s="160"/>
      <c r="D100" s="160"/>
    </row>
    <row r="101" spans="2:4">
      <c r="B101" s="160"/>
      <c r="C101" s="160"/>
      <c r="D101" s="160"/>
    </row>
    <row r="102" spans="2:4">
      <c r="B102" s="160"/>
      <c r="C102" s="160"/>
      <c r="D102" s="160"/>
    </row>
    <row r="103" spans="2:4">
      <c r="B103" s="160"/>
      <c r="C103" s="160"/>
      <c r="D103" s="160"/>
    </row>
    <row r="104" spans="2:4">
      <c r="B104" s="160"/>
      <c r="C104" s="160"/>
      <c r="D104" s="160"/>
    </row>
    <row r="105" spans="2:4">
      <c r="B105" s="160"/>
      <c r="C105" s="160"/>
      <c r="D105" s="160"/>
    </row>
    <row r="106" spans="2:4">
      <c r="B106" s="160"/>
      <c r="C106" s="160"/>
      <c r="D106" s="160"/>
    </row>
    <row r="107" spans="2:4">
      <c r="B107" s="160"/>
      <c r="C107" s="160"/>
      <c r="D107" s="160"/>
    </row>
    <row r="108" spans="2:4">
      <c r="B108" s="160"/>
      <c r="C108" s="160"/>
      <c r="D108" s="160"/>
    </row>
    <row r="109" spans="2:4">
      <c r="B109" s="160"/>
      <c r="C109" s="160"/>
      <c r="D109" s="160"/>
    </row>
    <row r="110" spans="2:4">
      <c r="B110" s="160"/>
      <c r="C110" s="160"/>
      <c r="D110" s="160"/>
    </row>
    <row r="111" spans="2:4">
      <c r="B111" s="160"/>
      <c r="C111" s="160"/>
      <c r="D111" s="160"/>
    </row>
    <row r="112" spans="2:4">
      <c r="B112" s="160"/>
      <c r="C112" s="160"/>
      <c r="D112" s="160"/>
    </row>
    <row r="113" spans="2:4">
      <c r="B113" s="160"/>
      <c r="C113" s="160"/>
      <c r="D113" s="160"/>
    </row>
    <row r="114" spans="2:4">
      <c r="B114" s="160"/>
      <c r="C114" s="160"/>
      <c r="D114" s="160"/>
    </row>
    <row r="115" spans="2:4">
      <c r="B115" s="160"/>
      <c r="C115" s="160"/>
      <c r="D115" s="160"/>
    </row>
    <row r="116" spans="2:4">
      <c r="B116" s="160"/>
      <c r="C116" s="160"/>
      <c r="D116" s="160"/>
    </row>
    <row r="117" spans="2:4">
      <c r="B117" s="160"/>
      <c r="C117" s="160"/>
      <c r="D117" s="160"/>
    </row>
    <row r="118" spans="2:4">
      <c r="B118" s="160"/>
      <c r="C118" s="160"/>
      <c r="D118" s="160"/>
    </row>
    <row r="119" spans="2:4">
      <c r="B119" s="160"/>
      <c r="C119" s="160"/>
      <c r="D119" s="160"/>
    </row>
    <row r="120" spans="2:4">
      <c r="B120" s="160"/>
      <c r="C120" s="160"/>
      <c r="D120" s="160"/>
    </row>
    <row r="121" spans="2:4">
      <c r="B121" s="160"/>
      <c r="C121" s="160"/>
      <c r="D121" s="160"/>
    </row>
    <row r="122" spans="2:4">
      <c r="B122" s="160"/>
      <c r="C122" s="160"/>
      <c r="D122" s="160"/>
    </row>
    <row r="123" spans="2:4">
      <c r="B123" s="160"/>
      <c r="C123" s="160"/>
      <c r="D123" s="160"/>
    </row>
    <row r="124" spans="2:4">
      <c r="B124" s="160"/>
      <c r="C124" s="160"/>
      <c r="D124" s="160"/>
    </row>
    <row r="125" spans="2:4">
      <c r="B125" s="160"/>
      <c r="C125" s="160"/>
      <c r="D125" s="160"/>
    </row>
    <row r="126" spans="2:4">
      <c r="B126" s="160"/>
      <c r="C126" s="160"/>
      <c r="D126" s="160"/>
    </row>
    <row r="127" spans="2:4">
      <c r="B127" s="160"/>
      <c r="C127" s="160"/>
      <c r="D127" s="160"/>
    </row>
    <row r="128" spans="2:4">
      <c r="B128" s="160"/>
      <c r="C128" s="160"/>
      <c r="D128" s="160"/>
    </row>
    <row r="129" spans="2:4">
      <c r="B129" s="160"/>
      <c r="C129" s="160"/>
      <c r="D129" s="160"/>
    </row>
    <row r="130" spans="2:4">
      <c r="B130" s="160"/>
      <c r="C130" s="160"/>
      <c r="D130" s="160"/>
    </row>
    <row r="131" spans="2:4">
      <c r="B131" s="160"/>
      <c r="C131" s="160"/>
      <c r="D131" s="160"/>
    </row>
    <row r="132" spans="2:4">
      <c r="B132" s="160"/>
      <c r="C132" s="160"/>
      <c r="D132" s="160"/>
    </row>
    <row r="133" spans="2:4">
      <c r="B133" s="160"/>
      <c r="C133" s="160"/>
      <c r="D133" s="160"/>
    </row>
    <row r="134" spans="2:4">
      <c r="B134" s="160"/>
      <c r="C134" s="160"/>
      <c r="D134" s="160"/>
    </row>
    <row r="135" spans="2:4">
      <c r="B135" s="160"/>
      <c r="C135" s="160"/>
      <c r="D135" s="160"/>
    </row>
    <row r="136" spans="2:4">
      <c r="B136" s="160"/>
      <c r="C136" s="160"/>
      <c r="D136" s="160"/>
    </row>
    <row r="137" spans="2:4">
      <c r="B137" s="160"/>
      <c r="C137" s="160"/>
      <c r="D137" s="160"/>
    </row>
    <row r="138" spans="2:4">
      <c r="B138" s="160"/>
      <c r="C138" s="160"/>
      <c r="D138" s="160"/>
    </row>
    <row r="139" spans="2:4">
      <c r="B139" s="160"/>
      <c r="C139" s="160"/>
      <c r="D139" s="160"/>
    </row>
    <row r="140" spans="2:4">
      <c r="B140" s="160"/>
      <c r="C140" s="160"/>
      <c r="D140" s="160"/>
    </row>
    <row r="141" spans="2:4">
      <c r="B141" s="160"/>
      <c r="C141" s="160"/>
      <c r="D141" s="160"/>
    </row>
    <row r="142" spans="2:4">
      <c r="B142" s="160"/>
      <c r="C142" s="160"/>
      <c r="D142" s="160"/>
    </row>
    <row r="143" spans="2:4">
      <c r="B143" s="160"/>
      <c r="C143" s="160"/>
      <c r="D143" s="160"/>
    </row>
    <row r="144" spans="2:4">
      <c r="B144" s="160"/>
      <c r="C144" s="160"/>
      <c r="D144" s="160"/>
    </row>
    <row r="145" spans="2:4">
      <c r="B145" s="160"/>
      <c r="C145" s="160"/>
      <c r="D145" s="160"/>
    </row>
    <row r="146" spans="2:4">
      <c r="B146" s="160"/>
      <c r="C146" s="160"/>
      <c r="D146" s="160"/>
    </row>
    <row r="147" spans="2:4">
      <c r="B147" s="160"/>
      <c r="C147" s="160"/>
      <c r="D147" s="160"/>
    </row>
    <row r="148" spans="2:4">
      <c r="B148" s="160"/>
      <c r="C148" s="160"/>
      <c r="D148" s="160"/>
    </row>
    <row r="149" spans="2:4">
      <c r="B149" s="160"/>
      <c r="C149" s="160"/>
      <c r="D149" s="160"/>
    </row>
    <row r="150" spans="2:4">
      <c r="B150" s="160"/>
      <c r="C150" s="160"/>
      <c r="D150" s="160"/>
    </row>
    <row r="151" spans="2:4">
      <c r="B151" s="160"/>
      <c r="C151" s="160"/>
      <c r="D151" s="160"/>
    </row>
    <row r="152" spans="2:4">
      <c r="B152" s="160"/>
      <c r="C152" s="160"/>
      <c r="D152" s="160"/>
    </row>
    <row r="153" spans="2:4">
      <c r="B153" s="160"/>
      <c r="C153" s="160"/>
      <c r="D153" s="160"/>
    </row>
    <row r="154" spans="2:4">
      <c r="B154" s="160"/>
      <c r="C154" s="160"/>
      <c r="D154" s="160"/>
    </row>
    <row r="155" spans="2:4">
      <c r="B155" s="160"/>
      <c r="C155" s="160"/>
      <c r="D155" s="160"/>
    </row>
    <row r="156" spans="2:4">
      <c r="B156" s="160"/>
      <c r="C156" s="160"/>
      <c r="D156" s="160"/>
    </row>
    <row r="157" spans="2:4">
      <c r="B157" s="160"/>
      <c r="C157" s="160"/>
      <c r="D157" s="160"/>
    </row>
    <row r="158" spans="2:4">
      <c r="B158" s="160"/>
      <c r="C158" s="160"/>
      <c r="D158" s="160"/>
    </row>
    <row r="159" spans="2:4">
      <c r="B159" s="160"/>
      <c r="C159" s="160"/>
      <c r="D159" s="160"/>
    </row>
    <row r="160" spans="2:4">
      <c r="B160" s="160"/>
      <c r="C160" s="160"/>
      <c r="D160" s="160"/>
    </row>
    <row r="161" spans="2:4">
      <c r="B161" s="160"/>
      <c r="C161" s="160"/>
      <c r="D161" s="160"/>
    </row>
    <row r="162" spans="2:4">
      <c r="B162" s="160"/>
      <c r="C162" s="160"/>
      <c r="D162" s="160"/>
    </row>
    <row r="163" spans="2:4">
      <c r="B163" s="160"/>
      <c r="C163" s="160"/>
      <c r="D163" s="160"/>
    </row>
    <row r="164" spans="2:4">
      <c r="B164" s="160"/>
      <c r="C164" s="160"/>
      <c r="D164" s="160"/>
    </row>
    <row r="165" spans="2:4">
      <c r="B165" s="160"/>
      <c r="C165" s="160"/>
      <c r="D165" s="160"/>
    </row>
    <row r="166" spans="2:4">
      <c r="B166" s="160"/>
      <c r="C166" s="160"/>
      <c r="D166" s="160"/>
    </row>
    <row r="167" spans="2:4">
      <c r="B167" s="160"/>
      <c r="C167" s="160"/>
      <c r="D167" s="160"/>
    </row>
    <row r="168" spans="2:4">
      <c r="B168" s="160"/>
      <c r="C168" s="160"/>
      <c r="D168" s="160"/>
    </row>
    <row r="169" spans="2:4">
      <c r="B169" s="160"/>
      <c r="C169" s="160"/>
      <c r="D169" s="160"/>
    </row>
    <row r="170" spans="2:4">
      <c r="B170" s="160"/>
      <c r="C170" s="160"/>
      <c r="D170" s="160"/>
    </row>
    <row r="171" spans="2:4">
      <c r="B171" s="160"/>
      <c r="C171" s="160"/>
      <c r="D171" s="160"/>
    </row>
    <row r="172" spans="2:4">
      <c r="B172" s="160"/>
      <c r="C172" s="160"/>
      <c r="D172" s="160"/>
    </row>
    <row r="173" spans="2:4">
      <c r="B173" s="160"/>
      <c r="C173" s="160"/>
      <c r="D173" s="160"/>
    </row>
    <row r="174" spans="2:4">
      <c r="B174" s="160"/>
      <c r="C174" s="160"/>
      <c r="D174" s="160"/>
    </row>
    <row r="175" spans="2:4">
      <c r="B175" s="160"/>
      <c r="C175" s="160"/>
      <c r="D175" s="160"/>
    </row>
    <row r="176" spans="2:4">
      <c r="B176" s="160"/>
      <c r="C176" s="160"/>
      <c r="D176" s="160"/>
    </row>
    <row r="177" spans="2:4">
      <c r="B177" s="160"/>
      <c r="C177" s="160"/>
      <c r="D177" s="160"/>
    </row>
    <row r="178" spans="2:4">
      <c r="B178" s="160"/>
      <c r="C178" s="160"/>
      <c r="D178" s="160"/>
    </row>
    <row r="179" spans="2:4">
      <c r="B179" s="160"/>
      <c r="C179" s="160"/>
      <c r="D179" s="160"/>
    </row>
    <row r="180" spans="2:4">
      <c r="B180" s="160"/>
      <c r="C180" s="160"/>
      <c r="D180" s="160"/>
    </row>
    <row r="181" spans="2:4">
      <c r="B181" s="160"/>
      <c r="C181" s="160"/>
      <c r="D181" s="160"/>
    </row>
    <row r="182" spans="2:4">
      <c r="B182" s="160"/>
      <c r="C182" s="160"/>
      <c r="D182" s="160"/>
    </row>
    <row r="183" spans="2:4">
      <c r="B183" s="160"/>
      <c r="C183" s="160"/>
      <c r="D183" s="160"/>
    </row>
    <row r="184" spans="2:4">
      <c r="B184" s="160"/>
      <c r="C184" s="160"/>
      <c r="D184" s="160"/>
    </row>
    <row r="185" spans="2:4">
      <c r="B185" s="160"/>
      <c r="C185" s="160"/>
      <c r="D185" s="160"/>
    </row>
    <row r="186" spans="2:4">
      <c r="B186" s="160"/>
      <c r="C186" s="160"/>
      <c r="D186" s="160"/>
    </row>
    <row r="187" spans="2:4">
      <c r="B187" s="160"/>
      <c r="C187" s="160"/>
      <c r="D187" s="160"/>
    </row>
    <row r="188" spans="2:4">
      <c r="B188" s="160"/>
      <c r="C188" s="160"/>
      <c r="D188" s="160"/>
    </row>
    <row r="189" spans="2:4">
      <c r="B189" s="160"/>
      <c r="C189" s="160"/>
      <c r="D189" s="160"/>
    </row>
    <row r="190" spans="2:4">
      <c r="B190" s="160"/>
      <c r="C190" s="160"/>
      <c r="D190" s="160"/>
    </row>
    <row r="191" spans="2:4">
      <c r="B191" s="160"/>
      <c r="C191" s="160"/>
      <c r="D191" s="160"/>
    </row>
    <row r="192" spans="2:4">
      <c r="B192" s="160"/>
      <c r="C192" s="160"/>
      <c r="D192" s="160"/>
    </row>
    <row r="193" spans="2:4">
      <c r="B193" s="160"/>
      <c r="C193" s="160"/>
      <c r="D193" s="160"/>
    </row>
    <row r="194" spans="2:4">
      <c r="B194" s="160"/>
      <c r="C194" s="160"/>
      <c r="D194" s="160"/>
    </row>
    <row r="195" spans="2:4">
      <c r="B195" s="160"/>
      <c r="C195" s="160"/>
      <c r="D195" s="160"/>
    </row>
    <row r="196" spans="2:4">
      <c r="B196" s="160"/>
      <c r="C196" s="160"/>
      <c r="D196" s="160"/>
    </row>
    <row r="197" spans="2:4">
      <c r="B197" s="160"/>
      <c r="C197" s="160"/>
      <c r="D197" s="160"/>
    </row>
    <row r="198" spans="2:4">
      <c r="B198" s="160"/>
      <c r="C198" s="160"/>
      <c r="D198" s="160"/>
    </row>
    <row r="199" spans="2:4">
      <c r="B199" s="160"/>
      <c r="C199" s="160"/>
      <c r="D199" s="160"/>
    </row>
    <row r="200" spans="2:4">
      <c r="B200" s="160"/>
      <c r="C200" s="160"/>
      <c r="D200" s="160"/>
    </row>
    <row r="201" spans="2:4">
      <c r="B201" s="160"/>
      <c r="C201" s="160"/>
      <c r="D201" s="160"/>
    </row>
    <row r="202" spans="2:4">
      <c r="B202" s="160"/>
      <c r="C202" s="160"/>
      <c r="D202" s="160"/>
    </row>
    <row r="203" spans="2:4">
      <c r="B203" s="160"/>
      <c r="C203" s="160"/>
      <c r="D203" s="160"/>
    </row>
    <row r="204" spans="2:4">
      <c r="B204" s="160"/>
      <c r="C204" s="160"/>
      <c r="D204" s="160"/>
    </row>
    <row r="205" spans="2:4">
      <c r="B205" s="160"/>
      <c r="C205" s="160"/>
      <c r="D205" s="160"/>
    </row>
    <row r="206" spans="2:4">
      <c r="B206" s="160"/>
      <c r="C206" s="160"/>
      <c r="D206" s="160"/>
    </row>
    <row r="207" spans="2:4">
      <c r="B207" s="160"/>
      <c r="C207" s="160"/>
      <c r="D207" s="160"/>
    </row>
    <row r="208" spans="2:4">
      <c r="B208" s="160"/>
      <c r="C208" s="160"/>
      <c r="D208" s="160"/>
    </row>
    <row r="209" spans="2:4">
      <c r="B209" s="160"/>
      <c r="C209" s="160"/>
      <c r="D209" s="160"/>
    </row>
    <row r="210" spans="2:4">
      <c r="B210" s="160"/>
      <c r="C210" s="160"/>
      <c r="D210" s="160"/>
    </row>
    <row r="211" spans="2:4">
      <c r="B211" s="160"/>
      <c r="C211" s="160"/>
      <c r="D211" s="160"/>
    </row>
    <row r="212" spans="2:4">
      <c r="B212" s="160"/>
      <c r="C212" s="160"/>
      <c r="D212" s="160"/>
    </row>
    <row r="213" spans="2:4">
      <c r="B213" s="160"/>
      <c r="C213" s="160"/>
      <c r="D213" s="160"/>
    </row>
    <row r="214" spans="2:4">
      <c r="B214" s="160"/>
      <c r="C214" s="160"/>
      <c r="D214" s="160"/>
    </row>
    <row r="215" spans="2:4">
      <c r="B215" s="160"/>
      <c r="C215" s="160"/>
      <c r="D215" s="160"/>
    </row>
    <row r="216" spans="2:4">
      <c r="B216" s="160"/>
      <c r="C216" s="160"/>
      <c r="D216" s="160"/>
    </row>
    <row r="217" spans="2:4">
      <c r="B217" s="160"/>
      <c r="C217" s="160"/>
      <c r="D217" s="160"/>
    </row>
    <row r="218" spans="2:4">
      <c r="B218" s="160"/>
      <c r="C218" s="160"/>
      <c r="D218" s="160"/>
    </row>
    <row r="219" spans="2:4">
      <c r="B219" s="160"/>
      <c r="C219" s="160"/>
      <c r="D219" s="160"/>
    </row>
    <row r="220" spans="2:4">
      <c r="B220" s="160"/>
      <c r="C220" s="160"/>
      <c r="D220" s="160"/>
    </row>
    <row r="221" spans="2:4">
      <c r="B221" s="160"/>
      <c r="C221" s="160"/>
      <c r="D221" s="160"/>
    </row>
    <row r="222" spans="2:4">
      <c r="B222" s="160"/>
      <c r="C222" s="160"/>
      <c r="D222" s="160"/>
    </row>
    <row r="223" spans="2:4">
      <c r="B223" s="160"/>
      <c r="C223" s="160"/>
      <c r="D223" s="160"/>
    </row>
    <row r="224" spans="2:4">
      <c r="B224" s="160"/>
      <c r="C224" s="160"/>
      <c r="D224" s="160"/>
    </row>
    <row r="225" spans="2:4">
      <c r="B225" s="160"/>
      <c r="C225" s="160"/>
      <c r="D225" s="160"/>
    </row>
    <row r="226" spans="2:4">
      <c r="B226" s="160"/>
      <c r="C226" s="160"/>
      <c r="D226" s="160"/>
    </row>
    <row r="227" spans="2:4">
      <c r="B227" s="160"/>
      <c r="C227" s="160"/>
      <c r="D227" s="160"/>
    </row>
    <row r="228" spans="2:4">
      <c r="B228" s="160"/>
      <c r="C228" s="160"/>
      <c r="D228" s="160"/>
    </row>
    <row r="229" spans="2:4">
      <c r="B229" s="160"/>
      <c r="C229" s="160"/>
      <c r="D229" s="160"/>
    </row>
    <row r="230" spans="2:4">
      <c r="B230" s="160"/>
      <c r="C230" s="160"/>
      <c r="D230" s="160"/>
    </row>
    <row r="231" spans="2:4">
      <c r="B231" s="160"/>
      <c r="C231" s="160"/>
      <c r="D231" s="160"/>
    </row>
    <row r="232" spans="2:4">
      <c r="B232" s="160"/>
      <c r="C232" s="160"/>
      <c r="D232" s="160"/>
    </row>
    <row r="233" spans="2:4">
      <c r="B233" s="160"/>
      <c r="C233" s="160"/>
      <c r="D233" s="160"/>
    </row>
    <row r="234" spans="2:4">
      <c r="B234" s="160"/>
      <c r="C234" s="160"/>
      <c r="D234" s="160"/>
    </row>
    <row r="235" spans="2:4">
      <c r="B235" s="160"/>
      <c r="C235" s="160"/>
      <c r="D235" s="160"/>
    </row>
    <row r="236" spans="2:4">
      <c r="B236" s="160"/>
      <c r="C236" s="160"/>
      <c r="D236" s="160"/>
    </row>
    <row r="237" spans="2:4">
      <c r="B237" s="160"/>
      <c r="C237" s="160"/>
      <c r="D237" s="160"/>
    </row>
    <row r="238" spans="2:4">
      <c r="B238" s="160"/>
      <c r="C238" s="160"/>
      <c r="D238" s="160"/>
    </row>
    <row r="239" spans="2:4">
      <c r="B239" s="160"/>
      <c r="C239" s="160"/>
      <c r="D239" s="160"/>
    </row>
    <row r="240" spans="2:4">
      <c r="B240" s="160"/>
      <c r="C240" s="160"/>
      <c r="D240" s="160"/>
    </row>
    <row r="241" spans="2:4">
      <c r="B241" s="160"/>
      <c r="C241" s="160"/>
      <c r="D241" s="160"/>
    </row>
    <row r="242" spans="2:4">
      <c r="B242" s="160"/>
      <c r="C242" s="160"/>
      <c r="D242" s="160"/>
    </row>
    <row r="243" spans="2:4">
      <c r="B243" s="160"/>
      <c r="C243" s="160"/>
      <c r="D243" s="160"/>
    </row>
    <row r="244" spans="2:4">
      <c r="B244" s="160"/>
      <c r="C244" s="160"/>
      <c r="D244" s="160"/>
    </row>
    <row r="245" spans="2:4">
      <c r="B245" s="160"/>
      <c r="C245" s="160"/>
      <c r="D245" s="160"/>
    </row>
    <row r="246" spans="2:4">
      <c r="B246" s="160"/>
      <c r="C246" s="160"/>
      <c r="D246" s="160"/>
    </row>
    <row r="247" spans="2:4">
      <c r="B247" s="160"/>
      <c r="C247" s="160"/>
      <c r="D247" s="160"/>
    </row>
    <row r="248" spans="2:4">
      <c r="B248" s="160"/>
      <c r="C248" s="160"/>
      <c r="D248" s="160"/>
    </row>
    <row r="249" spans="2:4">
      <c r="B249" s="160"/>
      <c r="C249" s="160"/>
      <c r="D249" s="160"/>
    </row>
    <row r="250" spans="2:4">
      <c r="B250" s="160"/>
      <c r="C250" s="160"/>
      <c r="D250" s="160"/>
    </row>
    <row r="251" spans="2:4">
      <c r="B251" s="160"/>
      <c r="C251" s="160"/>
      <c r="D251" s="160"/>
    </row>
    <row r="252" spans="2:4">
      <c r="B252" s="160"/>
      <c r="C252" s="160"/>
      <c r="D252" s="160"/>
    </row>
    <row r="253" spans="2:4">
      <c r="B253" s="160"/>
      <c r="C253" s="160"/>
      <c r="D253" s="160"/>
    </row>
    <row r="254" spans="2:4">
      <c r="B254" s="160"/>
      <c r="C254" s="160"/>
      <c r="D254" s="160"/>
    </row>
    <row r="255" spans="2:4">
      <c r="B255" s="160"/>
      <c r="C255" s="160"/>
      <c r="D255" s="160"/>
    </row>
    <row r="256" spans="2:4">
      <c r="B256" s="160"/>
      <c r="C256" s="160"/>
      <c r="D256" s="160"/>
    </row>
    <row r="257" spans="2:4">
      <c r="B257" s="160"/>
      <c r="C257" s="160"/>
      <c r="D257" s="160"/>
    </row>
    <row r="258" spans="2:4">
      <c r="B258" s="160"/>
      <c r="C258" s="160"/>
      <c r="D258" s="160"/>
    </row>
    <row r="259" spans="2:4">
      <c r="B259" s="160"/>
      <c r="C259" s="160"/>
      <c r="D259" s="160"/>
    </row>
    <row r="260" spans="2:4">
      <c r="B260" s="160"/>
      <c r="C260" s="160"/>
      <c r="D260" s="160"/>
    </row>
    <row r="261" spans="2:4">
      <c r="B261" s="160"/>
      <c r="C261" s="160"/>
      <c r="D261" s="160"/>
    </row>
    <row r="262" spans="2:4">
      <c r="B262" s="160"/>
      <c r="C262" s="160"/>
      <c r="D262" s="160"/>
    </row>
    <row r="263" spans="2:4">
      <c r="B263" s="160"/>
      <c r="C263" s="160"/>
      <c r="D263" s="160"/>
    </row>
    <row r="264" spans="2:4">
      <c r="B264" s="160"/>
      <c r="C264" s="160"/>
      <c r="D264" s="160"/>
    </row>
    <row r="265" spans="2:4">
      <c r="B265" s="160"/>
      <c r="C265" s="160"/>
      <c r="D265" s="160"/>
    </row>
    <row r="266" spans="2:4">
      <c r="B266" s="160"/>
      <c r="C266" s="160"/>
      <c r="D266" s="160"/>
    </row>
    <row r="267" spans="2:4">
      <c r="B267" s="160"/>
      <c r="C267" s="160"/>
      <c r="D267" s="160"/>
    </row>
    <row r="268" spans="2:4">
      <c r="B268" s="160"/>
      <c r="C268" s="160"/>
      <c r="D268" s="160"/>
    </row>
    <row r="269" spans="2:4">
      <c r="B269" s="160"/>
      <c r="C269" s="160"/>
      <c r="D269" s="160"/>
    </row>
    <row r="270" spans="2:4">
      <c r="B270" s="160"/>
      <c r="C270" s="160"/>
      <c r="D270" s="160"/>
    </row>
    <row r="271" spans="2:4">
      <c r="B271" s="160"/>
      <c r="C271" s="160"/>
      <c r="D271" s="160"/>
    </row>
    <row r="272" spans="2:4">
      <c r="B272" s="160"/>
      <c r="C272" s="160"/>
      <c r="D272" s="160"/>
    </row>
    <row r="273" spans="2:4">
      <c r="B273" s="160"/>
      <c r="C273" s="160"/>
      <c r="D273" s="160"/>
    </row>
    <row r="274" spans="2:4">
      <c r="B274" s="160"/>
      <c r="C274" s="160"/>
      <c r="D274" s="160"/>
    </row>
    <row r="275" spans="2:4">
      <c r="B275" s="160"/>
      <c r="C275" s="160"/>
      <c r="D275" s="160"/>
    </row>
    <row r="276" spans="2:4">
      <c r="B276" s="160"/>
      <c r="C276" s="160"/>
      <c r="D276" s="160"/>
    </row>
    <row r="277" spans="2:4">
      <c r="B277" s="160"/>
      <c r="C277" s="160"/>
      <c r="D277" s="160"/>
    </row>
    <row r="278" spans="2:4">
      <c r="B278" s="160"/>
      <c r="C278" s="160"/>
      <c r="D278" s="160"/>
    </row>
    <row r="279" spans="2:4">
      <c r="B279" s="160"/>
      <c r="C279" s="160"/>
      <c r="D279" s="160"/>
    </row>
    <row r="280" spans="2:4">
      <c r="B280" s="160"/>
      <c r="C280" s="160"/>
      <c r="D280" s="160"/>
    </row>
    <row r="281" spans="2:4">
      <c r="B281" s="160"/>
      <c r="C281" s="160"/>
      <c r="D281" s="160"/>
    </row>
    <row r="282" spans="2:4">
      <c r="B282" s="160"/>
      <c r="C282" s="160"/>
      <c r="D282" s="160"/>
    </row>
    <row r="283" spans="2:4">
      <c r="B283" s="160"/>
      <c r="C283" s="160"/>
      <c r="D283" s="160"/>
    </row>
    <row r="284" spans="2:4">
      <c r="B284" s="160"/>
      <c r="C284" s="160"/>
      <c r="D284" s="160"/>
    </row>
    <row r="285" spans="2:4">
      <c r="B285" s="160"/>
      <c r="C285" s="160"/>
      <c r="D285" s="160"/>
    </row>
    <row r="286" spans="2:4">
      <c r="B286" s="160"/>
      <c r="C286" s="160"/>
      <c r="D286" s="160"/>
    </row>
    <row r="287" spans="2:4">
      <c r="B287" s="160"/>
      <c r="C287" s="160"/>
      <c r="D287" s="160"/>
    </row>
    <row r="288" spans="2:4">
      <c r="B288" s="160"/>
      <c r="C288" s="160"/>
      <c r="D288" s="160"/>
    </row>
    <row r="289" spans="2:4">
      <c r="B289" s="160"/>
      <c r="C289" s="160"/>
      <c r="D289" s="160"/>
    </row>
    <row r="290" spans="2:4">
      <c r="B290" s="160"/>
      <c r="C290" s="160"/>
      <c r="D290" s="160"/>
    </row>
    <row r="291" spans="2:4">
      <c r="B291" s="160"/>
      <c r="C291" s="160"/>
      <c r="D291" s="160"/>
    </row>
    <row r="292" spans="2:4">
      <c r="B292" s="160"/>
      <c r="C292" s="160"/>
      <c r="D292" s="160"/>
    </row>
    <row r="293" spans="2:4">
      <c r="B293" s="160"/>
      <c r="C293" s="160"/>
      <c r="D293" s="160"/>
    </row>
    <row r="294" spans="2:4">
      <c r="B294" s="160"/>
      <c r="C294" s="160"/>
      <c r="D294" s="160"/>
    </row>
    <row r="295" spans="2:4">
      <c r="B295" s="160"/>
      <c r="C295" s="160"/>
      <c r="D295" s="160"/>
    </row>
    <row r="296" spans="2:4">
      <c r="B296" s="160"/>
      <c r="C296" s="160"/>
      <c r="D296" s="160"/>
    </row>
    <row r="297" spans="2:4">
      <c r="B297" s="160"/>
      <c r="C297" s="160"/>
      <c r="D297" s="160"/>
    </row>
    <row r="298" spans="2:4">
      <c r="B298" s="160"/>
      <c r="C298" s="160"/>
      <c r="D298" s="160"/>
    </row>
    <row r="299" spans="2:4">
      <c r="B299" s="160"/>
      <c r="C299" s="160"/>
      <c r="D299" s="160"/>
    </row>
    <row r="300" spans="2:4">
      <c r="B300" s="160"/>
      <c r="C300" s="160"/>
      <c r="D300" s="160"/>
    </row>
    <row r="301" spans="2:4">
      <c r="B301" s="160"/>
      <c r="C301" s="160"/>
      <c r="D301" s="160"/>
    </row>
    <row r="302" spans="2:4">
      <c r="B302" s="160"/>
      <c r="C302" s="160"/>
      <c r="D302" s="160"/>
    </row>
    <row r="303" spans="2:4">
      <c r="B303" s="160"/>
      <c r="C303" s="160"/>
      <c r="D303" s="160"/>
    </row>
    <row r="304" spans="2:4">
      <c r="B304" s="160"/>
      <c r="C304" s="160"/>
      <c r="D304" s="160"/>
    </row>
    <row r="305" spans="2:4">
      <c r="B305" s="160"/>
      <c r="C305" s="160"/>
      <c r="D305" s="160"/>
    </row>
    <row r="306" spans="2:4">
      <c r="B306" s="160"/>
      <c r="C306" s="160"/>
      <c r="D306" s="160"/>
    </row>
    <row r="307" spans="2:4">
      <c r="B307" s="160"/>
      <c r="C307" s="160"/>
      <c r="D307" s="160"/>
    </row>
    <row r="308" spans="2:4">
      <c r="B308" s="160"/>
      <c r="C308" s="160"/>
      <c r="D308" s="160"/>
    </row>
    <row r="309" spans="2:4">
      <c r="B309" s="160"/>
      <c r="C309" s="160"/>
      <c r="D309" s="160"/>
    </row>
    <row r="310" spans="2:4">
      <c r="B310" s="160"/>
      <c r="C310" s="160"/>
      <c r="D310" s="160"/>
    </row>
    <row r="311" spans="2:4">
      <c r="B311" s="160"/>
      <c r="C311" s="160"/>
      <c r="D311" s="160"/>
    </row>
    <row r="312" spans="2:4">
      <c r="B312" s="160"/>
      <c r="C312" s="160"/>
      <c r="D312" s="160"/>
    </row>
    <row r="313" spans="2:4">
      <c r="B313" s="160"/>
      <c r="C313" s="160"/>
      <c r="D313" s="160"/>
    </row>
    <row r="314" spans="2:4">
      <c r="B314" s="160"/>
      <c r="C314" s="160"/>
      <c r="D314" s="160"/>
    </row>
    <row r="315" spans="2:4">
      <c r="B315" s="160"/>
      <c r="C315" s="160"/>
      <c r="D315" s="160"/>
    </row>
    <row r="316" spans="2:4">
      <c r="B316" s="160"/>
      <c r="C316" s="160"/>
      <c r="D316" s="160"/>
    </row>
    <row r="317" spans="2:4">
      <c r="B317" s="160"/>
      <c r="C317" s="160"/>
      <c r="D317" s="160"/>
    </row>
    <row r="318" spans="2:4">
      <c r="B318" s="160"/>
      <c r="C318" s="160"/>
      <c r="D318" s="160"/>
    </row>
    <row r="319" spans="2:4">
      <c r="B319" s="160"/>
      <c r="C319" s="160"/>
      <c r="D319" s="160"/>
    </row>
    <row r="320" spans="2:4">
      <c r="B320" s="160"/>
      <c r="C320" s="160"/>
      <c r="D320" s="160"/>
    </row>
    <row r="321" spans="2:4">
      <c r="B321" s="160"/>
      <c r="C321" s="160"/>
      <c r="D321" s="160"/>
    </row>
    <row r="322" spans="2:4">
      <c r="B322" s="160"/>
      <c r="C322" s="160"/>
      <c r="D322" s="160"/>
    </row>
    <row r="323" spans="2:4">
      <c r="B323" s="160"/>
      <c r="C323" s="160"/>
      <c r="D323" s="160"/>
    </row>
    <row r="324" spans="2:4">
      <c r="B324" s="160"/>
      <c r="C324" s="160"/>
      <c r="D324" s="160"/>
    </row>
    <row r="325" spans="2:4">
      <c r="B325" s="160"/>
      <c r="C325" s="160"/>
      <c r="D325" s="160"/>
    </row>
    <row r="326" spans="2:4">
      <c r="B326" s="160"/>
      <c r="C326" s="160"/>
      <c r="D326" s="160"/>
    </row>
    <row r="327" spans="2:4">
      <c r="B327" s="160"/>
      <c r="C327" s="160"/>
      <c r="D327" s="160"/>
    </row>
    <row r="328" spans="2:4">
      <c r="B328" s="160"/>
      <c r="C328" s="160"/>
      <c r="D328" s="160"/>
    </row>
    <row r="329" spans="2:4">
      <c r="B329" s="160"/>
      <c r="C329" s="160"/>
      <c r="D329" s="160"/>
    </row>
    <row r="330" spans="2:4">
      <c r="B330" s="160"/>
      <c r="C330" s="160"/>
      <c r="D330" s="160"/>
    </row>
    <row r="331" spans="2:4">
      <c r="B331" s="160"/>
      <c r="C331" s="160"/>
      <c r="D331" s="160"/>
    </row>
    <row r="332" spans="2:4">
      <c r="B332" s="160"/>
      <c r="C332" s="160"/>
      <c r="D332" s="160"/>
    </row>
    <row r="333" spans="2:4">
      <c r="B333" s="160"/>
      <c r="C333" s="160"/>
      <c r="D333" s="160"/>
    </row>
    <row r="334" spans="2:4">
      <c r="B334" s="160"/>
      <c r="C334" s="160"/>
      <c r="D334" s="160"/>
    </row>
    <row r="335" spans="2:4">
      <c r="B335" s="160"/>
      <c r="C335" s="160"/>
      <c r="D335" s="160"/>
    </row>
    <row r="336" spans="2:4">
      <c r="B336" s="160"/>
      <c r="C336" s="160"/>
      <c r="D336" s="160"/>
    </row>
    <row r="337" spans="2:4">
      <c r="B337" s="160"/>
      <c r="C337" s="160"/>
      <c r="D337" s="160"/>
    </row>
    <row r="338" spans="2:4">
      <c r="B338" s="160"/>
      <c r="C338" s="160"/>
      <c r="D338" s="160"/>
    </row>
    <row r="339" spans="2:4">
      <c r="B339" s="160"/>
      <c r="C339" s="160"/>
      <c r="D339" s="160"/>
    </row>
    <row r="340" spans="2:4">
      <c r="B340" s="160"/>
      <c r="C340" s="160"/>
      <c r="D340" s="160"/>
    </row>
    <row r="341" spans="2:4">
      <c r="B341" s="160"/>
      <c r="C341" s="160"/>
      <c r="D341" s="160"/>
    </row>
    <row r="342" spans="2:4">
      <c r="B342" s="160"/>
      <c r="C342" s="160"/>
      <c r="D342" s="160"/>
    </row>
    <row r="343" spans="2:4">
      <c r="B343" s="160"/>
      <c r="C343" s="160"/>
      <c r="D343" s="160"/>
    </row>
    <row r="344" spans="2:4">
      <c r="B344" s="160"/>
      <c r="C344" s="160"/>
      <c r="D344" s="160"/>
    </row>
    <row r="345" spans="2:4">
      <c r="B345" s="160"/>
      <c r="C345" s="160"/>
      <c r="D345" s="160"/>
    </row>
    <row r="346" spans="2:4">
      <c r="B346" s="160"/>
      <c r="C346" s="160"/>
      <c r="D346" s="160"/>
    </row>
    <row r="347" spans="2:4">
      <c r="B347" s="160"/>
      <c r="C347" s="160"/>
      <c r="D347" s="160"/>
    </row>
    <row r="348" spans="2:4">
      <c r="B348" s="160"/>
      <c r="C348" s="160"/>
      <c r="D348" s="160"/>
    </row>
    <row r="349" spans="2:4">
      <c r="B349" s="160"/>
      <c r="C349" s="160"/>
      <c r="D349" s="160"/>
    </row>
    <row r="350" spans="2:4">
      <c r="B350" s="160"/>
      <c r="C350" s="160"/>
      <c r="D350" s="160"/>
    </row>
    <row r="351" spans="2:4">
      <c r="B351" s="160"/>
      <c r="C351" s="160"/>
      <c r="D351" s="160"/>
    </row>
    <row r="352" spans="2:4">
      <c r="B352" s="160"/>
      <c r="C352" s="160"/>
      <c r="D352" s="160"/>
    </row>
    <row r="353" spans="2:4">
      <c r="B353" s="160"/>
      <c r="C353" s="160"/>
      <c r="D353" s="160"/>
    </row>
    <row r="354" spans="2:4">
      <c r="B354" s="160"/>
      <c r="C354" s="160"/>
      <c r="D354" s="160"/>
    </row>
    <row r="355" spans="2:4">
      <c r="B355" s="160"/>
      <c r="C355" s="160"/>
      <c r="D355" s="160"/>
    </row>
    <row r="356" spans="2:4">
      <c r="B356" s="160"/>
      <c r="C356" s="160"/>
      <c r="D356" s="160"/>
    </row>
    <row r="357" spans="2:4">
      <c r="B357" s="160"/>
      <c r="C357" s="160"/>
      <c r="D357" s="160"/>
    </row>
    <row r="358" spans="2:4">
      <c r="B358" s="160"/>
      <c r="C358" s="160"/>
      <c r="D358" s="160"/>
    </row>
    <row r="359" spans="2:4">
      <c r="B359" s="160"/>
      <c r="C359" s="160"/>
      <c r="D359" s="160"/>
    </row>
    <row r="360" spans="2:4">
      <c r="B360" s="160"/>
      <c r="C360" s="160"/>
      <c r="D360" s="160"/>
    </row>
    <row r="361" spans="2:4">
      <c r="B361" s="160"/>
      <c r="C361" s="160"/>
      <c r="D361" s="160"/>
    </row>
    <row r="362" spans="2:4">
      <c r="B362" s="160"/>
      <c r="C362" s="160"/>
      <c r="D362" s="160"/>
    </row>
    <row r="363" spans="2:4">
      <c r="B363" s="160"/>
      <c r="C363" s="160"/>
      <c r="D363" s="160"/>
    </row>
    <row r="364" spans="2:4">
      <c r="B364" s="160"/>
      <c r="C364" s="160"/>
      <c r="D364" s="160"/>
    </row>
    <row r="365" spans="2:4">
      <c r="B365" s="160"/>
      <c r="C365" s="160"/>
      <c r="D365" s="160"/>
    </row>
    <row r="366" spans="2:4">
      <c r="B366" s="160"/>
      <c r="C366" s="160"/>
      <c r="D366" s="160"/>
    </row>
    <row r="367" spans="2:4">
      <c r="B367" s="160"/>
      <c r="C367" s="160"/>
      <c r="D367" s="160"/>
    </row>
    <row r="368" spans="2:4">
      <c r="B368" s="160"/>
      <c r="C368" s="160"/>
      <c r="D368" s="160"/>
    </row>
    <row r="369" spans="2:4">
      <c r="B369" s="160"/>
      <c r="C369" s="160"/>
      <c r="D369" s="160"/>
    </row>
    <row r="370" spans="2:4">
      <c r="B370" s="160"/>
      <c r="C370" s="160"/>
      <c r="D370" s="160"/>
    </row>
    <row r="371" spans="2:4">
      <c r="B371" s="160"/>
      <c r="C371" s="160"/>
      <c r="D371" s="160"/>
    </row>
    <row r="372" spans="2:4">
      <c r="B372" s="160"/>
      <c r="C372" s="160"/>
      <c r="D372" s="160"/>
    </row>
    <row r="373" spans="2:4">
      <c r="B373" s="160"/>
      <c r="C373" s="160"/>
      <c r="D373" s="160"/>
    </row>
    <row r="374" spans="2:4">
      <c r="B374" s="160"/>
      <c r="C374" s="160"/>
      <c r="D374" s="160"/>
    </row>
    <row r="375" spans="2:4">
      <c r="B375" s="160"/>
      <c r="C375" s="160"/>
      <c r="D375" s="160"/>
    </row>
    <row r="376" spans="2:4">
      <c r="B376" s="160"/>
      <c r="C376" s="160"/>
      <c r="D376" s="160"/>
    </row>
    <row r="377" spans="2:4">
      <c r="B377" s="160"/>
      <c r="C377" s="160"/>
      <c r="D377" s="160"/>
    </row>
    <row r="378" spans="2:4">
      <c r="B378" s="160"/>
      <c r="C378" s="160"/>
      <c r="D378" s="160"/>
    </row>
    <row r="379" spans="2:4">
      <c r="B379" s="160"/>
      <c r="C379" s="160"/>
      <c r="D379" s="160"/>
    </row>
    <row r="380" spans="2:4">
      <c r="B380" s="160"/>
      <c r="C380" s="160"/>
      <c r="D380" s="160"/>
    </row>
    <row r="381" spans="2:4">
      <c r="B381" s="160"/>
      <c r="C381" s="160"/>
      <c r="D381" s="160"/>
    </row>
    <row r="382" spans="2:4">
      <c r="B382" s="160"/>
      <c r="C382" s="160"/>
      <c r="D382" s="160"/>
    </row>
    <row r="383" spans="2:4">
      <c r="B383" s="160"/>
      <c r="C383" s="160"/>
      <c r="D383" s="160"/>
    </row>
    <row r="384" spans="2:4">
      <c r="B384" s="160"/>
      <c r="C384" s="160"/>
      <c r="D384" s="160"/>
    </row>
    <row r="385" spans="2:4">
      <c r="B385" s="160"/>
      <c r="C385" s="160"/>
      <c r="D385" s="160"/>
    </row>
    <row r="386" spans="2:4">
      <c r="B386" s="160"/>
      <c r="C386" s="160"/>
      <c r="D386" s="160"/>
    </row>
    <row r="387" spans="2:4">
      <c r="B387" s="160"/>
      <c r="C387" s="160"/>
      <c r="D387" s="160"/>
    </row>
    <row r="388" spans="2:4">
      <c r="B388" s="160"/>
      <c r="C388" s="160"/>
      <c r="D388" s="160"/>
    </row>
    <row r="389" spans="2:4">
      <c r="B389" s="160"/>
      <c r="C389" s="160"/>
      <c r="D389" s="160"/>
    </row>
    <row r="390" spans="2:4">
      <c r="B390" s="160"/>
      <c r="C390" s="160"/>
      <c r="D390" s="160"/>
    </row>
    <row r="391" spans="2:4">
      <c r="B391" s="160"/>
      <c r="C391" s="160"/>
      <c r="D391" s="160"/>
    </row>
    <row r="392" spans="2:4">
      <c r="B392" s="160"/>
      <c r="C392" s="160"/>
      <c r="D392" s="160"/>
    </row>
    <row r="393" spans="2:4">
      <c r="B393" s="160"/>
      <c r="C393" s="160"/>
      <c r="D393" s="160"/>
    </row>
    <row r="394" spans="2:4">
      <c r="B394" s="160"/>
      <c r="C394" s="160"/>
      <c r="D394" s="160"/>
    </row>
    <row r="395" spans="2:4">
      <c r="B395" s="160"/>
      <c r="C395" s="160"/>
      <c r="D395" s="160"/>
    </row>
    <row r="396" spans="2:4">
      <c r="B396" s="160"/>
      <c r="C396" s="160"/>
      <c r="D396" s="160"/>
    </row>
    <row r="397" spans="2:4">
      <c r="B397" s="160"/>
      <c r="C397" s="160"/>
      <c r="D397" s="160"/>
    </row>
    <row r="398" spans="2:4">
      <c r="B398" s="160"/>
      <c r="C398" s="160"/>
      <c r="D398" s="160"/>
    </row>
    <row r="399" spans="2:4">
      <c r="B399" s="160"/>
      <c r="C399" s="160"/>
      <c r="D399" s="160"/>
    </row>
    <row r="400" spans="2:4">
      <c r="B400" s="160"/>
      <c r="C400" s="160"/>
      <c r="D400" s="160"/>
    </row>
    <row r="401" spans="2:4">
      <c r="B401" s="160"/>
      <c r="C401" s="160"/>
      <c r="D401" s="160"/>
    </row>
    <row r="402" spans="2:4">
      <c r="B402" s="160"/>
      <c r="C402" s="160"/>
      <c r="D402" s="160"/>
    </row>
    <row r="403" spans="2:4">
      <c r="B403" s="160"/>
      <c r="C403" s="160"/>
      <c r="D403" s="160"/>
    </row>
    <row r="404" spans="2:4">
      <c r="B404" s="160"/>
      <c r="C404" s="160"/>
      <c r="D404" s="160"/>
    </row>
    <row r="405" spans="2:4">
      <c r="B405" s="160"/>
      <c r="C405" s="160"/>
      <c r="D405" s="160"/>
    </row>
    <row r="406" spans="2:4">
      <c r="B406" s="160"/>
      <c r="C406" s="160"/>
      <c r="D406" s="160"/>
    </row>
    <row r="407" spans="2:4">
      <c r="B407" s="160"/>
      <c r="C407" s="160"/>
      <c r="D407" s="160"/>
    </row>
    <row r="408" spans="2:4">
      <c r="B408" s="160"/>
      <c r="C408" s="160"/>
      <c r="D408" s="160"/>
    </row>
    <row r="409" spans="2:4">
      <c r="B409" s="160"/>
      <c r="C409" s="160"/>
      <c r="D409" s="160"/>
    </row>
    <row r="410" spans="2:4">
      <c r="B410" s="160"/>
      <c r="C410" s="160"/>
      <c r="D410" s="160"/>
    </row>
    <row r="411" spans="2:4">
      <c r="B411" s="160"/>
      <c r="C411" s="160"/>
      <c r="D411" s="160"/>
    </row>
    <row r="412" spans="2:4">
      <c r="B412" s="160"/>
      <c r="C412" s="160"/>
      <c r="D412" s="160"/>
    </row>
    <row r="413" spans="2:4">
      <c r="B413" s="160"/>
      <c r="C413" s="160"/>
      <c r="D413" s="160"/>
    </row>
    <row r="414" spans="2:4">
      <c r="B414" s="160"/>
      <c r="C414" s="160"/>
      <c r="D414" s="160"/>
    </row>
    <row r="415" spans="2:4">
      <c r="B415" s="160"/>
      <c r="C415" s="160"/>
      <c r="D415" s="160"/>
    </row>
    <row r="416" spans="2:4">
      <c r="B416" s="160"/>
      <c r="C416" s="160"/>
      <c r="D416" s="160"/>
    </row>
    <row r="417" spans="2:4">
      <c r="B417" s="160"/>
      <c r="C417" s="160"/>
      <c r="D417" s="160"/>
    </row>
    <row r="418" spans="2:4">
      <c r="B418" s="160"/>
      <c r="C418" s="160"/>
      <c r="D418" s="160"/>
    </row>
    <row r="419" spans="2:4">
      <c r="B419" s="160"/>
      <c r="C419" s="160"/>
      <c r="D419" s="160"/>
    </row>
    <row r="420" spans="2:4">
      <c r="B420" s="160"/>
      <c r="C420" s="160"/>
      <c r="D420" s="160"/>
    </row>
    <row r="421" spans="2:4">
      <c r="B421" s="160"/>
      <c r="C421" s="160"/>
      <c r="D421" s="160"/>
    </row>
    <row r="422" spans="2:4">
      <c r="B422" s="160"/>
      <c r="C422" s="160"/>
      <c r="D422" s="160"/>
    </row>
    <row r="423" spans="2:4">
      <c r="B423" s="160"/>
      <c r="C423" s="160"/>
      <c r="D423" s="160"/>
    </row>
    <row r="424" spans="2:4">
      <c r="B424" s="160"/>
      <c r="C424" s="160"/>
      <c r="D424" s="160"/>
    </row>
    <row r="425" spans="2:4">
      <c r="B425" s="160"/>
      <c r="C425" s="160"/>
      <c r="D425" s="160"/>
    </row>
    <row r="426" spans="2:4">
      <c r="B426" s="160"/>
      <c r="C426" s="160"/>
      <c r="D426" s="160"/>
    </row>
    <row r="427" spans="2:4">
      <c r="B427" s="160"/>
      <c r="C427" s="160"/>
      <c r="D427" s="160"/>
    </row>
    <row r="428" spans="2:4">
      <c r="B428" s="160"/>
      <c r="C428" s="160"/>
      <c r="D428" s="160"/>
    </row>
    <row r="429" spans="2:4">
      <c r="B429" s="160"/>
      <c r="C429" s="160"/>
      <c r="D429" s="160"/>
    </row>
    <row r="430" spans="2:4">
      <c r="B430" s="160"/>
      <c r="C430" s="160"/>
      <c r="D430" s="160"/>
    </row>
    <row r="431" spans="2:4">
      <c r="B431" s="160"/>
      <c r="C431" s="160"/>
      <c r="D431" s="160"/>
    </row>
    <row r="432" spans="2:4">
      <c r="B432" s="160"/>
      <c r="C432" s="160"/>
      <c r="D432" s="160"/>
    </row>
    <row r="433" spans="2:4">
      <c r="B433" s="160"/>
      <c r="C433" s="160"/>
      <c r="D433" s="160"/>
    </row>
    <row r="434" spans="2:4">
      <c r="B434" s="160"/>
      <c r="C434" s="160"/>
      <c r="D434" s="160"/>
    </row>
    <row r="435" spans="2:4">
      <c r="B435" s="160"/>
      <c r="C435" s="160"/>
      <c r="D435" s="160"/>
    </row>
    <row r="436" spans="2:4">
      <c r="B436" s="160"/>
      <c r="C436" s="160"/>
      <c r="D436" s="160"/>
    </row>
    <row r="437" spans="2:4">
      <c r="B437" s="160"/>
      <c r="C437" s="160"/>
      <c r="D437" s="160"/>
    </row>
    <row r="438" spans="2:4">
      <c r="B438" s="160"/>
      <c r="C438" s="160"/>
      <c r="D438" s="160"/>
    </row>
    <row r="439" spans="2:4">
      <c r="B439" s="160"/>
      <c r="C439" s="160"/>
      <c r="D439" s="160"/>
    </row>
    <row r="440" spans="2:4">
      <c r="B440" s="160"/>
      <c r="C440" s="160"/>
      <c r="D440" s="160"/>
    </row>
    <row r="441" spans="2:4">
      <c r="B441" s="160"/>
      <c r="C441" s="160"/>
      <c r="D441" s="160"/>
    </row>
    <row r="442" spans="2:4">
      <c r="B442" s="160"/>
      <c r="C442" s="160"/>
      <c r="D442" s="160"/>
    </row>
    <row r="443" spans="2:4">
      <c r="B443" s="160"/>
      <c r="C443" s="160"/>
      <c r="D443" s="160"/>
    </row>
    <row r="444" spans="2:4">
      <c r="B444" s="160"/>
      <c r="C444" s="160"/>
      <c r="D444" s="160"/>
    </row>
    <row r="445" spans="2:4">
      <c r="B445" s="160"/>
      <c r="C445" s="160"/>
      <c r="D445" s="160"/>
    </row>
    <row r="446" spans="2:4">
      <c r="B446" s="160"/>
      <c r="C446" s="160"/>
      <c r="D446" s="160"/>
    </row>
    <row r="447" spans="2:4">
      <c r="B447" s="160"/>
      <c r="C447" s="160"/>
      <c r="D447" s="160"/>
    </row>
    <row r="448" spans="2:4">
      <c r="B448" s="160"/>
      <c r="C448" s="160"/>
      <c r="D448" s="160"/>
    </row>
    <row r="449" spans="2:4">
      <c r="B449" s="160"/>
      <c r="C449" s="160"/>
      <c r="D449" s="160"/>
    </row>
    <row r="450" spans="2:4">
      <c r="B450" s="160"/>
      <c r="C450" s="160"/>
      <c r="D450" s="160"/>
    </row>
    <row r="451" spans="2:4">
      <c r="B451" s="160"/>
      <c r="C451" s="160"/>
      <c r="D451" s="160"/>
    </row>
    <row r="452" spans="2:4">
      <c r="B452" s="160"/>
      <c r="C452" s="160"/>
      <c r="D452" s="160"/>
    </row>
    <row r="453" spans="2:4">
      <c r="B453" s="160"/>
      <c r="C453" s="160"/>
      <c r="D453" s="160"/>
    </row>
    <row r="454" spans="2:4">
      <c r="B454" s="160"/>
      <c r="C454" s="160"/>
      <c r="D454" s="160"/>
    </row>
    <row r="455" spans="2:4">
      <c r="B455" s="160"/>
      <c r="C455" s="160"/>
      <c r="D455" s="160"/>
    </row>
    <row r="456" spans="2:4">
      <c r="B456" s="160"/>
      <c r="C456" s="160"/>
      <c r="D456" s="160"/>
    </row>
    <row r="457" spans="2:4">
      <c r="B457" s="160"/>
      <c r="C457" s="160"/>
      <c r="D457" s="160"/>
    </row>
    <row r="458" spans="2:4">
      <c r="B458" s="160"/>
      <c r="C458" s="160"/>
      <c r="D458" s="160"/>
    </row>
    <row r="459" spans="2:4">
      <c r="B459" s="160"/>
      <c r="C459" s="160"/>
      <c r="D459" s="160"/>
    </row>
    <row r="460" spans="2:4">
      <c r="B460" s="160"/>
      <c r="C460" s="160"/>
      <c r="D460" s="160"/>
    </row>
    <row r="461" spans="2:4">
      <c r="B461" s="160"/>
      <c r="C461" s="160"/>
      <c r="D461" s="160"/>
    </row>
    <row r="462" spans="2:4">
      <c r="B462" s="160"/>
      <c r="C462" s="160"/>
      <c r="D462" s="160"/>
    </row>
    <row r="463" spans="2:4">
      <c r="B463" s="160"/>
      <c r="C463" s="160"/>
      <c r="D463" s="160"/>
    </row>
    <row r="464" spans="2:4">
      <c r="B464" s="160"/>
      <c r="C464" s="160"/>
      <c r="D464" s="160"/>
    </row>
    <row r="465" spans="2:4">
      <c r="B465" s="160"/>
      <c r="C465" s="160"/>
      <c r="D465" s="160"/>
    </row>
    <row r="466" spans="2:4">
      <c r="B466" s="160"/>
      <c r="C466" s="160"/>
      <c r="D466" s="160"/>
    </row>
    <row r="467" spans="2:4">
      <c r="B467" s="160"/>
      <c r="C467" s="160"/>
      <c r="D467" s="160"/>
    </row>
    <row r="468" spans="2:4">
      <c r="B468" s="160"/>
      <c r="C468" s="160"/>
      <c r="D468" s="160"/>
    </row>
    <row r="469" spans="2:4">
      <c r="B469" s="160"/>
      <c r="C469" s="160"/>
      <c r="D469" s="160"/>
    </row>
    <row r="470" spans="2:4">
      <c r="B470" s="160"/>
      <c r="C470" s="160"/>
      <c r="D470" s="160"/>
    </row>
    <row r="471" spans="2:4">
      <c r="B471" s="160"/>
      <c r="C471" s="160"/>
      <c r="D471" s="160"/>
    </row>
    <row r="472" spans="2:4">
      <c r="B472" s="160"/>
      <c r="C472" s="160"/>
      <c r="D472" s="160"/>
    </row>
    <row r="473" spans="2:4">
      <c r="B473" s="160"/>
      <c r="C473" s="160"/>
      <c r="D473" s="160"/>
    </row>
    <row r="474" spans="2:4">
      <c r="B474" s="160"/>
      <c r="C474" s="160"/>
      <c r="D474" s="160"/>
    </row>
    <row r="475" spans="2:4">
      <c r="B475" s="160"/>
      <c r="C475" s="160"/>
      <c r="D475" s="160"/>
    </row>
    <row r="476" spans="2:4">
      <c r="B476" s="160"/>
      <c r="C476" s="160"/>
      <c r="D476" s="160"/>
    </row>
    <row r="477" spans="2:4">
      <c r="B477" s="160"/>
      <c r="C477" s="160"/>
      <c r="D477" s="160"/>
    </row>
    <row r="478" spans="2:4">
      <c r="B478" s="160"/>
      <c r="C478" s="160"/>
      <c r="D478" s="160"/>
    </row>
    <row r="479" spans="2:4">
      <c r="B479" s="160"/>
      <c r="C479" s="160"/>
      <c r="D479" s="160"/>
    </row>
    <row r="480" spans="2:4">
      <c r="B480" s="160"/>
      <c r="C480" s="160"/>
      <c r="D480" s="160"/>
    </row>
    <row r="481" spans="2:4">
      <c r="B481" s="160"/>
      <c r="C481" s="160"/>
      <c r="D481" s="160"/>
    </row>
    <row r="482" spans="2:4">
      <c r="B482" s="160"/>
      <c r="C482" s="160"/>
      <c r="D482" s="160"/>
    </row>
    <row r="483" spans="2:4">
      <c r="B483" s="160"/>
      <c r="C483" s="160"/>
      <c r="D483" s="160"/>
    </row>
    <row r="484" spans="2:4">
      <c r="B484" s="160"/>
      <c r="C484" s="160"/>
      <c r="D484" s="160"/>
    </row>
    <row r="485" spans="2:4">
      <c r="B485" s="160"/>
      <c r="C485" s="160"/>
      <c r="D485" s="160"/>
    </row>
    <row r="486" spans="2:4">
      <c r="B486" s="160"/>
      <c r="C486" s="160"/>
      <c r="D486" s="160"/>
    </row>
    <row r="487" spans="2:4">
      <c r="B487" s="160"/>
      <c r="C487" s="160"/>
      <c r="D487" s="160"/>
    </row>
    <row r="488" spans="2:4">
      <c r="B488" s="160"/>
      <c r="C488" s="160"/>
      <c r="D488" s="160"/>
    </row>
    <row r="489" spans="2:4">
      <c r="B489" s="160"/>
      <c r="C489" s="160"/>
      <c r="D489" s="160"/>
    </row>
    <row r="490" spans="2:4">
      <c r="B490" s="160"/>
      <c r="C490" s="160"/>
      <c r="D490" s="160"/>
    </row>
    <row r="491" spans="2:4">
      <c r="B491" s="160"/>
      <c r="C491" s="160"/>
      <c r="D491" s="160"/>
    </row>
    <row r="492" spans="2:4">
      <c r="B492" s="160"/>
      <c r="C492" s="160"/>
      <c r="D492" s="160"/>
    </row>
    <row r="493" spans="2:4">
      <c r="B493" s="160"/>
      <c r="C493" s="160"/>
      <c r="D493" s="160"/>
    </row>
    <row r="494" spans="2:4">
      <c r="B494" s="160"/>
      <c r="C494" s="160"/>
      <c r="D494" s="160"/>
    </row>
    <row r="495" spans="2:4">
      <c r="B495" s="160"/>
      <c r="C495" s="160"/>
      <c r="D495" s="160"/>
    </row>
    <row r="496" spans="2:4">
      <c r="B496" s="160"/>
      <c r="C496" s="160"/>
      <c r="D496" s="160"/>
    </row>
    <row r="497" spans="2:4">
      <c r="B497" s="160"/>
      <c r="C497" s="160"/>
      <c r="D497" s="160"/>
    </row>
    <row r="498" spans="2:4">
      <c r="B498" s="160"/>
      <c r="C498" s="160"/>
      <c r="D498" s="160"/>
    </row>
    <row r="499" spans="2:4">
      <c r="B499" s="160"/>
      <c r="C499" s="160"/>
      <c r="D499" s="160"/>
    </row>
    <row r="500" spans="2:4">
      <c r="B500" s="160"/>
      <c r="C500" s="160"/>
      <c r="D500" s="160"/>
    </row>
    <row r="501" spans="2:4">
      <c r="B501" s="160"/>
      <c r="C501" s="160"/>
      <c r="D501" s="160"/>
    </row>
    <row r="502" spans="2:4">
      <c r="B502" s="160"/>
      <c r="C502" s="160"/>
      <c r="D502" s="160"/>
    </row>
    <row r="503" spans="2:4">
      <c r="B503" s="160"/>
      <c r="C503" s="160"/>
      <c r="D503" s="160"/>
    </row>
    <row r="504" spans="2:4">
      <c r="B504" s="160"/>
      <c r="C504" s="160"/>
      <c r="D504" s="160"/>
    </row>
    <row r="505" spans="2:4">
      <c r="B505" s="160"/>
      <c r="C505" s="160"/>
      <c r="D505" s="160"/>
    </row>
    <row r="506" spans="2:4">
      <c r="B506" s="160"/>
      <c r="C506" s="160"/>
      <c r="D506" s="160"/>
    </row>
    <row r="507" spans="2:4">
      <c r="B507" s="160"/>
      <c r="C507" s="160"/>
      <c r="D507" s="160"/>
    </row>
    <row r="508" spans="2:4">
      <c r="B508" s="160"/>
      <c r="C508" s="160"/>
      <c r="D508" s="160"/>
    </row>
    <row r="509" spans="2:4">
      <c r="B509" s="160"/>
      <c r="C509" s="160"/>
      <c r="D509" s="160"/>
    </row>
    <row r="510" spans="2:4">
      <c r="B510" s="160"/>
      <c r="C510" s="160"/>
      <c r="D510" s="160"/>
    </row>
    <row r="511" spans="2:4">
      <c r="B511" s="160"/>
      <c r="C511" s="160"/>
      <c r="D511" s="160"/>
    </row>
    <row r="512" spans="2:4">
      <c r="B512" s="160"/>
      <c r="C512" s="160"/>
      <c r="D512" s="160"/>
    </row>
    <row r="513" spans="2:4">
      <c r="B513" s="160"/>
      <c r="C513" s="160"/>
      <c r="D513" s="160"/>
    </row>
    <row r="514" spans="2:4">
      <c r="B514" s="160"/>
      <c r="C514" s="160"/>
      <c r="D514" s="160"/>
    </row>
    <row r="515" spans="2:4">
      <c r="B515" s="160"/>
      <c r="C515" s="160"/>
      <c r="D515" s="160"/>
    </row>
    <row r="516" spans="2:4">
      <c r="B516" s="160"/>
      <c r="C516" s="160"/>
      <c r="D516" s="160"/>
    </row>
    <row r="517" spans="2:4">
      <c r="B517" s="160"/>
      <c r="C517" s="160"/>
      <c r="D517" s="160"/>
    </row>
    <row r="518" spans="2:4">
      <c r="B518" s="160"/>
      <c r="C518" s="160"/>
      <c r="D518" s="160"/>
    </row>
    <row r="519" spans="2:4">
      <c r="B519" s="160"/>
      <c r="C519" s="160"/>
      <c r="D519" s="160"/>
    </row>
    <row r="520" spans="2:4">
      <c r="B520" s="160"/>
      <c r="C520" s="160"/>
      <c r="D520" s="160"/>
    </row>
    <row r="521" spans="2:4">
      <c r="B521" s="160"/>
      <c r="C521" s="160"/>
      <c r="D521" s="160"/>
    </row>
    <row r="522" spans="2:4">
      <c r="B522" s="160"/>
      <c r="C522" s="160"/>
      <c r="D522" s="160"/>
    </row>
    <row r="523" spans="2:4">
      <c r="B523" s="160"/>
      <c r="C523" s="160"/>
      <c r="D523" s="160"/>
    </row>
    <row r="524" spans="2:4">
      <c r="B524" s="160"/>
      <c r="C524" s="160"/>
      <c r="D524" s="160"/>
    </row>
    <row r="525" spans="2:4">
      <c r="B525" s="160"/>
      <c r="C525" s="160"/>
      <c r="D525" s="160"/>
    </row>
    <row r="526" spans="2:4">
      <c r="B526" s="160"/>
      <c r="C526" s="160"/>
      <c r="D526" s="160"/>
    </row>
    <row r="527" spans="2:4">
      <c r="B527" s="160"/>
      <c r="C527" s="160"/>
      <c r="D527" s="160"/>
    </row>
    <row r="528" spans="2:4">
      <c r="B528" s="160"/>
      <c r="C528" s="160"/>
      <c r="D528" s="160"/>
    </row>
    <row r="529" spans="2:4">
      <c r="B529" s="160"/>
      <c r="C529" s="160"/>
      <c r="D529" s="160"/>
    </row>
    <row r="530" spans="2:4">
      <c r="B530" s="160"/>
      <c r="C530" s="160"/>
      <c r="D530" s="160"/>
    </row>
    <row r="531" spans="2:4">
      <c r="B531" s="160"/>
      <c r="C531" s="160"/>
      <c r="D531" s="160"/>
    </row>
    <row r="532" spans="2:4">
      <c r="B532" s="160"/>
      <c r="C532" s="160"/>
      <c r="D532" s="160"/>
    </row>
    <row r="533" spans="2:4">
      <c r="B533" s="160"/>
      <c r="C533" s="160"/>
      <c r="D533" s="160"/>
    </row>
    <row r="534" spans="2:4">
      <c r="B534" s="160"/>
      <c r="C534" s="160"/>
      <c r="D534" s="160"/>
    </row>
    <row r="535" spans="2:4">
      <c r="B535" s="160"/>
      <c r="C535" s="160"/>
      <c r="D535" s="160"/>
    </row>
    <row r="536" spans="2:4">
      <c r="B536" s="160"/>
      <c r="C536" s="160"/>
      <c r="D536" s="160"/>
    </row>
    <row r="537" spans="2:4">
      <c r="B537" s="160"/>
      <c r="C537" s="160"/>
      <c r="D537" s="160"/>
    </row>
    <row r="538" spans="2:4">
      <c r="B538" s="160"/>
      <c r="C538" s="160"/>
      <c r="D538" s="160"/>
    </row>
    <row r="539" spans="2:4">
      <c r="B539" s="160"/>
      <c r="C539" s="160"/>
      <c r="D539" s="160"/>
    </row>
    <row r="540" spans="2:4">
      <c r="B540" s="160"/>
      <c r="C540" s="160"/>
      <c r="D540" s="160"/>
    </row>
    <row r="541" spans="2:4">
      <c r="B541" s="160"/>
      <c r="C541" s="160"/>
      <c r="D541" s="160"/>
    </row>
    <row r="542" spans="2:4">
      <c r="B542" s="160"/>
      <c r="C542" s="160"/>
      <c r="D542" s="160"/>
    </row>
    <row r="543" spans="2:4">
      <c r="B543" s="160"/>
      <c r="C543" s="160"/>
      <c r="D543" s="160"/>
    </row>
    <row r="544" spans="2:4">
      <c r="B544" s="160"/>
      <c r="C544" s="160"/>
      <c r="D544" s="160"/>
    </row>
    <row r="545" spans="2:4">
      <c r="B545" s="160"/>
      <c r="C545" s="160"/>
      <c r="D545" s="160"/>
    </row>
    <row r="546" spans="2:4">
      <c r="B546" s="160"/>
      <c r="C546" s="160"/>
      <c r="D546" s="160"/>
    </row>
    <row r="547" spans="2:4">
      <c r="B547" s="160"/>
      <c r="C547" s="160"/>
      <c r="D547" s="160"/>
    </row>
    <row r="548" spans="2:4">
      <c r="B548" s="160"/>
      <c r="C548" s="160"/>
      <c r="D548" s="160"/>
    </row>
    <row r="549" spans="2:4">
      <c r="B549" s="160"/>
      <c r="C549" s="160"/>
      <c r="D549" s="160"/>
    </row>
    <row r="550" spans="2:4">
      <c r="B550" s="160"/>
      <c r="C550" s="160"/>
      <c r="D550" s="160"/>
    </row>
    <row r="551" spans="2:4">
      <c r="B551" s="160"/>
      <c r="C551" s="160"/>
      <c r="D551" s="160"/>
    </row>
    <row r="552" spans="2:4">
      <c r="B552" s="160"/>
      <c r="C552" s="160"/>
      <c r="D552" s="160"/>
    </row>
    <row r="553" spans="2:4">
      <c r="B553" s="160"/>
      <c r="C553" s="160"/>
      <c r="D553" s="160"/>
    </row>
    <row r="554" spans="2:4">
      <c r="B554" s="160"/>
      <c r="C554" s="160"/>
      <c r="D554" s="160"/>
    </row>
    <row r="555" spans="2:4">
      <c r="B555" s="160"/>
      <c r="C555" s="160"/>
      <c r="D555" s="160"/>
    </row>
    <row r="556" spans="2:4">
      <c r="B556" s="160"/>
      <c r="C556" s="160"/>
      <c r="D556" s="160"/>
    </row>
    <row r="557" spans="2:4">
      <c r="B557" s="160"/>
      <c r="C557" s="160"/>
      <c r="D557" s="160"/>
    </row>
    <row r="558" spans="2:4">
      <c r="B558" s="160"/>
      <c r="C558" s="160"/>
      <c r="D558" s="160"/>
    </row>
    <row r="559" spans="2:4">
      <c r="B559" s="160"/>
      <c r="C559" s="160"/>
      <c r="D559" s="160"/>
    </row>
    <row r="560" spans="2:4">
      <c r="B560" s="160"/>
      <c r="C560" s="160"/>
      <c r="D560" s="160"/>
    </row>
    <row r="561" spans="2:4">
      <c r="B561" s="160"/>
      <c r="C561" s="160"/>
      <c r="D561" s="160"/>
    </row>
    <row r="562" spans="2:4">
      <c r="B562" s="160"/>
      <c r="C562" s="160"/>
      <c r="D562" s="160"/>
    </row>
    <row r="563" spans="2:4">
      <c r="B563" s="160"/>
      <c r="C563" s="160"/>
      <c r="D563" s="160"/>
    </row>
    <row r="564" spans="2:4">
      <c r="B564" s="160"/>
      <c r="C564" s="160"/>
      <c r="D564" s="160"/>
    </row>
    <row r="565" spans="2:4">
      <c r="B565" s="160"/>
      <c r="C565" s="160"/>
      <c r="D565" s="160"/>
    </row>
    <row r="566" spans="2:4">
      <c r="B566" s="160"/>
      <c r="C566" s="160"/>
      <c r="D566" s="160"/>
    </row>
    <row r="567" spans="2:4">
      <c r="B567" s="160"/>
      <c r="C567" s="160"/>
      <c r="D567" s="160"/>
    </row>
    <row r="568" spans="2:4">
      <c r="B568" s="160"/>
      <c r="C568" s="160"/>
      <c r="D568" s="160"/>
    </row>
    <row r="569" spans="2:4">
      <c r="B569" s="160"/>
      <c r="C569" s="160"/>
      <c r="D569" s="160"/>
    </row>
    <row r="570" spans="2:4">
      <c r="B570" s="160"/>
      <c r="C570" s="160"/>
      <c r="D570" s="160"/>
    </row>
    <row r="571" spans="2:4">
      <c r="B571" s="160"/>
      <c r="C571" s="160"/>
      <c r="D571" s="160"/>
    </row>
    <row r="572" spans="2:4">
      <c r="B572" s="160"/>
      <c r="C572" s="160"/>
      <c r="D572" s="160"/>
    </row>
    <row r="573" spans="2:4">
      <c r="B573" s="160"/>
      <c r="C573" s="160"/>
      <c r="D573" s="160"/>
    </row>
    <row r="574" spans="2:4">
      <c r="B574" s="160"/>
      <c r="C574" s="160"/>
      <c r="D574" s="160"/>
    </row>
    <row r="575" spans="2:4">
      <c r="B575" s="160"/>
      <c r="C575" s="160"/>
      <c r="D575" s="160"/>
    </row>
    <row r="576" spans="2:4">
      <c r="B576" s="160"/>
      <c r="C576" s="160"/>
      <c r="D576" s="160"/>
    </row>
    <row r="577" spans="2:4">
      <c r="B577" s="160"/>
      <c r="C577" s="160"/>
      <c r="D577" s="160"/>
    </row>
    <row r="578" spans="2:4">
      <c r="B578" s="160"/>
      <c r="C578" s="160"/>
      <c r="D578" s="160"/>
    </row>
    <row r="579" spans="2:4">
      <c r="B579" s="160"/>
      <c r="C579" s="160"/>
      <c r="D579" s="160"/>
    </row>
    <row r="580" spans="2:4">
      <c r="B580" s="160"/>
      <c r="C580" s="160"/>
      <c r="D580" s="160"/>
    </row>
    <row r="581" spans="2:4">
      <c r="B581" s="160"/>
      <c r="C581" s="160"/>
      <c r="D581" s="160"/>
    </row>
    <row r="582" spans="2:4">
      <c r="B582" s="160"/>
      <c r="C582" s="160"/>
      <c r="D582" s="160"/>
    </row>
    <row r="583" spans="2:4">
      <c r="B583" s="160"/>
      <c r="C583" s="160"/>
      <c r="D583" s="160"/>
    </row>
    <row r="584" spans="2:4">
      <c r="B584" s="160"/>
      <c r="C584" s="160"/>
      <c r="D584" s="160"/>
    </row>
    <row r="585" spans="2:4">
      <c r="B585" s="160"/>
      <c r="C585" s="160"/>
      <c r="D585" s="160"/>
    </row>
    <row r="586" spans="2:4">
      <c r="B586" s="160"/>
      <c r="C586" s="160"/>
      <c r="D586" s="160"/>
    </row>
    <row r="587" spans="2:4">
      <c r="B587" s="160"/>
      <c r="C587" s="160"/>
      <c r="D587" s="160"/>
    </row>
    <row r="588" spans="2:4">
      <c r="B588" s="160"/>
      <c r="C588" s="160"/>
      <c r="D588" s="160"/>
    </row>
    <row r="589" spans="2:4">
      <c r="B589" s="160"/>
      <c r="C589" s="160"/>
      <c r="D589" s="160"/>
    </row>
    <row r="590" spans="2:4">
      <c r="B590" s="160"/>
      <c r="C590" s="160"/>
      <c r="D590" s="160"/>
    </row>
    <row r="591" spans="2:4">
      <c r="B591" s="160"/>
      <c r="C591" s="160"/>
      <c r="D591" s="160"/>
    </row>
    <row r="592" spans="2:4">
      <c r="B592" s="160"/>
      <c r="C592" s="160"/>
      <c r="D592" s="160"/>
    </row>
    <row r="593" spans="2:4">
      <c r="B593" s="160"/>
      <c r="C593" s="160"/>
      <c r="D593" s="160"/>
    </row>
    <row r="594" spans="2:4">
      <c r="B594" s="160"/>
      <c r="C594" s="160"/>
      <c r="D594" s="160"/>
    </row>
    <row r="595" spans="2:4">
      <c r="B595" s="160"/>
      <c r="C595" s="160"/>
      <c r="D595" s="160"/>
    </row>
    <row r="596" spans="2:4">
      <c r="B596" s="160"/>
      <c r="C596" s="160"/>
      <c r="D596" s="160"/>
    </row>
    <row r="597" spans="2:4">
      <c r="B597" s="160"/>
      <c r="C597" s="160"/>
      <c r="D597" s="160"/>
    </row>
    <row r="598" spans="2:4">
      <c r="B598" s="160"/>
      <c r="C598" s="160"/>
      <c r="D598" s="160"/>
    </row>
    <row r="599" spans="2:4">
      <c r="B599" s="160"/>
      <c r="C599" s="160"/>
      <c r="D599" s="160"/>
    </row>
    <row r="600" spans="2:4">
      <c r="B600" s="160"/>
      <c r="C600" s="160"/>
      <c r="D600" s="160"/>
    </row>
    <row r="601" spans="2:4">
      <c r="B601" s="160"/>
      <c r="C601" s="160"/>
      <c r="D601" s="160"/>
    </row>
    <row r="602" spans="2:4">
      <c r="B602" s="160"/>
      <c r="C602" s="160"/>
      <c r="D602" s="160"/>
    </row>
    <row r="603" spans="2:4">
      <c r="B603" s="160"/>
      <c r="C603" s="160"/>
      <c r="D603" s="160"/>
    </row>
    <row r="604" spans="2:4">
      <c r="B604" s="160"/>
      <c r="C604" s="160"/>
      <c r="D604" s="160"/>
    </row>
    <row r="605" spans="2:4">
      <c r="B605" s="160"/>
      <c r="C605" s="160"/>
      <c r="D605" s="160"/>
    </row>
    <row r="606" spans="2:4">
      <c r="B606" s="160"/>
      <c r="C606" s="160"/>
      <c r="D606" s="160"/>
    </row>
    <row r="607" spans="2:4">
      <c r="B607" s="160"/>
      <c r="C607" s="160"/>
      <c r="D607" s="160"/>
    </row>
    <row r="608" spans="2:4">
      <c r="B608" s="160"/>
      <c r="C608" s="160"/>
      <c r="D608" s="160"/>
    </row>
    <row r="609" spans="2:4">
      <c r="B609" s="160"/>
      <c r="C609" s="160"/>
      <c r="D609" s="160"/>
    </row>
    <row r="610" spans="2:4">
      <c r="B610" s="160"/>
      <c r="C610" s="160"/>
      <c r="D610" s="160"/>
    </row>
    <row r="611" spans="2:4">
      <c r="B611" s="160"/>
      <c r="C611" s="160"/>
      <c r="D611" s="160"/>
    </row>
    <row r="612" spans="2:4">
      <c r="B612" s="160"/>
      <c r="C612" s="160"/>
      <c r="D612" s="160"/>
    </row>
    <row r="613" spans="2:4">
      <c r="B613" s="160"/>
      <c r="C613" s="160"/>
      <c r="D613" s="160"/>
    </row>
    <row r="614" spans="2:4">
      <c r="B614" s="160"/>
      <c r="C614" s="160"/>
      <c r="D614" s="160"/>
    </row>
    <row r="615" spans="2:4">
      <c r="B615" s="160"/>
      <c r="C615" s="160"/>
      <c r="D615" s="160"/>
    </row>
    <row r="616" spans="2:4">
      <c r="B616" s="160"/>
      <c r="C616" s="160"/>
      <c r="D616" s="160"/>
    </row>
    <row r="617" spans="2:4">
      <c r="B617" s="160"/>
      <c r="C617" s="160"/>
      <c r="D617" s="160"/>
    </row>
    <row r="618" spans="2:4">
      <c r="B618" s="160"/>
      <c r="C618" s="160"/>
      <c r="D618" s="160"/>
    </row>
    <row r="619" spans="2:4">
      <c r="B619" s="160"/>
      <c r="C619" s="160"/>
      <c r="D619" s="160"/>
    </row>
    <row r="620" spans="2:4">
      <c r="B620" s="160"/>
      <c r="C620" s="160"/>
      <c r="D620" s="160"/>
    </row>
    <row r="621" spans="2:4">
      <c r="B621" s="160"/>
      <c r="C621" s="160"/>
      <c r="D621" s="160"/>
    </row>
    <row r="622" spans="2:4">
      <c r="B622" s="160"/>
      <c r="C622" s="160"/>
      <c r="D622" s="160"/>
    </row>
    <row r="623" spans="2:4">
      <c r="B623" s="160"/>
      <c r="C623" s="160"/>
      <c r="D623" s="160"/>
    </row>
    <row r="624" spans="2:4">
      <c r="B624" s="160"/>
      <c r="C624" s="160"/>
      <c r="D624" s="160"/>
    </row>
    <row r="625" spans="2:4">
      <c r="B625" s="160"/>
      <c r="C625" s="160"/>
      <c r="D625" s="160"/>
    </row>
    <row r="626" spans="2:4">
      <c r="B626" s="160"/>
      <c r="C626" s="160"/>
      <c r="D626" s="160"/>
    </row>
    <row r="627" spans="2:4">
      <c r="B627" s="160"/>
      <c r="C627" s="160"/>
      <c r="D627" s="160"/>
    </row>
    <row r="628" spans="2:4">
      <c r="B628" s="160"/>
      <c r="C628" s="160"/>
      <c r="D628" s="160"/>
    </row>
    <row r="629" spans="2:4">
      <c r="B629" s="160"/>
      <c r="C629" s="160"/>
      <c r="D629" s="160"/>
    </row>
    <row r="630" spans="2:4">
      <c r="B630" s="160"/>
      <c r="C630" s="160"/>
      <c r="D630" s="160"/>
    </row>
    <row r="631" spans="2:4">
      <c r="B631" s="160"/>
      <c r="C631" s="160"/>
      <c r="D631" s="160"/>
    </row>
    <row r="632" spans="2:4">
      <c r="B632" s="160"/>
      <c r="C632" s="160"/>
      <c r="D632" s="160"/>
    </row>
    <row r="633" spans="2:4">
      <c r="B633" s="160"/>
      <c r="C633" s="160"/>
      <c r="D633" s="160"/>
    </row>
    <row r="634" spans="2:4">
      <c r="B634" s="160"/>
      <c r="C634" s="160"/>
      <c r="D634" s="160"/>
    </row>
    <row r="635" spans="2:4">
      <c r="B635" s="160"/>
      <c r="C635" s="160"/>
      <c r="D635" s="160"/>
    </row>
    <row r="636" spans="2:4">
      <c r="B636" s="160"/>
      <c r="C636" s="160"/>
      <c r="D636" s="160"/>
    </row>
    <row r="637" spans="2:4">
      <c r="B637" s="160"/>
      <c r="C637" s="160"/>
      <c r="D637" s="160"/>
    </row>
    <row r="638" spans="2:4">
      <c r="B638" s="160"/>
      <c r="C638" s="160"/>
      <c r="D638" s="160"/>
    </row>
    <row r="639" spans="2:4">
      <c r="B639" s="160"/>
      <c r="C639" s="160"/>
      <c r="D639" s="160"/>
    </row>
    <row r="640" spans="2:4">
      <c r="B640" s="160"/>
      <c r="C640" s="160"/>
      <c r="D640" s="160"/>
    </row>
    <row r="641" spans="2:4">
      <c r="B641" s="160"/>
      <c r="C641" s="160"/>
      <c r="D641" s="160"/>
    </row>
    <row r="642" spans="2:4">
      <c r="B642" s="160"/>
      <c r="C642" s="160"/>
      <c r="D642" s="160"/>
    </row>
    <row r="643" spans="2:4">
      <c r="B643" s="160"/>
      <c r="C643" s="160"/>
      <c r="D643" s="160"/>
    </row>
    <row r="644" spans="2:4">
      <c r="B644" s="160"/>
      <c r="C644" s="160"/>
      <c r="D644" s="160"/>
    </row>
    <row r="645" spans="2:4">
      <c r="B645" s="160"/>
      <c r="C645" s="160"/>
      <c r="D645" s="160"/>
    </row>
    <row r="646" spans="2:4">
      <c r="B646" s="160"/>
      <c r="C646" s="160"/>
      <c r="D646" s="160"/>
    </row>
    <row r="647" spans="2:4">
      <c r="B647" s="160"/>
      <c r="C647" s="160"/>
      <c r="D647" s="160"/>
    </row>
    <row r="648" spans="2:4">
      <c r="B648" s="160"/>
      <c r="C648" s="160"/>
      <c r="D648" s="160"/>
    </row>
    <row r="649" spans="2:4">
      <c r="B649" s="160"/>
      <c r="C649" s="160"/>
      <c r="D649" s="160"/>
    </row>
    <row r="650" spans="2:4">
      <c r="B650" s="160"/>
      <c r="C650" s="160"/>
      <c r="D650" s="160"/>
    </row>
    <row r="651" spans="2:4">
      <c r="B651" s="160"/>
      <c r="C651" s="160"/>
      <c r="D651" s="160"/>
    </row>
    <row r="652" spans="2:4">
      <c r="B652" s="160"/>
      <c r="C652" s="160"/>
      <c r="D652" s="160"/>
    </row>
    <row r="653" spans="2:4">
      <c r="B653" s="160"/>
      <c r="C653" s="160"/>
      <c r="D653" s="160"/>
    </row>
    <row r="654" spans="2:4">
      <c r="B654" s="160"/>
      <c r="C654" s="160"/>
      <c r="D654" s="160"/>
    </row>
    <row r="655" spans="2:4">
      <c r="B655" s="160"/>
      <c r="C655" s="160"/>
      <c r="D655" s="160"/>
    </row>
    <row r="656" spans="2:4">
      <c r="B656" s="160"/>
      <c r="C656" s="160"/>
      <c r="D656" s="160"/>
    </row>
    <row r="657" spans="2:4">
      <c r="B657" s="160"/>
      <c r="C657" s="160"/>
      <c r="D657" s="160"/>
    </row>
    <row r="658" spans="2:4">
      <c r="B658" s="160"/>
      <c r="C658" s="160"/>
      <c r="D658" s="160"/>
    </row>
    <row r="659" spans="2:4">
      <c r="B659" s="160"/>
      <c r="C659" s="160"/>
      <c r="D659" s="160"/>
    </row>
    <row r="660" spans="2:4">
      <c r="B660" s="160"/>
      <c r="C660" s="160"/>
      <c r="D660" s="160"/>
    </row>
    <row r="661" spans="2:4">
      <c r="B661" s="160"/>
      <c r="C661" s="160"/>
      <c r="D661" s="160"/>
    </row>
    <row r="662" spans="2:4">
      <c r="B662" s="160"/>
      <c r="C662" s="160"/>
      <c r="D662" s="160"/>
    </row>
    <row r="663" spans="2:4">
      <c r="B663" s="160"/>
      <c r="C663" s="160"/>
      <c r="D663" s="160"/>
    </row>
    <row r="664" spans="2:4">
      <c r="B664" s="160"/>
      <c r="C664" s="160"/>
      <c r="D664" s="160"/>
    </row>
    <row r="665" spans="2:4">
      <c r="B665" s="160"/>
      <c r="C665" s="160"/>
      <c r="D665" s="160"/>
    </row>
    <row r="666" spans="2:4">
      <c r="B666" s="160"/>
      <c r="C666" s="160"/>
      <c r="D666" s="160"/>
    </row>
    <row r="667" spans="2:4">
      <c r="B667" s="160"/>
      <c r="C667" s="160"/>
      <c r="D667" s="160"/>
    </row>
    <row r="668" spans="2:4">
      <c r="B668" s="160"/>
      <c r="C668" s="160"/>
      <c r="D668" s="160"/>
    </row>
    <row r="669" spans="2:4">
      <c r="B669" s="160"/>
      <c r="C669" s="160"/>
      <c r="D669" s="160"/>
    </row>
    <row r="670" spans="2:4">
      <c r="B670" s="160"/>
      <c r="C670" s="160"/>
      <c r="D670" s="160"/>
    </row>
    <row r="671" spans="2:4">
      <c r="B671" s="160"/>
      <c r="C671" s="160"/>
      <c r="D671" s="160"/>
    </row>
    <row r="672" spans="2:4">
      <c r="B672" s="160"/>
      <c r="C672" s="160"/>
      <c r="D672" s="160"/>
    </row>
    <row r="673" spans="2:4">
      <c r="B673" s="160"/>
      <c r="C673" s="160"/>
      <c r="D673" s="160"/>
    </row>
    <row r="674" spans="2:4">
      <c r="B674" s="160"/>
      <c r="C674" s="160"/>
      <c r="D674" s="160"/>
    </row>
    <row r="675" spans="2:4">
      <c r="B675" s="160"/>
      <c r="C675" s="160"/>
      <c r="D675" s="160"/>
    </row>
    <row r="676" spans="2:4">
      <c r="B676" s="160"/>
      <c r="C676" s="160"/>
      <c r="D676" s="160"/>
    </row>
    <row r="677" spans="2:4">
      <c r="B677" s="160"/>
      <c r="C677" s="160"/>
      <c r="D677" s="160"/>
    </row>
    <row r="678" spans="2:4">
      <c r="B678" s="160"/>
      <c r="C678" s="160"/>
      <c r="D678" s="160"/>
    </row>
    <row r="679" spans="2:4">
      <c r="B679" s="160"/>
      <c r="C679" s="160"/>
      <c r="D679" s="160"/>
    </row>
    <row r="680" spans="2:4">
      <c r="B680" s="160"/>
      <c r="C680" s="160"/>
      <c r="D680" s="160"/>
    </row>
    <row r="681" spans="2:4">
      <c r="B681" s="160"/>
      <c r="C681" s="160"/>
      <c r="D681" s="160"/>
    </row>
    <row r="682" spans="2:4">
      <c r="B682" s="160"/>
      <c r="C682" s="160"/>
      <c r="D682" s="160"/>
    </row>
    <row r="683" spans="2:4">
      <c r="B683" s="160"/>
      <c r="C683" s="160"/>
      <c r="D683" s="160"/>
    </row>
    <row r="684" spans="2:4">
      <c r="B684" s="160"/>
      <c r="C684" s="160"/>
      <c r="D684" s="160"/>
    </row>
    <row r="685" spans="2:4">
      <c r="B685" s="160"/>
      <c r="C685" s="160"/>
      <c r="D685" s="160"/>
    </row>
    <row r="686" spans="2:4">
      <c r="B686" s="160"/>
      <c r="C686" s="160"/>
      <c r="D686" s="160"/>
    </row>
    <row r="687" spans="2:4">
      <c r="B687" s="160"/>
      <c r="C687" s="160"/>
      <c r="D687" s="160"/>
    </row>
    <row r="688" spans="2:4">
      <c r="B688" s="160"/>
      <c r="C688" s="160"/>
      <c r="D688" s="160"/>
    </row>
    <row r="689" spans="2:4">
      <c r="B689" s="160"/>
      <c r="C689" s="160"/>
      <c r="D689" s="160"/>
    </row>
    <row r="690" spans="2:4">
      <c r="B690" s="160"/>
      <c r="C690" s="160"/>
      <c r="D690" s="160"/>
    </row>
    <row r="691" spans="2:4">
      <c r="B691" s="160"/>
      <c r="C691" s="160"/>
      <c r="D691" s="160"/>
    </row>
    <row r="692" spans="2:4">
      <c r="B692" s="160"/>
      <c r="C692" s="160"/>
      <c r="D692" s="160"/>
    </row>
    <row r="693" spans="2:4">
      <c r="B693" s="160"/>
      <c r="C693" s="160"/>
      <c r="D693" s="160"/>
    </row>
    <row r="694" spans="2:4">
      <c r="B694" s="160"/>
      <c r="C694" s="160"/>
      <c r="D694" s="160"/>
    </row>
    <row r="695" spans="2:4">
      <c r="B695" s="160"/>
      <c r="C695" s="160"/>
      <c r="D695" s="160"/>
    </row>
    <row r="696" spans="2:4">
      <c r="B696" s="160"/>
      <c r="C696" s="160"/>
      <c r="D696" s="160"/>
    </row>
    <row r="697" spans="2:4">
      <c r="B697" s="160"/>
      <c r="C697" s="160"/>
      <c r="D697" s="160"/>
    </row>
    <row r="698" spans="2:4">
      <c r="B698" s="160"/>
      <c r="C698" s="160"/>
      <c r="D698" s="160"/>
    </row>
    <row r="699" spans="2:4">
      <c r="B699" s="160"/>
      <c r="C699" s="160"/>
      <c r="D699" s="160"/>
    </row>
    <row r="700" spans="2:4">
      <c r="B700" s="160"/>
      <c r="C700" s="160"/>
      <c r="D700" s="160"/>
    </row>
    <row r="701" spans="2:4">
      <c r="B701" s="160"/>
      <c r="C701" s="160"/>
      <c r="D701" s="160"/>
    </row>
    <row r="702" spans="2:4">
      <c r="B702" s="160"/>
      <c r="C702" s="160"/>
      <c r="D702" s="160"/>
    </row>
    <row r="703" spans="2:4">
      <c r="B703" s="160"/>
      <c r="C703" s="160"/>
      <c r="D703" s="160"/>
    </row>
    <row r="704" spans="2:4">
      <c r="B704" s="160"/>
      <c r="C704" s="160"/>
      <c r="D704" s="160"/>
    </row>
    <row r="705" spans="2:4">
      <c r="B705" s="160"/>
      <c r="C705" s="160"/>
      <c r="D705" s="160"/>
    </row>
    <row r="706" spans="2:4">
      <c r="B706" s="160"/>
      <c r="C706" s="160"/>
      <c r="D706" s="160"/>
    </row>
    <row r="707" spans="2:4">
      <c r="B707" s="160"/>
      <c r="C707" s="160"/>
      <c r="D707" s="160"/>
    </row>
    <row r="708" spans="2:4">
      <c r="B708" s="160"/>
      <c r="C708" s="160"/>
      <c r="D708" s="160"/>
    </row>
    <row r="709" spans="2:4">
      <c r="B709" s="160"/>
      <c r="C709" s="160"/>
      <c r="D709" s="160"/>
    </row>
    <row r="710" spans="2:4">
      <c r="B710" s="160"/>
      <c r="C710" s="160"/>
      <c r="D710" s="160"/>
    </row>
    <row r="711" spans="2:4">
      <c r="B711" s="160"/>
      <c r="C711" s="160"/>
      <c r="D711" s="160"/>
    </row>
    <row r="712" spans="2:4">
      <c r="B712" s="160"/>
      <c r="C712" s="160"/>
      <c r="D712" s="160"/>
    </row>
    <row r="713" spans="2:4">
      <c r="B713" s="160"/>
      <c r="C713" s="160"/>
      <c r="D713" s="160"/>
    </row>
    <row r="714" spans="2:4">
      <c r="B714" s="160"/>
      <c r="C714" s="160"/>
      <c r="D714" s="160"/>
    </row>
    <row r="715" spans="2:4">
      <c r="B715" s="160"/>
      <c r="C715" s="160"/>
      <c r="D715" s="160"/>
    </row>
    <row r="716" spans="2:4">
      <c r="B716" s="160"/>
      <c r="C716" s="160"/>
      <c r="D716" s="160"/>
    </row>
    <row r="717" spans="2:4">
      <c r="B717" s="160"/>
      <c r="C717" s="160"/>
      <c r="D717" s="160"/>
    </row>
    <row r="718" spans="2:4">
      <c r="B718" s="160"/>
      <c r="C718" s="160"/>
      <c r="D718" s="160"/>
    </row>
    <row r="719" spans="2:4">
      <c r="B719" s="160"/>
      <c r="C719" s="160"/>
      <c r="D719" s="160"/>
    </row>
    <row r="720" spans="2:4">
      <c r="B720" s="160"/>
      <c r="C720" s="160"/>
      <c r="D720" s="160"/>
    </row>
    <row r="721" spans="2:4">
      <c r="B721" s="160"/>
      <c r="C721" s="160"/>
      <c r="D721" s="160"/>
    </row>
    <row r="722" spans="2:4">
      <c r="B722" s="160"/>
      <c r="C722" s="160"/>
      <c r="D722" s="160"/>
    </row>
    <row r="723" spans="2:4">
      <c r="B723" s="160"/>
      <c r="C723" s="160"/>
      <c r="D723" s="160"/>
    </row>
    <row r="724" spans="2:4">
      <c r="B724" s="160"/>
      <c r="C724" s="160"/>
      <c r="D724" s="160"/>
    </row>
    <row r="725" spans="2:4">
      <c r="B725" s="160"/>
      <c r="C725" s="160"/>
      <c r="D725" s="160"/>
    </row>
    <row r="726" spans="2:4">
      <c r="B726" s="160"/>
      <c r="C726" s="160"/>
      <c r="D726" s="160"/>
    </row>
    <row r="727" spans="2:4">
      <c r="B727" s="160"/>
      <c r="C727" s="160"/>
      <c r="D727" s="160"/>
    </row>
    <row r="728" spans="2:4">
      <c r="B728" s="160"/>
      <c r="C728" s="160"/>
      <c r="D728" s="160"/>
    </row>
    <row r="729" spans="2:4">
      <c r="B729" s="160"/>
      <c r="C729" s="160"/>
      <c r="D729" s="160"/>
    </row>
    <row r="730" spans="2:4">
      <c r="B730" s="160"/>
      <c r="C730" s="160"/>
      <c r="D730" s="160"/>
    </row>
    <row r="731" spans="2:4">
      <c r="B731" s="160"/>
      <c r="C731" s="160"/>
      <c r="D731" s="160"/>
    </row>
    <row r="732" spans="2:4">
      <c r="B732" s="160"/>
      <c r="C732" s="160"/>
      <c r="D732" s="160"/>
    </row>
    <row r="733" spans="2:4">
      <c r="B733" s="160"/>
      <c r="C733" s="160"/>
      <c r="D733" s="160"/>
    </row>
    <row r="734" spans="2:4">
      <c r="B734" s="160"/>
      <c r="C734" s="160"/>
      <c r="D734" s="160"/>
    </row>
    <row r="735" spans="2:4">
      <c r="B735" s="160"/>
      <c r="C735" s="160"/>
      <c r="D735" s="160"/>
    </row>
    <row r="736" spans="2:4">
      <c r="B736" s="160"/>
      <c r="C736" s="160"/>
      <c r="D736" s="160"/>
    </row>
    <row r="737" spans="2:4">
      <c r="B737" s="160"/>
      <c r="C737" s="160"/>
      <c r="D737" s="160"/>
    </row>
    <row r="738" spans="2:4">
      <c r="B738" s="160"/>
      <c r="C738" s="160"/>
      <c r="D738" s="160"/>
    </row>
    <row r="739" spans="2:4">
      <c r="B739" s="160"/>
      <c r="C739" s="160"/>
      <c r="D739" s="160"/>
    </row>
    <row r="740" spans="2:4">
      <c r="B740" s="160"/>
      <c r="C740" s="160"/>
      <c r="D740" s="160"/>
    </row>
    <row r="741" spans="2:4">
      <c r="B741" s="160"/>
      <c r="C741" s="160"/>
      <c r="D741" s="160"/>
    </row>
    <row r="742" spans="2:4">
      <c r="B742" s="160"/>
      <c r="C742" s="160"/>
      <c r="D742" s="160"/>
    </row>
    <row r="743" spans="2:4">
      <c r="B743" s="160"/>
      <c r="C743" s="160"/>
      <c r="D743" s="160"/>
    </row>
    <row r="744" spans="2:4">
      <c r="B744" s="160"/>
      <c r="C744" s="160"/>
      <c r="D744" s="160"/>
    </row>
    <row r="745" spans="2:4">
      <c r="B745" s="160"/>
      <c r="C745" s="160"/>
      <c r="D745" s="160"/>
    </row>
    <row r="746" spans="2:4">
      <c r="B746" s="160"/>
      <c r="C746" s="160"/>
      <c r="D746" s="160"/>
    </row>
    <row r="747" spans="2:4">
      <c r="B747" s="160"/>
      <c r="C747" s="160"/>
      <c r="D747" s="160"/>
    </row>
    <row r="748" spans="2:4">
      <c r="B748" s="160"/>
      <c r="C748" s="160"/>
      <c r="D748" s="160"/>
    </row>
    <row r="749" spans="2:4">
      <c r="B749" s="160"/>
      <c r="C749" s="160"/>
      <c r="D749" s="160"/>
    </row>
    <row r="750" spans="2:4">
      <c r="B750" s="160"/>
      <c r="C750" s="160"/>
      <c r="D750" s="160"/>
    </row>
    <row r="751" spans="2:4">
      <c r="B751" s="160"/>
      <c r="C751" s="160"/>
      <c r="D751" s="160"/>
    </row>
    <row r="752" spans="2:4">
      <c r="B752" s="160"/>
      <c r="C752" s="160"/>
      <c r="D752" s="160"/>
    </row>
    <row r="753" spans="2:4">
      <c r="B753" s="160"/>
      <c r="C753" s="160"/>
      <c r="D753" s="160"/>
    </row>
    <row r="754" spans="2:4">
      <c r="B754" s="160"/>
      <c r="C754" s="160"/>
      <c r="D754" s="160"/>
    </row>
    <row r="755" spans="2:4">
      <c r="B755" s="160"/>
      <c r="C755" s="160"/>
      <c r="D755" s="160"/>
    </row>
    <row r="756" spans="2:4">
      <c r="B756" s="160"/>
      <c r="C756" s="160"/>
      <c r="D756" s="160"/>
    </row>
    <row r="757" spans="2:4">
      <c r="B757" s="160"/>
      <c r="C757" s="160"/>
      <c r="D757" s="160"/>
    </row>
    <row r="758" spans="2:4">
      <c r="B758" s="160"/>
      <c r="C758" s="160"/>
      <c r="D758" s="160"/>
    </row>
    <row r="759" spans="2:4">
      <c r="B759" s="160"/>
      <c r="C759" s="160"/>
      <c r="D759" s="160"/>
    </row>
    <row r="760" spans="2:4">
      <c r="B760" s="160"/>
      <c r="C760" s="160"/>
      <c r="D760" s="160"/>
    </row>
    <row r="761" spans="2:4">
      <c r="B761" s="160"/>
      <c r="C761" s="160"/>
      <c r="D761" s="160"/>
    </row>
    <row r="762" spans="2:4">
      <c r="B762" s="160"/>
      <c r="C762" s="160"/>
      <c r="D762" s="160"/>
    </row>
    <row r="763" spans="2:4">
      <c r="B763" s="160"/>
      <c r="C763" s="160"/>
      <c r="D763" s="160"/>
    </row>
    <row r="764" spans="2:4">
      <c r="B764" s="160"/>
      <c r="C764" s="160"/>
      <c r="D764" s="160"/>
    </row>
    <row r="765" spans="2:4">
      <c r="B765" s="160"/>
      <c r="C765" s="160"/>
      <c r="D765" s="160"/>
    </row>
    <row r="766" spans="2:4">
      <c r="B766" s="160"/>
      <c r="C766" s="160"/>
      <c r="D766" s="160"/>
    </row>
    <row r="767" spans="2:4">
      <c r="B767" s="160"/>
      <c r="C767" s="160"/>
      <c r="D767" s="160"/>
    </row>
    <row r="768" spans="2:4">
      <c r="B768" s="160"/>
      <c r="C768" s="160"/>
      <c r="D768" s="160"/>
    </row>
    <row r="769" spans="2:4">
      <c r="B769" s="160"/>
      <c r="C769" s="160"/>
      <c r="D769" s="160"/>
    </row>
    <row r="770" spans="2:4">
      <c r="B770" s="160"/>
      <c r="C770" s="160"/>
      <c r="D770" s="160"/>
    </row>
    <row r="771" spans="2:4">
      <c r="B771" s="160"/>
      <c r="C771" s="160"/>
      <c r="D771" s="160"/>
    </row>
    <row r="772" spans="2:4">
      <c r="B772" s="160"/>
      <c r="C772" s="160"/>
      <c r="D772" s="160"/>
    </row>
    <row r="773" spans="2:4">
      <c r="B773" s="160"/>
      <c r="C773" s="160"/>
      <c r="D773" s="160"/>
    </row>
    <row r="774" spans="2:4">
      <c r="B774" s="160"/>
      <c r="C774" s="160"/>
      <c r="D774" s="160"/>
    </row>
    <row r="775" spans="2:4">
      <c r="B775" s="160"/>
      <c r="C775" s="160"/>
      <c r="D775" s="160"/>
    </row>
    <row r="776" spans="2:4">
      <c r="B776" s="160"/>
      <c r="C776" s="160"/>
      <c r="D776" s="160"/>
    </row>
    <row r="777" spans="2:4">
      <c r="B777" s="160"/>
      <c r="C777" s="160"/>
      <c r="D777" s="160"/>
    </row>
    <row r="778" spans="2:4">
      <c r="B778" s="160"/>
      <c r="C778" s="160"/>
      <c r="D778" s="160"/>
    </row>
    <row r="779" spans="2:4">
      <c r="B779" s="160"/>
      <c r="C779" s="160"/>
      <c r="D779" s="160"/>
    </row>
    <row r="780" spans="2:4">
      <c r="B780" s="160"/>
      <c r="C780" s="160"/>
      <c r="D780" s="160"/>
    </row>
    <row r="781" spans="2:4">
      <c r="B781" s="160"/>
      <c r="C781" s="160"/>
      <c r="D781" s="160"/>
    </row>
    <row r="782" spans="2:4">
      <c r="B782" s="160"/>
      <c r="C782" s="160"/>
      <c r="D782" s="160"/>
    </row>
    <row r="783" spans="2:4">
      <c r="B783" s="160"/>
      <c r="C783" s="160"/>
      <c r="D783" s="160"/>
    </row>
    <row r="784" spans="2:4">
      <c r="B784" s="160"/>
      <c r="C784" s="160"/>
      <c r="D784" s="160"/>
    </row>
    <row r="785" spans="2:4">
      <c r="B785" s="160"/>
      <c r="C785" s="160"/>
      <c r="D785" s="160"/>
    </row>
    <row r="786" spans="2:4">
      <c r="B786" s="160"/>
      <c r="C786" s="160"/>
      <c r="D786" s="160"/>
    </row>
    <row r="787" spans="2:4">
      <c r="B787" s="160"/>
      <c r="C787" s="160"/>
      <c r="D787" s="160"/>
    </row>
    <row r="788" spans="2:4">
      <c r="B788" s="160"/>
      <c r="C788" s="160"/>
      <c r="D788" s="160"/>
    </row>
    <row r="789" spans="2:4">
      <c r="B789" s="160"/>
      <c r="C789" s="160"/>
      <c r="D789" s="160"/>
    </row>
    <row r="790" spans="2:4">
      <c r="B790" s="160"/>
      <c r="C790" s="160"/>
      <c r="D790" s="160"/>
    </row>
    <row r="791" spans="2:4">
      <c r="B791" s="160"/>
      <c r="C791" s="160"/>
      <c r="D791" s="160"/>
    </row>
    <row r="792" spans="2:4">
      <c r="B792" s="160"/>
      <c r="C792" s="160"/>
      <c r="D792" s="160"/>
    </row>
    <row r="793" spans="2:4">
      <c r="B793" s="160"/>
      <c r="C793" s="160"/>
      <c r="D793" s="160"/>
    </row>
    <row r="794" spans="2:4">
      <c r="B794" s="160"/>
      <c r="C794" s="160"/>
      <c r="D794" s="160"/>
    </row>
    <row r="795" spans="2:4">
      <c r="B795" s="160"/>
      <c r="C795" s="160"/>
      <c r="D795" s="160"/>
    </row>
    <row r="796" spans="2:4">
      <c r="B796" s="160"/>
      <c r="C796" s="160"/>
      <c r="D796" s="160"/>
    </row>
    <row r="797" spans="2:4">
      <c r="B797" s="160"/>
      <c r="C797" s="160"/>
      <c r="D797" s="160"/>
    </row>
    <row r="798" spans="2:4">
      <c r="B798" s="160"/>
      <c r="C798" s="160"/>
      <c r="D798" s="160"/>
    </row>
    <row r="799" spans="2:4">
      <c r="B799" s="160"/>
      <c r="C799" s="160"/>
      <c r="D799" s="160"/>
    </row>
    <row r="800" spans="2:4">
      <c r="B800" s="160"/>
      <c r="C800" s="160"/>
      <c r="D800" s="160"/>
    </row>
    <row r="801" spans="2:4">
      <c r="B801" s="160"/>
      <c r="C801" s="160"/>
      <c r="D801" s="160"/>
    </row>
    <row r="802" spans="2:4">
      <c r="B802" s="160"/>
      <c r="C802" s="160"/>
      <c r="D802" s="160"/>
    </row>
    <row r="803" spans="2:4">
      <c r="B803" s="160"/>
      <c r="C803" s="160"/>
      <c r="D803" s="160"/>
    </row>
    <row r="804" spans="2:4">
      <c r="B804" s="160"/>
      <c r="C804" s="160"/>
      <c r="D804" s="160"/>
    </row>
    <row r="805" spans="2:4">
      <c r="B805" s="160"/>
      <c r="C805" s="160"/>
      <c r="D805" s="160"/>
    </row>
    <row r="806" spans="2:4">
      <c r="B806" s="160"/>
      <c r="C806" s="160"/>
      <c r="D806" s="160"/>
    </row>
    <row r="807" spans="2:4">
      <c r="B807" s="160"/>
      <c r="C807" s="160"/>
      <c r="D807" s="160"/>
    </row>
    <row r="808" spans="2:4">
      <c r="B808" s="160"/>
      <c r="C808" s="160"/>
      <c r="D808" s="160"/>
    </row>
    <row r="809" spans="2:4">
      <c r="B809" s="160"/>
      <c r="C809" s="160"/>
      <c r="D809" s="160"/>
    </row>
    <row r="810" spans="2:4">
      <c r="B810" s="160"/>
      <c r="C810" s="160"/>
      <c r="D810" s="160"/>
    </row>
    <row r="811" spans="2:4">
      <c r="B811" s="160"/>
      <c r="C811" s="160"/>
      <c r="D811" s="160"/>
    </row>
    <row r="812" spans="2:4">
      <c r="B812" s="160"/>
      <c r="C812" s="160"/>
      <c r="D812" s="160"/>
    </row>
    <row r="813" spans="2:4">
      <c r="B813" s="160"/>
      <c r="C813" s="160"/>
      <c r="D813" s="160"/>
    </row>
    <row r="814" spans="2:4">
      <c r="B814" s="160"/>
      <c r="C814" s="160"/>
      <c r="D814" s="160"/>
    </row>
    <row r="815" spans="2:4">
      <c r="B815" s="160"/>
      <c r="C815" s="160"/>
      <c r="D815" s="160"/>
    </row>
    <row r="816" spans="2:4">
      <c r="B816" s="160"/>
      <c r="C816" s="160"/>
      <c r="D816" s="160"/>
    </row>
    <row r="817" spans="2:4">
      <c r="B817" s="160"/>
      <c r="C817" s="160"/>
      <c r="D817" s="160"/>
    </row>
    <row r="818" spans="2:4">
      <c r="B818" s="160"/>
      <c r="C818" s="160"/>
      <c r="D818" s="160"/>
    </row>
    <row r="819" spans="2:4">
      <c r="B819" s="160"/>
      <c r="C819" s="160"/>
      <c r="D819" s="160"/>
    </row>
    <row r="820" spans="2:4">
      <c r="B820" s="160"/>
      <c r="C820" s="160"/>
      <c r="D820" s="160"/>
    </row>
    <row r="821" spans="2:4">
      <c r="B821" s="160"/>
      <c r="C821" s="160"/>
      <c r="D821" s="160"/>
    </row>
    <row r="822" spans="2:4">
      <c r="B822" s="160"/>
      <c r="C822" s="160"/>
      <c r="D822" s="160"/>
    </row>
    <row r="823" spans="2:4">
      <c r="B823" s="160"/>
      <c r="C823" s="160"/>
      <c r="D823" s="160"/>
    </row>
    <row r="824" spans="2:4">
      <c r="B824" s="160"/>
      <c r="C824" s="160"/>
      <c r="D824" s="160"/>
    </row>
    <row r="825" spans="2:4">
      <c r="B825" s="160"/>
      <c r="C825" s="160"/>
      <c r="D825" s="160"/>
    </row>
    <row r="826" spans="2:4">
      <c r="B826" s="160"/>
      <c r="C826" s="160"/>
      <c r="D826" s="160"/>
    </row>
    <row r="827" spans="2:4">
      <c r="B827" s="160"/>
      <c r="C827" s="160"/>
      <c r="D827" s="160"/>
    </row>
    <row r="828" spans="2:4">
      <c r="B828" s="160"/>
      <c r="C828" s="160"/>
      <c r="D828" s="160"/>
    </row>
    <row r="829" spans="2:4">
      <c r="B829" s="160"/>
      <c r="C829" s="160"/>
      <c r="D829" s="160"/>
    </row>
    <row r="830" spans="2:4">
      <c r="B830" s="160"/>
      <c r="C830" s="160"/>
      <c r="D830" s="160"/>
    </row>
    <row r="831" spans="2:4">
      <c r="B831" s="160"/>
      <c r="C831" s="160"/>
      <c r="D831" s="160"/>
    </row>
    <row r="832" spans="2:4">
      <c r="B832" s="160"/>
      <c r="C832" s="160"/>
      <c r="D832" s="160"/>
    </row>
    <row r="833" spans="2:4">
      <c r="B833" s="160"/>
      <c r="C833" s="160"/>
      <c r="D833" s="160"/>
    </row>
    <row r="834" spans="2:4">
      <c r="B834" s="160"/>
      <c r="C834" s="160"/>
      <c r="D834" s="160"/>
    </row>
    <row r="835" spans="2:4">
      <c r="B835" s="160"/>
      <c r="C835" s="160"/>
      <c r="D835" s="160"/>
    </row>
    <row r="836" spans="2:4">
      <c r="B836" s="160"/>
      <c r="C836" s="160"/>
      <c r="D836" s="160"/>
    </row>
    <row r="837" spans="2:4">
      <c r="B837" s="160"/>
      <c r="C837" s="160"/>
      <c r="D837" s="160"/>
    </row>
    <row r="838" spans="2:4">
      <c r="B838" s="160"/>
      <c r="C838" s="160"/>
      <c r="D838" s="160"/>
    </row>
    <row r="839" spans="2:4">
      <c r="B839" s="160"/>
      <c r="C839" s="160"/>
      <c r="D839" s="160"/>
    </row>
    <row r="840" spans="2:4">
      <c r="B840" s="160"/>
      <c r="C840" s="160"/>
      <c r="D840" s="160"/>
    </row>
    <row r="841" spans="2:4">
      <c r="B841" s="160"/>
      <c r="C841" s="160"/>
      <c r="D841" s="160"/>
    </row>
    <row r="842" spans="2:4">
      <c r="B842" s="160"/>
      <c r="C842" s="160"/>
      <c r="D842" s="160"/>
    </row>
    <row r="843" spans="2:4">
      <c r="B843" s="160"/>
      <c r="C843" s="160"/>
      <c r="D843" s="160"/>
    </row>
    <row r="844" spans="2:4">
      <c r="B844" s="160"/>
      <c r="C844" s="160"/>
      <c r="D844" s="160"/>
    </row>
    <row r="845" spans="2:4">
      <c r="B845" s="160"/>
      <c r="C845" s="160"/>
      <c r="D845" s="160"/>
    </row>
    <row r="846" spans="2:4">
      <c r="B846" s="160"/>
      <c r="C846" s="160"/>
      <c r="D846" s="160"/>
    </row>
    <row r="847" spans="2:4">
      <c r="B847" s="160"/>
      <c r="C847" s="160"/>
      <c r="D847" s="160"/>
    </row>
    <row r="848" spans="2:4">
      <c r="B848" s="160"/>
      <c r="C848" s="160"/>
      <c r="D848" s="160"/>
    </row>
    <row r="849" spans="2:4">
      <c r="B849" s="160"/>
      <c r="C849" s="160"/>
      <c r="D849" s="160"/>
    </row>
    <row r="850" spans="2:4">
      <c r="B850" s="160"/>
      <c r="C850" s="160"/>
      <c r="D850" s="160"/>
    </row>
    <row r="851" spans="2:4">
      <c r="B851" s="160"/>
      <c r="C851" s="160"/>
      <c r="D851" s="160"/>
    </row>
    <row r="852" spans="2:4">
      <c r="B852" s="160"/>
      <c r="C852" s="160"/>
      <c r="D852" s="160"/>
    </row>
    <row r="853" spans="2:4">
      <c r="B853" s="160"/>
      <c r="C853" s="160"/>
      <c r="D853" s="160"/>
    </row>
    <row r="854" spans="2:4">
      <c r="B854" s="160"/>
      <c r="C854" s="160"/>
      <c r="D854" s="160"/>
    </row>
    <row r="855" spans="2:4">
      <c r="B855" s="160"/>
      <c r="C855" s="160"/>
      <c r="D855" s="160"/>
    </row>
    <row r="856" spans="2:4">
      <c r="B856" s="160"/>
      <c r="C856" s="160"/>
      <c r="D856" s="160"/>
    </row>
    <row r="857" spans="2:4">
      <c r="B857" s="160"/>
      <c r="C857" s="160"/>
      <c r="D857" s="160"/>
    </row>
    <row r="858" spans="2:4">
      <c r="B858" s="160"/>
      <c r="C858" s="160"/>
      <c r="D858" s="160"/>
    </row>
    <row r="859" spans="2:4">
      <c r="B859" s="160"/>
      <c r="C859" s="160"/>
      <c r="D859" s="160"/>
    </row>
    <row r="860" spans="2:4">
      <c r="B860" s="160"/>
      <c r="C860" s="160"/>
      <c r="D860" s="160"/>
    </row>
    <row r="861" spans="2:4">
      <c r="B861" s="160"/>
      <c r="C861" s="160"/>
      <c r="D861" s="160"/>
    </row>
    <row r="862" spans="2:4">
      <c r="B862" s="160"/>
      <c r="C862" s="160"/>
      <c r="D862" s="160"/>
    </row>
    <row r="863" spans="2:4">
      <c r="B863" s="160"/>
      <c r="C863" s="160"/>
      <c r="D863" s="160"/>
    </row>
    <row r="864" spans="2:4">
      <c r="B864" s="160"/>
      <c r="C864" s="160"/>
      <c r="D864" s="160"/>
    </row>
    <row r="865" spans="2:4">
      <c r="B865" s="160"/>
      <c r="C865" s="160"/>
      <c r="D865" s="160"/>
    </row>
    <row r="866" spans="2:4">
      <c r="B866" s="160"/>
      <c r="C866" s="160"/>
      <c r="D866" s="160"/>
    </row>
    <row r="867" spans="2:4">
      <c r="B867" s="160"/>
      <c r="C867" s="160"/>
      <c r="D867" s="160"/>
    </row>
    <row r="868" spans="2:4">
      <c r="B868" s="160"/>
      <c r="C868" s="160"/>
      <c r="D868" s="160"/>
    </row>
    <row r="869" spans="2:4">
      <c r="B869" s="160"/>
      <c r="C869" s="160"/>
      <c r="D869" s="160"/>
    </row>
    <row r="870" spans="2:4">
      <c r="B870" s="160"/>
      <c r="C870" s="160"/>
      <c r="D870" s="160"/>
    </row>
    <row r="871" spans="2:4">
      <c r="B871" s="160"/>
      <c r="C871" s="160"/>
      <c r="D871" s="160"/>
    </row>
    <row r="872" spans="2:4">
      <c r="B872" s="160"/>
      <c r="C872" s="160"/>
      <c r="D872" s="160"/>
    </row>
    <row r="873" spans="2:4">
      <c r="B873" s="160"/>
      <c r="C873" s="160"/>
      <c r="D873" s="160"/>
    </row>
    <row r="874" spans="2:4">
      <c r="B874" s="160"/>
      <c r="C874" s="160"/>
      <c r="D874" s="160"/>
    </row>
    <row r="875" spans="2:4">
      <c r="B875" s="160"/>
      <c r="C875" s="160"/>
      <c r="D875" s="160"/>
    </row>
    <row r="876" spans="2:4">
      <c r="B876" s="160"/>
      <c r="C876" s="160"/>
      <c r="D876" s="160"/>
    </row>
    <row r="877" spans="2:4">
      <c r="B877" s="160"/>
      <c r="C877" s="160"/>
      <c r="D877" s="160"/>
    </row>
    <row r="878" spans="2:4">
      <c r="B878" s="160"/>
      <c r="C878" s="160"/>
      <c r="D878" s="160"/>
    </row>
    <row r="879" spans="2:4">
      <c r="B879" s="160"/>
      <c r="C879" s="160"/>
      <c r="D879" s="160"/>
    </row>
    <row r="880" spans="2:4">
      <c r="B880" s="160"/>
      <c r="C880" s="160"/>
      <c r="D880" s="160"/>
    </row>
    <row r="881" spans="2:4">
      <c r="B881" s="160"/>
      <c r="C881" s="160"/>
      <c r="D881" s="160"/>
    </row>
    <row r="882" spans="2:4">
      <c r="B882" s="160"/>
      <c r="C882" s="160"/>
      <c r="D882" s="160"/>
    </row>
    <row r="883" spans="2:4">
      <c r="B883" s="160"/>
      <c r="C883" s="160"/>
      <c r="D883" s="160"/>
    </row>
    <row r="884" spans="2:4">
      <c r="B884" s="160"/>
      <c r="C884" s="160"/>
      <c r="D884" s="160"/>
    </row>
    <row r="885" spans="2:4">
      <c r="B885" s="160"/>
      <c r="C885" s="160"/>
      <c r="D885" s="160"/>
    </row>
    <row r="886" spans="2:4">
      <c r="B886" s="160"/>
      <c r="C886" s="160"/>
      <c r="D886" s="160"/>
    </row>
    <row r="887" spans="2:4">
      <c r="B887" s="160"/>
      <c r="C887" s="160"/>
      <c r="D887" s="160"/>
    </row>
    <row r="888" spans="2:4">
      <c r="B888" s="160"/>
      <c r="C888" s="160"/>
      <c r="D888" s="160"/>
    </row>
    <row r="889" spans="2:4">
      <c r="B889" s="160"/>
      <c r="C889" s="160"/>
      <c r="D889" s="160"/>
    </row>
    <row r="890" spans="2:4">
      <c r="B890" s="160"/>
      <c r="C890" s="160"/>
      <c r="D890" s="160"/>
    </row>
    <row r="891" spans="2:4">
      <c r="B891" s="160"/>
      <c r="C891" s="160"/>
      <c r="D891" s="160"/>
    </row>
    <row r="892" spans="2:4">
      <c r="B892" s="160"/>
      <c r="C892" s="160"/>
      <c r="D892" s="160"/>
    </row>
    <row r="893" spans="2:4">
      <c r="B893" s="160"/>
      <c r="C893" s="160"/>
      <c r="D893" s="160"/>
    </row>
    <row r="894" spans="2:4">
      <c r="B894" s="160"/>
      <c r="C894" s="160"/>
      <c r="D894" s="160"/>
    </row>
    <row r="895" spans="2:4">
      <c r="B895" s="160"/>
      <c r="C895" s="160"/>
      <c r="D895" s="160"/>
    </row>
    <row r="896" spans="2:4">
      <c r="B896" s="160"/>
      <c r="C896" s="160"/>
      <c r="D896" s="160"/>
    </row>
    <row r="897" spans="2:4">
      <c r="B897" s="160"/>
      <c r="C897" s="160"/>
      <c r="D897" s="160"/>
    </row>
    <row r="898" spans="2:4">
      <c r="B898" s="160"/>
      <c r="C898" s="160"/>
      <c r="D898" s="160"/>
    </row>
    <row r="899" spans="2:4">
      <c r="B899" s="160"/>
      <c r="C899" s="160"/>
      <c r="D899" s="160"/>
    </row>
    <row r="900" spans="2:4">
      <c r="B900" s="160"/>
      <c r="C900" s="160"/>
      <c r="D900" s="160"/>
    </row>
    <row r="901" spans="2:4">
      <c r="B901" s="160"/>
      <c r="C901" s="160"/>
      <c r="D901" s="160"/>
    </row>
    <row r="902" spans="2:4">
      <c r="B902" s="160"/>
      <c r="C902" s="160"/>
      <c r="D902" s="160"/>
    </row>
    <row r="903" spans="2:4">
      <c r="B903" s="160"/>
      <c r="C903" s="160"/>
      <c r="D903" s="160"/>
    </row>
    <row r="904" spans="2:4">
      <c r="B904" s="160"/>
      <c r="C904" s="160"/>
      <c r="D904" s="160"/>
    </row>
    <row r="905" spans="2:4">
      <c r="B905" s="160"/>
      <c r="C905" s="160"/>
      <c r="D905" s="160"/>
    </row>
    <row r="906" spans="2:4">
      <c r="B906" s="160"/>
      <c r="C906" s="160"/>
      <c r="D906" s="160"/>
    </row>
    <row r="907" spans="2:4">
      <c r="B907" s="160"/>
      <c r="C907" s="160"/>
      <c r="D907" s="160"/>
    </row>
    <row r="908" spans="2:4">
      <c r="B908" s="160"/>
      <c r="C908" s="160"/>
      <c r="D908" s="160"/>
    </row>
    <row r="909" spans="2:4">
      <c r="B909" s="160"/>
      <c r="C909" s="160"/>
      <c r="D909" s="160"/>
    </row>
    <row r="910" spans="2:4">
      <c r="B910" s="160"/>
      <c r="C910" s="160"/>
      <c r="D910" s="160"/>
    </row>
    <row r="911" spans="2:4">
      <c r="B911" s="160"/>
      <c r="C911" s="160"/>
      <c r="D911" s="160"/>
    </row>
    <row r="912" spans="2:4">
      <c r="B912" s="160"/>
      <c r="C912" s="160"/>
      <c r="D912" s="160"/>
    </row>
    <row r="913" spans="2:4">
      <c r="B913" s="160"/>
      <c r="C913" s="160"/>
      <c r="D913" s="160"/>
    </row>
    <row r="914" spans="2:4">
      <c r="B914" s="160"/>
      <c r="C914" s="160"/>
      <c r="D914" s="160"/>
    </row>
    <row r="915" spans="2:4">
      <c r="B915" s="160"/>
      <c r="C915" s="160"/>
      <c r="D915" s="160"/>
    </row>
    <row r="916" spans="2:4">
      <c r="B916" s="160"/>
      <c r="C916" s="160"/>
      <c r="D916" s="160"/>
    </row>
    <row r="917" spans="2:4">
      <c r="B917" s="160"/>
      <c r="C917" s="160"/>
      <c r="D917" s="160"/>
    </row>
    <row r="918" spans="2:4">
      <c r="B918" s="160"/>
      <c r="C918" s="160"/>
      <c r="D918" s="160"/>
    </row>
    <row r="919" spans="2:4">
      <c r="B919" s="160"/>
      <c r="C919" s="160"/>
      <c r="D919" s="160"/>
    </row>
    <row r="920" spans="2:4">
      <c r="B920" s="160"/>
      <c r="C920" s="160"/>
      <c r="D920" s="160"/>
    </row>
    <row r="921" spans="2:4">
      <c r="B921" s="160"/>
      <c r="C921" s="160"/>
      <c r="D921" s="160"/>
    </row>
    <row r="922" spans="2:4">
      <c r="B922" s="160"/>
      <c r="C922" s="160"/>
      <c r="D922" s="160"/>
    </row>
    <row r="923" spans="2:4">
      <c r="B923" s="160"/>
      <c r="C923" s="160"/>
      <c r="D923" s="160"/>
    </row>
    <row r="924" spans="2:4">
      <c r="B924" s="160"/>
      <c r="C924" s="160"/>
      <c r="D924" s="160"/>
    </row>
    <row r="925" spans="2:4">
      <c r="B925" s="160"/>
      <c r="C925" s="160"/>
      <c r="D925" s="160"/>
    </row>
    <row r="926" spans="2:4">
      <c r="B926" s="160"/>
      <c r="C926" s="160"/>
      <c r="D926" s="160"/>
    </row>
    <row r="927" spans="2:4">
      <c r="B927" s="160"/>
      <c r="C927" s="160"/>
      <c r="D927" s="160"/>
    </row>
    <row r="928" spans="2:4">
      <c r="B928" s="160"/>
      <c r="C928" s="160"/>
      <c r="D928" s="160"/>
    </row>
    <row r="929" spans="2:4">
      <c r="B929" s="160"/>
      <c r="C929" s="160"/>
      <c r="D929" s="160"/>
    </row>
    <row r="930" spans="2:4">
      <c r="B930" s="160"/>
      <c r="C930" s="160"/>
      <c r="D930" s="160"/>
    </row>
    <row r="931" spans="2:4">
      <c r="B931" s="160"/>
      <c r="C931" s="160"/>
      <c r="D931" s="160"/>
    </row>
    <row r="932" spans="2:4">
      <c r="B932" s="160"/>
      <c r="C932" s="160"/>
      <c r="D932" s="160"/>
    </row>
    <row r="933" spans="2:4">
      <c r="B933" s="160"/>
      <c r="C933" s="160"/>
      <c r="D933" s="160"/>
    </row>
    <row r="934" spans="2:4">
      <c r="B934" s="160"/>
      <c r="C934" s="160"/>
      <c r="D934" s="160"/>
    </row>
    <row r="935" spans="2:4">
      <c r="B935" s="160"/>
      <c r="C935" s="160"/>
      <c r="D935" s="160"/>
    </row>
    <row r="936" spans="2:4">
      <c r="B936" s="160"/>
      <c r="C936" s="160"/>
      <c r="D936" s="160"/>
    </row>
    <row r="937" spans="2:4">
      <c r="B937" s="160"/>
      <c r="C937" s="160"/>
      <c r="D937" s="160"/>
    </row>
    <row r="938" spans="2:4">
      <c r="B938" s="160"/>
      <c r="C938" s="160"/>
      <c r="D938" s="160"/>
    </row>
    <row r="939" spans="2:4">
      <c r="B939" s="160"/>
      <c r="C939" s="160"/>
      <c r="D939" s="160"/>
    </row>
    <row r="940" spans="2:4">
      <c r="B940" s="160"/>
      <c r="C940" s="160"/>
      <c r="D940" s="160"/>
    </row>
    <row r="941" spans="2:4">
      <c r="B941" s="160"/>
      <c r="C941" s="160"/>
      <c r="D941" s="160"/>
    </row>
    <row r="942" spans="2:4">
      <c r="B942" s="160"/>
      <c r="C942" s="160"/>
      <c r="D942" s="160"/>
    </row>
    <row r="943" spans="2:4">
      <c r="B943" s="160"/>
      <c r="C943" s="160"/>
      <c r="D943" s="160"/>
    </row>
    <row r="944" spans="2:4">
      <c r="B944" s="160"/>
      <c r="C944" s="160"/>
      <c r="D944" s="160"/>
    </row>
    <row r="945" spans="2:4">
      <c r="B945" s="160"/>
      <c r="C945" s="160"/>
      <c r="D945" s="160"/>
    </row>
    <row r="946" spans="2:4">
      <c r="B946" s="160"/>
      <c r="C946" s="160"/>
      <c r="D946" s="160"/>
    </row>
    <row r="947" spans="2:4">
      <c r="B947" s="160"/>
      <c r="C947" s="160"/>
      <c r="D947" s="160"/>
    </row>
    <row r="948" spans="2:4">
      <c r="B948" s="160"/>
      <c r="C948" s="160"/>
      <c r="D948" s="160"/>
    </row>
    <row r="949" spans="2:4">
      <c r="B949" s="160"/>
      <c r="C949" s="160"/>
      <c r="D949" s="160"/>
    </row>
    <row r="950" spans="2:4">
      <c r="B950" s="160"/>
      <c r="C950" s="160"/>
      <c r="D950" s="160"/>
    </row>
    <row r="951" spans="2:4">
      <c r="B951" s="160"/>
      <c r="C951" s="160"/>
      <c r="D951" s="160"/>
    </row>
    <row r="952" spans="2:4">
      <c r="B952" s="160"/>
      <c r="C952" s="160"/>
      <c r="D952" s="160"/>
    </row>
    <row r="953" spans="2:4">
      <c r="B953" s="160"/>
      <c r="C953" s="160"/>
      <c r="D953" s="160"/>
    </row>
    <row r="954" spans="2:4">
      <c r="B954" s="160"/>
      <c r="C954" s="160"/>
      <c r="D954" s="160"/>
    </row>
    <row r="955" spans="2:4">
      <c r="B955" s="160"/>
      <c r="C955" s="160"/>
      <c r="D955" s="160"/>
    </row>
    <row r="956" spans="2:4">
      <c r="B956" s="160"/>
      <c r="C956" s="160"/>
      <c r="D956" s="160"/>
    </row>
    <row r="957" spans="2:4">
      <c r="B957" s="160"/>
      <c r="C957" s="160"/>
      <c r="D957" s="160"/>
    </row>
    <row r="958" spans="2:4">
      <c r="B958" s="160"/>
      <c r="C958" s="160"/>
      <c r="D958" s="160"/>
    </row>
    <row r="959" spans="2:4">
      <c r="B959" s="160"/>
      <c r="C959" s="160"/>
      <c r="D959" s="160"/>
    </row>
    <row r="960" spans="2:4">
      <c r="B960" s="160"/>
      <c r="C960" s="160"/>
      <c r="D960" s="160"/>
    </row>
    <row r="961" spans="2:4">
      <c r="B961" s="160"/>
      <c r="C961" s="160"/>
      <c r="D961" s="160"/>
    </row>
    <row r="962" spans="2:4">
      <c r="B962" s="160"/>
      <c r="C962" s="160"/>
      <c r="D962" s="160"/>
    </row>
    <row r="963" spans="2:4">
      <c r="B963" s="160"/>
      <c r="C963" s="160"/>
      <c r="D963" s="160"/>
    </row>
    <row r="964" spans="2:4">
      <c r="B964" s="160"/>
      <c r="C964" s="160"/>
      <c r="D964" s="160"/>
    </row>
    <row r="965" spans="2:4">
      <c r="B965" s="160"/>
      <c r="C965" s="160"/>
      <c r="D965" s="160"/>
    </row>
    <row r="966" spans="2:4">
      <c r="B966" s="160"/>
      <c r="C966" s="160"/>
      <c r="D966" s="160"/>
    </row>
    <row r="967" spans="2:4">
      <c r="B967" s="160"/>
      <c r="C967" s="160"/>
      <c r="D967" s="160"/>
    </row>
    <row r="968" spans="2:4">
      <c r="B968" s="160"/>
      <c r="C968" s="160"/>
      <c r="D968" s="160"/>
    </row>
    <row r="969" spans="2:4">
      <c r="B969" s="160"/>
      <c r="C969" s="160"/>
      <c r="D969" s="160"/>
    </row>
    <row r="970" spans="2:4">
      <c r="B970" s="160"/>
      <c r="C970" s="160"/>
      <c r="D970" s="160"/>
    </row>
    <row r="971" spans="2:4">
      <c r="B971" s="160"/>
      <c r="C971" s="160"/>
      <c r="D971" s="160"/>
    </row>
    <row r="972" spans="2:4">
      <c r="B972" s="160"/>
      <c r="C972" s="160"/>
      <c r="D972" s="160"/>
    </row>
    <row r="973" spans="2:4">
      <c r="B973" s="160"/>
      <c r="C973" s="160"/>
      <c r="D973" s="160"/>
    </row>
    <row r="974" spans="2:4">
      <c r="B974" s="160"/>
      <c r="C974" s="160"/>
      <c r="D974" s="160"/>
    </row>
    <row r="975" spans="2:4">
      <c r="B975" s="160"/>
      <c r="C975" s="160"/>
      <c r="D975" s="160"/>
    </row>
    <row r="976" spans="2:4">
      <c r="B976" s="160"/>
      <c r="C976" s="160"/>
      <c r="D976" s="160"/>
    </row>
    <row r="977" spans="2:4">
      <c r="B977" s="160"/>
      <c r="C977" s="160"/>
      <c r="D977" s="160"/>
    </row>
    <row r="978" spans="2:4">
      <c r="B978" s="160"/>
      <c r="C978" s="160"/>
      <c r="D978" s="160"/>
    </row>
    <row r="979" spans="2:4">
      <c r="B979" s="160"/>
      <c r="C979" s="160"/>
      <c r="D979" s="160"/>
    </row>
    <row r="980" spans="2:4">
      <c r="B980" s="160"/>
      <c r="C980" s="160"/>
      <c r="D980" s="160"/>
    </row>
    <row r="981" spans="2:4">
      <c r="B981" s="160"/>
      <c r="C981" s="160"/>
      <c r="D981" s="160"/>
    </row>
    <row r="982" spans="2:4">
      <c r="B982" s="160"/>
      <c r="C982" s="160"/>
      <c r="D982" s="160"/>
    </row>
    <row r="983" spans="2:4">
      <c r="B983" s="160"/>
      <c r="C983" s="160"/>
      <c r="D983" s="160"/>
    </row>
    <row r="984" spans="2:4">
      <c r="B984" s="160"/>
      <c r="C984" s="160"/>
      <c r="D984" s="160"/>
    </row>
    <row r="985" spans="2:4">
      <c r="B985" s="160"/>
      <c r="C985" s="160"/>
      <c r="D985" s="160"/>
    </row>
    <row r="986" spans="2:4">
      <c r="B986" s="160"/>
      <c r="C986" s="160"/>
      <c r="D986" s="160"/>
    </row>
    <row r="987" spans="2:4">
      <c r="B987" s="160"/>
      <c r="C987" s="160"/>
      <c r="D987" s="160"/>
    </row>
    <row r="988" spans="2:4">
      <c r="B988" s="160"/>
      <c r="C988" s="160"/>
      <c r="D988" s="160"/>
    </row>
    <row r="989" spans="2:4">
      <c r="B989" s="160"/>
      <c r="C989" s="160"/>
      <c r="D989" s="160"/>
    </row>
    <row r="990" spans="2:4">
      <c r="B990" s="160"/>
      <c r="C990" s="160"/>
      <c r="D990" s="160"/>
    </row>
    <row r="991" spans="2:4">
      <c r="B991" s="160"/>
      <c r="C991" s="160"/>
      <c r="D991" s="160"/>
    </row>
    <row r="992" spans="2:4">
      <c r="B992" s="160"/>
      <c r="C992" s="160"/>
      <c r="D992" s="160"/>
    </row>
    <row r="993" spans="2:4">
      <c r="B993" s="160"/>
      <c r="C993" s="160"/>
      <c r="D993" s="160"/>
    </row>
    <row r="994" spans="2:4">
      <c r="B994" s="160"/>
      <c r="C994" s="160"/>
      <c r="D994" s="160"/>
    </row>
    <row r="995" spans="2:4">
      <c r="B995" s="160"/>
      <c r="C995" s="160"/>
      <c r="D995" s="160"/>
    </row>
    <row r="996" spans="2:4">
      <c r="B996" s="160"/>
      <c r="C996" s="160"/>
      <c r="D996" s="160"/>
    </row>
    <row r="997" spans="2:4">
      <c r="B997" s="160"/>
      <c r="C997" s="160"/>
      <c r="D997" s="160"/>
    </row>
    <row r="998" spans="2:4">
      <c r="B998" s="160"/>
      <c r="C998" s="160"/>
      <c r="D998" s="160"/>
    </row>
    <row r="999" spans="2:4">
      <c r="B999" s="160"/>
      <c r="C999" s="160"/>
      <c r="D999" s="160"/>
    </row>
    <row r="1000" spans="2:4">
      <c r="B1000" s="160"/>
      <c r="C1000" s="160"/>
      <c r="D1000" s="160"/>
    </row>
    <row r="1001" spans="2:4">
      <c r="B1001" s="160"/>
      <c r="C1001" s="160"/>
      <c r="D1001" s="160"/>
    </row>
    <row r="1002" spans="2:4">
      <c r="B1002" s="160"/>
      <c r="C1002" s="160"/>
      <c r="D1002" s="160"/>
    </row>
    <row r="1003" spans="2:4">
      <c r="B1003" s="160"/>
      <c r="C1003" s="160"/>
      <c r="D1003" s="160"/>
    </row>
    <row r="1004" spans="2:4">
      <c r="B1004" s="160"/>
      <c r="C1004" s="160"/>
      <c r="D1004" s="160"/>
    </row>
    <row r="1005" spans="2:4">
      <c r="B1005" s="160"/>
      <c r="C1005" s="160"/>
      <c r="D1005" s="160"/>
    </row>
    <row r="1006" spans="2:4">
      <c r="B1006" s="160"/>
      <c r="C1006" s="160"/>
      <c r="D1006" s="160"/>
    </row>
    <row r="1007" spans="2:4">
      <c r="B1007" s="160"/>
      <c r="C1007" s="160"/>
      <c r="D1007" s="160"/>
    </row>
    <row r="1008" spans="2:4">
      <c r="B1008" s="160"/>
      <c r="C1008" s="160"/>
      <c r="D1008" s="160"/>
    </row>
    <row r="1009" spans="2:4">
      <c r="B1009" s="160"/>
      <c r="C1009" s="160"/>
      <c r="D1009" s="160"/>
    </row>
    <row r="1010" spans="2:4">
      <c r="B1010" s="160"/>
      <c r="C1010" s="160"/>
      <c r="D1010" s="160"/>
    </row>
    <row r="1011" spans="2:4">
      <c r="B1011" s="160"/>
      <c r="C1011" s="160"/>
      <c r="D1011" s="160"/>
    </row>
    <row r="1012" spans="2:4">
      <c r="B1012" s="160"/>
      <c r="C1012" s="160"/>
      <c r="D1012" s="160"/>
    </row>
    <row r="1013" spans="2:4">
      <c r="B1013" s="160"/>
      <c r="C1013" s="160"/>
      <c r="D1013" s="160"/>
    </row>
    <row r="1014" spans="2:4">
      <c r="B1014" s="160"/>
      <c r="C1014" s="160"/>
      <c r="D1014" s="160"/>
    </row>
    <row r="1015" spans="2:4">
      <c r="B1015" s="160"/>
      <c r="C1015" s="160"/>
      <c r="D1015" s="160"/>
    </row>
    <row r="1016" spans="2:4">
      <c r="B1016" s="160"/>
      <c r="C1016" s="160"/>
      <c r="D1016" s="160"/>
    </row>
    <row r="1017" spans="2:4">
      <c r="B1017" s="160"/>
      <c r="C1017" s="160"/>
      <c r="D1017" s="160"/>
    </row>
    <row r="1018" spans="2:4">
      <c r="B1018" s="160"/>
      <c r="C1018" s="160"/>
      <c r="D1018" s="160"/>
    </row>
    <row r="1019" spans="2:4">
      <c r="B1019" s="160"/>
      <c r="C1019" s="160"/>
      <c r="D1019" s="160"/>
    </row>
    <row r="1020" spans="2:4">
      <c r="B1020" s="160"/>
      <c r="C1020" s="160"/>
      <c r="D1020" s="160"/>
    </row>
    <row r="1021" spans="2:4">
      <c r="B1021" s="160"/>
      <c r="C1021" s="160"/>
      <c r="D1021" s="160"/>
    </row>
    <row r="1022" spans="2:4">
      <c r="B1022" s="160"/>
      <c r="C1022" s="160"/>
      <c r="D1022" s="160"/>
    </row>
    <row r="1023" spans="2:4">
      <c r="B1023" s="160"/>
      <c r="C1023" s="160"/>
      <c r="D1023" s="160"/>
    </row>
    <row r="1024" spans="2:4">
      <c r="B1024" s="160"/>
      <c r="C1024" s="160"/>
      <c r="D1024" s="160"/>
    </row>
    <row r="1025" spans="2:4">
      <c r="B1025" s="160"/>
      <c r="C1025" s="160"/>
      <c r="D1025" s="160"/>
    </row>
    <row r="1026" spans="2:4">
      <c r="B1026" s="160"/>
      <c r="C1026" s="160"/>
      <c r="D1026" s="160"/>
    </row>
    <row r="1027" spans="2:4">
      <c r="B1027" s="160"/>
      <c r="C1027" s="160"/>
      <c r="D1027" s="160"/>
    </row>
    <row r="1028" spans="2:4">
      <c r="B1028" s="160"/>
      <c r="C1028" s="160"/>
      <c r="D1028" s="160"/>
    </row>
    <row r="1029" spans="2:4">
      <c r="B1029" s="160"/>
      <c r="C1029" s="160"/>
      <c r="D1029" s="160"/>
    </row>
    <row r="1030" spans="2:4">
      <c r="B1030" s="160"/>
      <c r="C1030" s="160"/>
      <c r="D1030" s="160"/>
    </row>
    <row r="1031" spans="2:4">
      <c r="B1031" s="160"/>
      <c r="C1031" s="160"/>
      <c r="D1031" s="160"/>
    </row>
    <row r="1032" spans="2:4">
      <c r="B1032" s="160"/>
      <c r="C1032" s="160"/>
      <c r="D1032" s="160"/>
    </row>
    <row r="1033" spans="2:4">
      <c r="B1033" s="160"/>
      <c r="C1033" s="160"/>
      <c r="D1033" s="160"/>
    </row>
    <row r="1034" spans="2:4">
      <c r="B1034" s="160"/>
      <c r="C1034" s="160"/>
      <c r="D1034" s="160"/>
    </row>
    <row r="1035" spans="2:4">
      <c r="B1035" s="160"/>
      <c r="C1035" s="160"/>
      <c r="D1035" s="160"/>
    </row>
    <row r="1036" spans="2:4">
      <c r="B1036" s="160"/>
      <c r="C1036" s="160"/>
      <c r="D1036" s="160"/>
    </row>
    <row r="1037" spans="2:4">
      <c r="B1037" s="160"/>
      <c r="C1037" s="160"/>
      <c r="D1037" s="160"/>
    </row>
    <row r="1038" spans="2:4">
      <c r="B1038" s="160"/>
      <c r="C1038" s="160"/>
      <c r="D1038" s="160"/>
    </row>
    <row r="1039" spans="2:4">
      <c r="B1039" s="160"/>
      <c r="C1039" s="160"/>
      <c r="D1039" s="160"/>
    </row>
    <row r="1040" spans="2:4">
      <c r="B1040" s="160"/>
      <c r="C1040" s="160"/>
      <c r="D1040" s="160"/>
    </row>
  </sheetData>
  <hyperlinks>
    <hyperlink ref="P40" r:id="rId1" xr:uid="{00000000-0004-0000-17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25"/>
  <sheetViews>
    <sheetView workbookViewId="0"/>
  </sheetViews>
  <sheetFormatPr defaultColWidth="11.25" defaultRowHeight="15" customHeight="1"/>
  <cols>
    <col min="3" max="3" width="13" customWidth="1"/>
    <col min="7" max="7" width="13.08203125" customWidth="1"/>
    <col min="11" max="11" width="13.08203125" customWidth="1"/>
  </cols>
  <sheetData>
    <row r="1" spans="1:11">
      <c r="A1" s="120" t="s">
        <v>490</v>
      </c>
      <c r="B1" s="160"/>
    </row>
    <row r="2" spans="1:11">
      <c r="A2" s="124" t="s">
        <v>491</v>
      </c>
      <c r="B2" s="161">
        <v>30</v>
      </c>
      <c r="E2" s="204" t="s">
        <v>492</v>
      </c>
      <c r="F2" s="163">
        <v>30</v>
      </c>
      <c r="I2" s="205" t="s">
        <v>493</v>
      </c>
      <c r="J2" s="206">
        <v>60</v>
      </c>
      <c r="K2" s="207" t="s">
        <v>494</v>
      </c>
    </row>
    <row r="3" spans="1:11">
      <c r="A3" s="63">
        <v>0</v>
      </c>
      <c r="B3" s="161" t="s">
        <v>65</v>
      </c>
      <c r="E3" s="46">
        <v>0</v>
      </c>
      <c r="F3" s="163" t="s">
        <v>65</v>
      </c>
      <c r="I3" s="208">
        <v>0</v>
      </c>
      <c r="J3" s="206" t="s">
        <v>65</v>
      </c>
      <c r="K3" s="207" t="s">
        <v>495</v>
      </c>
    </row>
    <row r="4" spans="1:11">
      <c r="A4" s="63">
        <v>3</v>
      </c>
      <c r="B4" s="161">
        <v>1</v>
      </c>
      <c r="E4" s="46">
        <v>3</v>
      </c>
      <c r="F4" s="163">
        <v>1</v>
      </c>
      <c r="I4" s="208">
        <v>6</v>
      </c>
      <c r="J4" s="209">
        <v>44197</v>
      </c>
      <c r="K4" s="210" t="s">
        <v>495</v>
      </c>
    </row>
    <row r="5" spans="1:11">
      <c r="A5" s="63">
        <v>6</v>
      </c>
      <c r="B5" s="161">
        <v>2</v>
      </c>
      <c r="E5" s="46">
        <v>6</v>
      </c>
      <c r="F5" s="163">
        <v>2</v>
      </c>
      <c r="I5" s="208">
        <v>12</v>
      </c>
      <c r="J5" s="209">
        <v>44229</v>
      </c>
      <c r="K5" s="210" t="s">
        <v>495</v>
      </c>
    </row>
    <row r="6" spans="1:11">
      <c r="A6" s="63">
        <v>9</v>
      </c>
      <c r="B6" s="161">
        <v>3</v>
      </c>
      <c r="E6" s="46">
        <v>9</v>
      </c>
      <c r="F6" s="163">
        <v>3</v>
      </c>
      <c r="I6" s="208">
        <v>18</v>
      </c>
      <c r="J6" s="209">
        <v>44258</v>
      </c>
      <c r="K6" s="210" t="s">
        <v>496</v>
      </c>
    </row>
    <row r="7" spans="1:11">
      <c r="A7" s="63">
        <v>12</v>
      </c>
      <c r="B7" s="161">
        <v>4</v>
      </c>
      <c r="E7" s="46">
        <v>12</v>
      </c>
      <c r="F7" s="163">
        <v>4</v>
      </c>
      <c r="I7" s="208">
        <v>24</v>
      </c>
      <c r="J7" s="209">
        <v>44290</v>
      </c>
      <c r="K7" s="210" t="s">
        <v>496</v>
      </c>
    </row>
    <row r="8" spans="1:11">
      <c r="A8" s="63">
        <v>15</v>
      </c>
      <c r="B8" s="161">
        <v>5</v>
      </c>
      <c r="E8" s="46">
        <v>15</v>
      </c>
      <c r="F8" s="163">
        <v>5</v>
      </c>
      <c r="I8" s="208">
        <v>32</v>
      </c>
      <c r="J8" s="209">
        <v>44321</v>
      </c>
      <c r="K8" s="210" t="s">
        <v>497</v>
      </c>
    </row>
    <row r="9" spans="1:11">
      <c r="A9" s="63">
        <v>18</v>
      </c>
      <c r="B9" s="161">
        <v>6</v>
      </c>
      <c r="E9" s="46">
        <v>18</v>
      </c>
      <c r="F9" s="163">
        <v>6</v>
      </c>
      <c r="I9" s="208">
        <v>37</v>
      </c>
      <c r="J9" s="209">
        <v>44353</v>
      </c>
      <c r="K9" s="210" t="s">
        <v>497</v>
      </c>
    </row>
    <row r="10" spans="1:11">
      <c r="A10" s="63">
        <v>21</v>
      </c>
      <c r="B10" s="161">
        <v>7</v>
      </c>
      <c r="E10" s="46">
        <v>21</v>
      </c>
      <c r="F10" s="163">
        <v>7</v>
      </c>
      <c r="I10" s="208">
        <v>42</v>
      </c>
      <c r="J10" s="209">
        <v>44384</v>
      </c>
      <c r="K10" s="210" t="s">
        <v>498</v>
      </c>
    </row>
    <row r="11" spans="1:11">
      <c r="A11" s="63">
        <v>24</v>
      </c>
      <c r="B11" s="161">
        <v>8</v>
      </c>
      <c r="E11" s="46">
        <v>24</v>
      </c>
      <c r="F11" s="163">
        <v>8</v>
      </c>
      <c r="I11" s="208">
        <v>48</v>
      </c>
      <c r="J11" s="209">
        <v>44416</v>
      </c>
      <c r="K11" s="210" t="s">
        <v>498</v>
      </c>
    </row>
    <row r="12" spans="1:11">
      <c r="A12" s="63">
        <v>27</v>
      </c>
      <c r="B12" s="161">
        <v>9</v>
      </c>
      <c r="C12" s="160"/>
      <c r="D12" s="160"/>
      <c r="E12" s="46">
        <v>27</v>
      </c>
      <c r="F12" s="163">
        <v>9</v>
      </c>
      <c r="I12" s="208">
        <v>54</v>
      </c>
      <c r="J12" s="209">
        <v>44448</v>
      </c>
      <c r="K12" s="210" t="s">
        <v>498</v>
      </c>
    </row>
    <row r="13" spans="1:11">
      <c r="A13" s="120"/>
      <c r="B13" s="160"/>
      <c r="C13" s="160"/>
      <c r="D13" s="160"/>
      <c r="E13" s="120"/>
      <c r="F13" s="160"/>
      <c r="I13" s="120"/>
      <c r="J13" s="160"/>
    </row>
    <row r="14" spans="1:11">
      <c r="A14" s="120"/>
      <c r="B14" s="160"/>
      <c r="C14" s="160"/>
      <c r="D14" s="160"/>
      <c r="E14" s="120"/>
      <c r="F14" s="160"/>
      <c r="I14" s="120"/>
      <c r="J14" s="160"/>
    </row>
    <row r="15" spans="1:11">
      <c r="A15" s="124" t="s">
        <v>499</v>
      </c>
      <c r="B15" s="161">
        <v>30</v>
      </c>
      <c r="C15" s="211" t="s">
        <v>494</v>
      </c>
      <c r="D15" s="212"/>
      <c r="E15" s="162" t="s">
        <v>500</v>
      </c>
      <c r="F15" s="163">
        <v>30</v>
      </c>
      <c r="G15" s="213" t="s">
        <v>494</v>
      </c>
      <c r="H15" s="122"/>
      <c r="I15" s="164" t="s">
        <v>501</v>
      </c>
      <c r="J15" s="165">
        <v>30</v>
      </c>
      <c r="K15" s="214" t="s">
        <v>494</v>
      </c>
    </row>
    <row r="16" spans="1:11">
      <c r="A16" s="63">
        <v>0</v>
      </c>
      <c r="B16" s="161" t="s">
        <v>65</v>
      </c>
      <c r="C16" s="211" t="s">
        <v>495</v>
      </c>
      <c r="D16" s="212"/>
      <c r="E16" s="46">
        <v>0</v>
      </c>
      <c r="F16" s="163" t="s">
        <v>65</v>
      </c>
      <c r="G16" s="213" t="s">
        <v>495</v>
      </c>
      <c r="H16" s="122"/>
      <c r="I16" s="37">
        <v>0</v>
      </c>
      <c r="J16" s="165" t="s">
        <v>65</v>
      </c>
      <c r="K16" s="214" t="s">
        <v>495</v>
      </c>
    </row>
    <row r="17" spans="1:11">
      <c r="A17" s="63">
        <v>3</v>
      </c>
      <c r="B17" s="161">
        <v>1</v>
      </c>
      <c r="C17" s="211" t="s">
        <v>495</v>
      </c>
      <c r="D17" s="212"/>
      <c r="E17" s="46">
        <v>3</v>
      </c>
      <c r="F17" s="163">
        <v>1</v>
      </c>
      <c r="G17" s="213" t="s">
        <v>495</v>
      </c>
      <c r="H17" s="122"/>
      <c r="I17" s="37">
        <v>3</v>
      </c>
      <c r="J17" s="165">
        <v>1</v>
      </c>
      <c r="K17" s="214" t="s">
        <v>495</v>
      </c>
    </row>
    <row r="18" spans="1:11">
      <c r="A18" s="63">
        <v>6</v>
      </c>
      <c r="B18" s="161">
        <v>2</v>
      </c>
      <c r="C18" s="211" t="s">
        <v>495</v>
      </c>
      <c r="D18" s="212"/>
      <c r="E18" s="46">
        <v>6</v>
      </c>
      <c r="F18" s="163">
        <v>2</v>
      </c>
      <c r="G18" s="213" t="s">
        <v>495</v>
      </c>
      <c r="H18" s="122"/>
      <c r="I18" s="37">
        <v>6</v>
      </c>
      <c r="J18" s="165">
        <v>2</v>
      </c>
      <c r="K18" s="214" t="s">
        <v>495</v>
      </c>
    </row>
    <row r="19" spans="1:11">
      <c r="A19" s="63">
        <v>9</v>
      </c>
      <c r="B19" s="161">
        <v>3</v>
      </c>
      <c r="C19" s="211" t="s">
        <v>496</v>
      </c>
      <c r="D19" s="212"/>
      <c r="E19" s="46">
        <v>9</v>
      </c>
      <c r="F19" s="163">
        <v>3</v>
      </c>
      <c r="G19" s="213" t="s">
        <v>496</v>
      </c>
      <c r="H19" s="122"/>
      <c r="I19" s="37">
        <v>9</v>
      </c>
      <c r="J19" s="165">
        <v>3</v>
      </c>
      <c r="K19" s="214" t="s">
        <v>496</v>
      </c>
    </row>
    <row r="20" spans="1:11">
      <c r="A20" s="63">
        <v>12</v>
      </c>
      <c r="B20" s="161">
        <v>4</v>
      </c>
      <c r="C20" s="211" t="s">
        <v>496</v>
      </c>
      <c r="D20" s="212"/>
      <c r="E20" s="46">
        <v>12</v>
      </c>
      <c r="F20" s="163">
        <v>4</v>
      </c>
      <c r="G20" s="213" t="s">
        <v>496</v>
      </c>
      <c r="H20" s="122"/>
      <c r="I20" s="37">
        <v>12</v>
      </c>
      <c r="J20" s="165">
        <v>4</v>
      </c>
      <c r="K20" s="214" t="s">
        <v>496</v>
      </c>
    </row>
    <row r="21" spans="1:11">
      <c r="A21" s="63">
        <v>15</v>
      </c>
      <c r="B21" s="161">
        <v>5</v>
      </c>
      <c r="C21" s="211" t="s">
        <v>497</v>
      </c>
      <c r="D21" s="212"/>
      <c r="E21" s="46">
        <v>15</v>
      </c>
      <c r="F21" s="163">
        <v>5</v>
      </c>
      <c r="G21" s="213" t="s">
        <v>497</v>
      </c>
      <c r="H21" s="122"/>
      <c r="I21" s="37">
        <v>15</v>
      </c>
      <c r="J21" s="165">
        <v>5</v>
      </c>
      <c r="K21" s="214" t="s">
        <v>497</v>
      </c>
    </row>
    <row r="22" spans="1:11">
      <c r="A22" s="63">
        <v>18</v>
      </c>
      <c r="B22" s="161">
        <v>6</v>
      </c>
      <c r="C22" s="211" t="s">
        <v>497</v>
      </c>
      <c r="D22" s="212"/>
      <c r="E22" s="46">
        <v>18</v>
      </c>
      <c r="F22" s="163">
        <v>6</v>
      </c>
      <c r="G22" s="213" t="s">
        <v>497</v>
      </c>
      <c r="H22" s="122"/>
      <c r="I22" s="37">
        <v>18</v>
      </c>
      <c r="J22" s="165">
        <v>6</v>
      </c>
      <c r="K22" s="214" t="s">
        <v>497</v>
      </c>
    </row>
    <row r="23" spans="1:11">
      <c r="A23" s="63">
        <v>21</v>
      </c>
      <c r="B23" s="161">
        <v>7</v>
      </c>
      <c r="C23" s="211" t="s">
        <v>498</v>
      </c>
      <c r="D23" s="212"/>
      <c r="E23" s="46">
        <v>21</v>
      </c>
      <c r="F23" s="163">
        <v>7</v>
      </c>
      <c r="G23" s="213" t="s">
        <v>498</v>
      </c>
      <c r="H23" s="122"/>
      <c r="I23" s="37">
        <v>21</v>
      </c>
      <c r="J23" s="165">
        <v>7</v>
      </c>
      <c r="K23" s="214" t="s">
        <v>498</v>
      </c>
    </row>
    <row r="24" spans="1:11">
      <c r="A24" s="63">
        <v>24</v>
      </c>
      <c r="B24" s="63">
        <v>8</v>
      </c>
      <c r="C24" s="211" t="s">
        <v>498</v>
      </c>
      <c r="D24" s="122"/>
      <c r="E24" s="46">
        <v>24</v>
      </c>
      <c r="F24" s="163">
        <v>8</v>
      </c>
      <c r="G24" s="213" t="s">
        <v>498</v>
      </c>
      <c r="H24" s="122"/>
      <c r="I24" s="37">
        <v>24</v>
      </c>
      <c r="J24" s="37">
        <v>8</v>
      </c>
      <c r="K24" s="214" t="s">
        <v>498</v>
      </c>
    </row>
    <row r="25" spans="1:11">
      <c r="A25" s="63">
        <v>27</v>
      </c>
      <c r="B25" s="63">
        <v>9</v>
      </c>
      <c r="C25" s="211" t="s">
        <v>498</v>
      </c>
      <c r="D25" s="122"/>
      <c r="E25" s="46">
        <v>27</v>
      </c>
      <c r="F25" s="163">
        <v>9</v>
      </c>
      <c r="G25" s="213" t="s">
        <v>498</v>
      </c>
      <c r="H25" s="122"/>
      <c r="I25" s="37">
        <v>27</v>
      </c>
      <c r="J25" s="37">
        <v>9</v>
      </c>
      <c r="K25" s="214" t="s">
        <v>498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/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23.33203125" customWidth="1"/>
    <col min="2" max="2" width="27" customWidth="1"/>
    <col min="3" max="5" width="5.9140625" customWidth="1"/>
    <col min="6" max="6" width="7.33203125" customWidth="1"/>
    <col min="7" max="7" width="15.9140625" customWidth="1"/>
    <col min="8" max="8" width="11.58203125" customWidth="1"/>
  </cols>
  <sheetData>
    <row r="1" spans="1:8" ht="90.5">
      <c r="A1" s="215" t="s">
        <v>3</v>
      </c>
      <c r="B1" s="216"/>
      <c r="C1" s="216"/>
      <c r="D1" s="216"/>
      <c r="E1" s="216" t="s">
        <v>502</v>
      </c>
      <c r="F1" s="215" t="s">
        <v>503</v>
      </c>
      <c r="G1" s="215" t="s">
        <v>504</v>
      </c>
      <c r="H1" s="217" t="s">
        <v>505</v>
      </c>
    </row>
    <row r="2" spans="1:8" ht="15.5">
      <c r="A2" s="218" t="s">
        <v>506</v>
      </c>
      <c r="B2" s="25" t="s">
        <v>506</v>
      </c>
      <c r="C2" s="25">
        <v>2461</v>
      </c>
      <c r="D2" s="32" t="str">
        <f>IF(C2=E2,"Y","NO")</f>
        <v>Y</v>
      </c>
      <c r="E2" s="94">
        <v>2461</v>
      </c>
      <c r="F2" s="25" t="s">
        <v>76</v>
      </c>
      <c r="G2" s="94" t="s">
        <v>507</v>
      </c>
      <c r="H2" s="218" t="str">
        <f ca="1">IFERROR(__xludf.DUMMYFUNCTION("IF(RegExMatch(F2,""Ts""),""triple"",""combined"")"),"triple")</f>
        <v>triple</v>
      </c>
    </row>
    <row r="3" spans="1:8" ht="15.5" hidden="1">
      <c r="A3" s="218" t="s">
        <v>508</v>
      </c>
      <c r="E3" s="94">
        <v>2472</v>
      </c>
      <c r="F3" s="218" t="s">
        <v>509</v>
      </c>
      <c r="G3" s="218" t="s">
        <v>510</v>
      </c>
      <c r="H3" s="218" t="str">
        <f ca="1">IFERROR(__xludf.DUMMYFUNCTION("IF(RegExMatch(F3,""Ts""),""triple"",""combined"")"),"combined")</f>
        <v>combined</v>
      </c>
    </row>
    <row r="4" spans="1:8" ht="15.5">
      <c r="A4" s="218" t="s">
        <v>511</v>
      </c>
      <c r="B4" s="25" t="s">
        <v>511</v>
      </c>
      <c r="C4" s="25">
        <v>2534</v>
      </c>
      <c r="D4" s="32" t="str">
        <f t="shared" ref="D4:D5" si="0">IF(C4=E4,"Y","NO")</f>
        <v>Y</v>
      </c>
      <c r="E4" s="94">
        <v>2534</v>
      </c>
      <c r="F4" s="25" t="s">
        <v>116</v>
      </c>
      <c r="G4" s="218" t="s">
        <v>512</v>
      </c>
      <c r="H4" s="218" t="str">
        <f ca="1">IFERROR(__xludf.DUMMYFUNCTION("IF(RegExMatch(F4,""Ts""),""triple"",""combined"")"),"triple")</f>
        <v>triple</v>
      </c>
    </row>
    <row r="5" spans="1:8" ht="15.5">
      <c r="A5" s="218" t="s">
        <v>513</v>
      </c>
      <c r="B5" s="25" t="s">
        <v>513</v>
      </c>
      <c r="C5" s="25">
        <v>2550</v>
      </c>
      <c r="D5" s="32" t="str">
        <f t="shared" si="0"/>
        <v>Y</v>
      </c>
      <c r="E5" s="94">
        <v>2550</v>
      </c>
      <c r="F5" s="25" t="s">
        <v>116</v>
      </c>
      <c r="G5" s="218" t="s">
        <v>512</v>
      </c>
      <c r="H5" s="218" t="str">
        <f ca="1">IFERROR(__xludf.DUMMYFUNCTION("IF(RegExMatch(F5,""Ts""),""triple"",""combined"")"),"triple")</f>
        <v>triple</v>
      </c>
    </row>
    <row r="6" spans="1:8" ht="15.5" hidden="1">
      <c r="A6" s="218" t="s">
        <v>514</v>
      </c>
      <c r="E6" s="94">
        <v>2427</v>
      </c>
      <c r="F6" s="218" t="s">
        <v>515</v>
      </c>
      <c r="G6" s="218" t="s">
        <v>516</v>
      </c>
      <c r="H6" s="218" t="str">
        <f ca="1">IFERROR(__xludf.DUMMYFUNCTION("IF(RegExMatch(F6,""Ts""),""triple"",""combined"")"),"combined")</f>
        <v>combined</v>
      </c>
    </row>
    <row r="7" spans="1:8" ht="15.5">
      <c r="A7" s="218" t="s">
        <v>517</v>
      </c>
      <c r="B7" s="25" t="s">
        <v>517</v>
      </c>
      <c r="C7" s="25">
        <v>1228</v>
      </c>
      <c r="D7" s="32" t="str">
        <f>IF(C7=E7,"Y","NO")</f>
        <v>Y</v>
      </c>
      <c r="E7" s="94">
        <v>1228</v>
      </c>
      <c r="F7" s="25" t="s">
        <v>158</v>
      </c>
      <c r="G7" s="218" t="s">
        <v>518</v>
      </c>
      <c r="H7" s="94" t="s">
        <v>519</v>
      </c>
    </row>
    <row r="8" spans="1:8" ht="15.5" hidden="1">
      <c r="A8" s="218" t="s">
        <v>520</v>
      </c>
      <c r="E8" s="94">
        <v>2437</v>
      </c>
      <c r="F8" s="218" t="s">
        <v>515</v>
      </c>
      <c r="G8" s="218" t="s">
        <v>516</v>
      </c>
      <c r="H8" s="218" t="str">
        <f ca="1">IFERROR(__xludf.DUMMYFUNCTION("IF(RegExMatch(F8,""Ts""),""triple"",""combined"")"),"combined")</f>
        <v>combined</v>
      </c>
    </row>
    <row r="9" spans="1:8" ht="15.5" hidden="1">
      <c r="A9" s="218" t="s">
        <v>521</v>
      </c>
      <c r="E9" s="94">
        <v>2452</v>
      </c>
      <c r="F9" s="25" t="s">
        <v>154</v>
      </c>
      <c r="G9" s="218" t="s">
        <v>522</v>
      </c>
      <c r="H9" s="218" t="str">
        <f ca="1">IFERROR(__xludf.DUMMYFUNCTION("IF(RegExMatch(F9,""Ts""),""triple"",""combined"")"),"combined")</f>
        <v>combined</v>
      </c>
    </row>
    <row r="10" spans="1:8" ht="15.5" hidden="1">
      <c r="A10" s="218" t="s">
        <v>523</v>
      </c>
      <c r="E10" s="94">
        <v>2489</v>
      </c>
      <c r="F10" s="25" t="s">
        <v>150</v>
      </c>
      <c r="G10" s="218" t="s">
        <v>524</v>
      </c>
      <c r="H10" s="218" t="str">
        <f ca="1">IFERROR(__xludf.DUMMYFUNCTION("IF(RegExMatch(F10,""Ts""),""triple"",""combined"")"),"combined")</f>
        <v>combined</v>
      </c>
    </row>
    <row r="11" spans="1:8" ht="15.5">
      <c r="A11" s="218" t="s">
        <v>525</v>
      </c>
      <c r="B11" s="25" t="s">
        <v>525</v>
      </c>
      <c r="C11" s="25">
        <v>2473</v>
      </c>
      <c r="D11" s="32" t="str">
        <f t="shared" ref="D11:D12" si="1">IF(C11=E11,"Y","NO")</f>
        <v>Y</v>
      </c>
      <c r="E11" s="94">
        <v>2473</v>
      </c>
      <c r="F11" s="25" t="s">
        <v>158</v>
      </c>
      <c r="G11" s="218" t="s">
        <v>518</v>
      </c>
      <c r="H11" s="218" t="str">
        <f ca="1">IFERROR(__xludf.DUMMYFUNCTION("IF(RegExMatch(F11,""Ts""),""triple"",""combined"")"),"triple")</f>
        <v>triple</v>
      </c>
    </row>
    <row r="12" spans="1:8" ht="15.5">
      <c r="A12" s="218" t="s">
        <v>526</v>
      </c>
      <c r="B12" s="25" t="s">
        <v>526</v>
      </c>
      <c r="C12" s="25">
        <v>2506</v>
      </c>
      <c r="D12" s="32" t="str">
        <f t="shared" si="1"/>
        <v>Y</v>
      </c>
      <c r="E12" s="94">
        <v>2506</v>
      </c>
      <c r="F12" s="25" t="s">
        <v>158</v>
      </c>
      <c r="G12" s="218" t="s">
        <v>518</v>
      </c>
      <c r="H12" s="218" t="str">
        <f ca="1">IFERROR(__xludf.DUMMYFUNCTION("IF(RegExMatch(F12,""Ts""),""triple"",""combined"")"),"triple")</f>
        <v>triple</v>
      </c>
    </row>
    <row r="13" spans="1:8" ht="15.5" hidden="1">
      <c r="A13" s="218" t="s">
        <v>527</v>
      </c>
      <c r="E13" s="94">
        <v>2522</v>
      </c>
      <c r="F13" s="25" t="s">
        <v>150</v>
      </c>
      <c r="G13" s="218" t="s">
        <v>524</v>
      </c>
      <c r="H13" s="218" t="str">
        <f ca="1">IFERROR(__xludf.DUMMYFUNCTION("IF(RegExMatch(F13,""Ts""),""triple"",""combined"")"),"combined")</f>
        <v>combined</v>
      </c>
    </row>
    <row r="14" spans="1:8" ht="15.5" hidden="1">
      <c r="A14" s="218" t="s">
        <v>528</v>
      </c>
      <c r="E14" s="94">
        <v>2544</v>
      </c>
      <c r="F14" s="25" t="s">
        <v>150</v>
      </c>
      <c r="G14" s="218" t="s">
        <v>524</v>
      </c>
      <c r="H14" s="218" t="str">
        <f ca="1">IFERROR(__xludf.DUMMYFUNCTION("IF(RegExMatch(F14,""Ts""),""triple"",""combined"")"),"combined")</f>
        <v>combined</v>
      </c>
    </row>
    <row r="15" spans="1:8" ht="15.5" hidden="1">
      <c r="A15" s="218" t="s">
        <v>529</v>
      </c>
      <c r="E15" s="94">
        <v>2552</v>
      </c>
      <c r="F15" s="218" t="s">
        <v>515</v>
      </c>
      <c r="G15" s="218" t="s">
        <v>516</v>
      </c>
      <c r="H15" s="218" t="str">
        <f ca="1">IFERROR(__xludf.DUMMYFUNCTION("IF(RegExMatch(F15,""Ts""),""triple"",""combined"")"),"combined")</f>
        <v>combined</v>
      </c>
    </row>
    <row r="16" spans="1:8" ht="15.5" hidden="1">
      <c r="A16" s="218" t="s">
        <v>530</v>
      </c>
      <c r="E16" s="94">
        <v>2436</v>
      </c>
      <c r="F16" s="25" t="s">
        <v>150</v>
      </c>
      <c r="G16" s="218" t="s">
        <v>524</v>
      </c>
      <c r="H16" s="218" t="str">
        <f ca="1">IFERROR(__xludf.DUMMYFUNCTION("IF(RegExMatch(F16,""Ts""),""triple"",""combined"")"),"combined")</f>
        <v>combined</v>
      </c>
    </row>
    <row r="17" spans="1:8" ht="15.5">
      <c r="A17" s="218" t="s">
        <v>531</v>
      </c>
      <c r="B17" s="25" t="s">
        <v>531</v>
      </c>
      <c r="C17" s="25">
        <v>2478</v>
      </c>
      <c r="D17" s="32" t="str">
        <f>IF(C17=E17,"Y","NO")</f>
        <v>Y</v>
      </c>
      <c r="E17" s="94">
        <v>2478</v>
      </c>
      <c r="F17" s="25" t="s">
        <v>116</v>
      </c>
      <c r="G17" s="218" t="s">
        <v>512</v>
      </c>
      <c r="H17" s="218" t="str">
        <f ca="1">IFERROR(__xludf.DUMMYFUNCTION("IF(RegExMatch(F17,""Ts""),""triple"",""combined"")"),"triple")</f>
        <v>triple</v>
      </c>
    </row>
    <row r="18" spans="1:8" ht="15.5" hidden="1">
      <c r="A18" s="218" t="s">
        <v>532</v>
      </c>
      <c r="E18" s="94">
        <v>2508</v>
      </c>
      <c r="F18" s="218" t="s">
        <v>515</v>
      </c>
      <c r="G18" s="218" t="s">
        <v>516</v>
      </c>
      <c r="H18" s="218" t="str">
        <f ca="1">IFERROR(__xludf.DUMMYFUNCTION("IF(RegExMatch(F18,""Ts""),""triple"",""combined"")"),"combined")</f>
        <v>combined</v>
      </c>
    </row>
    <row r="19" spans="1:8" ht="15.75" hidden="1" customHeight="1">
      <c r="A19" s="218" t="s">
        <v>533</v>
      </c>
      <c r="E19" s="94">
        <v>2487</v>
      </c>
      <c r="F19" s="25" t="s">
        <v>150</v>
      </c>
      <c r="G19" s="218" t="s">
        <v>524</v>
      </c>
      <c r="H19" s="218" t="str">
        <f ca="1">IFERROR(__xludf.DUMMYFUNCTION("IF(RegExMatch(F19,""Ts""),""triple"",""combined"")"),"combined")</f>
        <v>combined</v>
      </c>
    </row>
    <row r="20" spans="1:8" ht="15.75" hidden="1" customHeight="1">
      <c r="A20" s="218" t="s">
        <v>534</v>
      </c>
      <c r="E20" s="94">
        <v>2519</v>
      </c>
      <c r="F20" s="25" t="s">
        <v>155</v>
      </c>
      <c r="G20" s="218" t="s">
        <v>535</v>
      </c>
      <c r="H20" s="218" t="str">
        <f ca="1">IFERROR(__xludf.DUMMYFUNCTION("IF(RegExMatch(F20,""Ts""),""triple"",""combined"")"),"combined")</f>
        <v>combined</v>
      </c>
    </row>
    <row r="21" spans="1:8" ht="15.75" hidden="1" customHeight="1">
      <c r="A21" s="218" t="s">
        <v>536</v>
      </c>
      <c r="E21" s="94">
        <v>2541</v>
      </c>
      <c r="F21" s="25" t="s">
        <v>152</v>
      </c>
      <c r="G21" s="218" t="s">
        <v>537</v>
      </c>
      <c r="H21" s="218" t="str">
        <f ca="1">IFERROR(__xludf.DUMMYFUNCTION("IF(RegExMatch(F21,""Ts""),""triple"",""combined"")"),"combined")</f>
        <v>combined</v>
      </c>
    </row>
    <row r="22" spans="1:8" ht="15.75" hidden="1" customHeight="1">
      <c r="A22" s="218" t="s">
        <v>538</v>
      </c>
      <c r="E22" s="94">
        <v>2563</v>
      </c>
      <c r="F22" s="25" t="s">
        <v>150</v>
      </c>
      <c r="G22" s="218" t="s">
        <v>524</v>
      </c>
      <c r="H22" s="218" t="str">
        <f ca="1">IFERROR(__xludf.DUMMYFUNCTION("IF(RegExMatch(F22,""Ts""),""triple"",""combined"")"),"combined")</f>
        <v>combined</v>
      </c>
    </row>
    <row r="23" spans="1:8" ht="15.75" hidden="1" customHeight="1">
      <c r="A23" s="218" t="s">
        <v>539</v>
      </c>
      <c r="E23" s="94">
        <v>2583</v>
      </c>
      <c r="F23" s="25" t="s">
        <v>155</v>
      </c>
      <c r="G23" s="218" t="s">
        <v>535</v>
      </c>
      <c r="H23" s="218" t="str">
        <f ca="1">IFERROR(__xludf.DUMMYFUNCTION("IF(RegExMatch(F23,""Ts""),""triple"",""combined"")"),"combined")</f>
        <v>combined</v>
      </c>
    </row>
    <row r="24" spans="1:8" ht="15.75" customHeight="1">
      <c r="A24" s="218" t="s">
        <v>540</v>
      </c>
      <c r="B24" s="25" t="s">
        <v>540</v>
      </c>
      <c r="C24" s="25">
        <v>2591</v>
      </c>
      <c r="D24" s="32" t="str">
        <f t="shared" ref="D24:D25" si="2">IF(C24=E24,"Y","NO")</f>
        <v>Y</v>
      </c>
      <c r="E24" s="94">
        <v>2591</v>
      </c>
      <c r="F24" s="25" t="s">
        <v>76</v>
      </c>
      <c r="G24" s="94" t="s">
        <v>507</v>
      </c>
      <c r="H24" s="218" t="str">
        <f ca="1">IFERROR(__xludf.DUMMYFUNCTION("IF(RegExMatch(F24,""Ts""),""triple"",""combined"")"),"triple")</f>
        <v>triple</v>
      </c>
    </row>
    <row r="25" spans="1:8" ht="15.75" customHeight="1">
      <c r="A25" s="218" t="s">
        <v>541</v>
      </c>
      <c r="B25" s="25" t="s">
        <v>541</v>
      </c>
      <c r="C25" s="25">
        <v>2456</v>
      </c>
      <c r="D25" s="32" t="str">
        <f t="shared" si="2"/>
        <v>Y</v>
      </c>
      <c r="E25" s="94">
        <v>2456</v>
      </c>
      <c r="F25" s="25" t="s">
        <v>158</v>
      </c>
      <c r="G25" s="218" t="s">
        <v>518</v>
      </c>
      <c r="H25" s="218" t="str">
        <f ca="1">IFERROR(__xludf.DUMMYFUNCTION("IF(RegExMatch(F25,""Ts""),""triple"",""combined"")"),"triple")</f>
        <v>triple</v>
      </c>
    </row>
    <row r="26" spans="1:8" ht="15.75" hidden="1" customHeight="1">
      <c r="A26" s="218" t="s">
        <v>542</v>
      </c>
      <c r="E26" s="94">
        <v>2474</v>
      </c>
      <c r="F26" s="218" t="s">
        <v>515</v>
      </c>
      <c r="G26" s="218" t="s">
        <v>516</v>
      </c>
      <c r="H26" s="218" t="str">
        <f ca="1">IFERROR(__xludf.DUMMYFUNCTION("IF(RegExMatch(F26,""Ts""),""triple"",""combined"")"),"combined")</f>
        <v>combined</v>
      </c>
    </row>
    <row r="27" spans="1:8" ht="15.75" hidden="1" customHeight="1">
      <c r="A27" s="218" t="s">
        <v>543</v>
      </c>
      <c r="E27" s="94">
        <v>3873</v>
      </c>
      <c r="F27" s="218" t="s">
        <v>515</v>
      </c>
      <c r="G27" s="218" t="s">
        <v>516</v>
      </c>
      <c r="H27" s="218" t="str">
        <f ca="1">IFERROR(__xludf.DUMMYFUNCTION("IF(RegExMatch(F27,""Ts""),""triple"",""combined"")"),"combined")</f>
        <v>combined</v>
      </c>
    </row>
    <row r="28" spans="1:8" ht="15.75" hidden="1" customHeight="1">
      <c r="A28" s="218" t="s">
        <v>544</v>
      </c>
      <c r="E28" s="94">
        <v>2490</v>
      </c>
      <c r="F28" s="218" t="s">
        <v>515</v>
      </c>
      <c r="G28" s="218" t="s">
        <v>516</v>
      </c>
      <c r="H28" s="218" t="str">
        <f ca="1">IFERROR(__xludf.DUMMYFUNCTION("IF(RegExMatch(F28,""Ts""),""triple"",""combined"")"),"combined")</f>
        <v>combined</v>
      </c>
    </row>
    <row r="29" spans="1:8" ht="15.75" hidden="1" customHeight="1">
      <c r="A29" s="218" t="s">
        <v>545</v>
      </c>
      <c r="E29" s="94">
        <v>2500</v>
      </c>
      <c r="F29" s="25" t="s">
        <v>155</v>
      </c>
      <c r="G29" s="218" t="s">
        <v>535</v>
      </c>
      <c r="H29" s="218" t="str">
        <f ca="1">IFERROR(__xludf.DUMMYFUNCTION("IF(RegExMatch(F29,""Ts""),""triple"",""combined"")"),"combined")</f>
        <v>combined</v>
      </c>
    </row>
    <row r="30" spans="1:8" ht="15.75" hidden="1" customHeight="1">
      <c r="A30" s="218" t="s">
        <v>546</v>
      </c>
      <c r="E30" s="94">
        <v>2517</v>
      </c>
      <c r="F30" s="218" t="s">
        <v>515</v>
      </c>
      <c r="G30" s="218" t="s">
        <v>516</v>
      </c>
      <c r="H30" s="218" t="str">
        <f ca="1">IFERROR(__xludf.DUMMYFUNCTION("IF(RegExMatch(F30,""Ts""),""triple"",""combined"")"),"combined")</f>
        <v>combined</v>
      </c>
    </row>
    <row r="31" spans="1:8" ht="15.75" hidden="1" customHeight="1">
      <c r="A31" s="218" t="s">
        <v>547</v>
      </c>
      <c r="E31" s="94">
        <v>2536</v>
      </c>
      <c r="F31" s="25" t="s">
        <v>154</v>
      </c>
      <c r="G31" s="218" t="s">
        <v>522</v>
      </c>
      <c r="H31" s="218" t="str">
        <f ca="1">IFERROR(__xludf.DUMMYFUNCTION("IF(RegExMatch(F31,""Ts""),""triple"",""combined"")"),"combined")</f>
        <v>combined</v>
      </c>
    </row>
    <row r="32" spans="1:8" ht="15.75" hidden="1" customHeight="1">
      <c r="A32" s="218" t="s">
        <v>548</v>
      </c>
      <c r="E32" s="94">
        <v>2559</v>
      </c>
      <c r="F32" s="25" t="s">
        <v>155</v>
      </c>
      <c r="G32" s="218" t="s">
        <v>535</v>
      </c>
      <c r="H32" s="218" t="str">
        <f ca="1">IFERROR(__xludf.DUMMYFUNCTION("IF(RegExMatch(F32,""Ts""),""triple"",""combined"")"),"combined")</f>
        <v>combined</v>
      </c>
    </row>
    <row r="33" spans="1:8" ht="15.75" hidden="1" customHeight="1">
      <c r="A33" s="218" t="s">
        <v>549</v>
      </c>
      <c r="E33" s="94">
        <v>2576</v>
      </c>
      <c r="F33" s="218" t="s">
        <v>509</v>
      </c>
      <c r="G33" s="218" t="s">
        <v>510</v>
      </c>
      <c r="H33" s="218" t="str">
        <f ca="1">IFERROR(__xludf.DUMMYFUNCTION("IF(RegExMatch(F33,""Ts""),""triple"",""combined"")"),"combined")</f>
        <v>combined</v>
      </c>
    </row>
    <row r="34" spans="1:8" ht="15.75" customHeight="1">
      <c r="A34" s="218" t="s">
        <v>550</v>
      </c>
      <c r="B34" s="25" t="s">
        <v>550</v>
      </c>
      <c r="C34" s="25">
        <v>2931</v>
      </c>
      <c r="D34" s="32" t="str">
        <f t="shared" ref="D34:D35" si="3">IF(C34=E34,"Y","NO")</f>
        <v>Y</v>
      </c>
      <c r="E34" s="94">
        <v>2931</v>
      </c>
      <c r="F34" s="25" t="s">
        <v>116</v>
      </c>
      <c r="G34" s="218" t="s">
        <v>512</v>
      </c>
      <c r="H34" s="218" t="str">
        <f ca="1">IFERROR(__xludf.DUMMYFUNCTION("IF(RegExMatch(F34,""Ts""),""triple"",""combined"")"),"triple")</f>
        <v>triple</v>
      </c>
    </row>
    <row r="35" spans="1:8" ht="15.75" customHeight="1">
      <c r="A35" s="218" t="s">
        <v>551</v>
      </c>
      <c r="B35" s="25" t="s">
        <v>551</v>
      </c>
      <c r="C35" s="25">
        <v>2524</v>
      </c>
      <c r="D35" s="32" t="str">
        <f t="shared" si="3"/>
        <v>Y</v>
      </c>
      <c r="E35" s="94">
        <v>2524</v>
      </c>
      <c r="F35" s="25" t="s">
        <v>158</v>
      </c>
      <c r="G35" s="218" t="s">
        <v>518</v>
      </c>
      <c r="H35" s="218" t="str">
        <f ca="1">IFERROR(__xludf.DUMMYFUNCTION("IF(RegExMatch(F35,""Ts""),""triple"",""combined"")"),"triple")</f>
        <v>triple</v>
      </c>
    </row>
    <row r="36" spans="1:8" ht="15.75" hidden="1" customHeight="1">
      <c r="A36" s="218" t="s">
        <v>552</v>
      </c>
      <c r="E36" s="94">
        <v>3847</v>
      </c>
      <c r="F36" s="218" t="s">
        <v>553</v>
      </c>
      <c r="G36" s="218" t="s">
        <v>554</v>
      </c>
      <c r="H36" s="218" t="str">
        <f ca="1">IFERROR(__xludf.DUMMYFUNCTION("IF(RegExMatch(F36,""Ts""),""triple"",""combined"")"),"combined")</f>
        <v>combined</v>
      </c>
    </row>
    <row r="37" spans="1:8" ht="15.75" customHeight="1">
      <c r="A37" s="218" t="s">
        <v>555</v>
      </c>
      <c r="B37" s="25" t="s">
        <v>555</v>
      </c>
      <c r="C37" s="25">
        <v>2540</v>
      </c>
      <c r="D37" s="32" t="str">
        <f>IF(C37=E37,"Y","NO")</f>
        <v>Y</v>
      </c>
      <c r="E37" s="94">
        <v>2540</v>
      </c>
      <c r="F37" s="25" t="s">
        <v>76</v>
      </c>
      <c r="G37" s="94" t="s">
        <v>507</v>
      </c>
      <c r="H37" s="218" t="str">
        <f ca="1">IFERROR(__xludf.DUMMYFUNCTION("IF(RegExMatch(F37,""Ts""),""triple"",""combined"")"),"triple")</f>
        <v>triple</v>
      </c>
    </row>
    <row r="38" spans="1:8" ht="15.75" hidden="1" customHeight="1">
      <c r="A38" s="218" t="s">
        <v>556</v>
      </c>
      <c r="E38" s="94">
        <v>2554</v>
      </c>
      <c r="F38" s="218" t="s">
        <v>515</v>
      </c>
      <c r="G38" s="218" t="s">
        <v>516</v>
      </c>
      <c r="H38" s="218" t="str">
        <f ca="1">IFERROR(__xludf.DUMMYFUNCTION("IF(RegExMatch(F38,""Ts""),""triple"",""combined"")"),"combined")</f>
        <v>combined</v>
      </c>
    </row>
    <row r="39" spans="1:8" ht="15.75" hidden="1" customHeight="1">
      <c r="A39" s="218" t="s">
        <v>557</v>
      </c>
      <c r="E39" s="94">
        <v>2566</v>
      </c>
      <c r="F39" s="218" t="s">
        <v>515</v>
      </c>
      <c r="G39" s="218" t="s">
        <v>516</v>
      </c>
      <c r="H39" s="218" t="str">
        <f ca="1">IFERROR(__xludf.DUMMYFUNCTION("IF(RegExMatch(F39,""Ts""),""triple"",""combined"")"),"combined")</f>
        <v>combined</v>
      </c>
    </row>
    <row r="40" spans="1:8" ht="15.75" hidden="1" customHeight="1">
      <c r="A40" s="218" t="s">
        <v>558</v>
      </c>
      <c r="E40" s="94">
        <v>2572</v>
      </c>
      <c r="F40" s="218" t="s">
        <v>509</v>
      </c>
      <c r="G40" s="218" t="s">
        <v>510</v>
      </c>
      <c r="H40" s="218" t="str">
        <f ca="1">IFERROR(__xludf.DUMMYFUNCTION("IF(RegExMatch(F40,""Ts""),""triple"",""combined"")"),"combined")</f>
        <v>combined</v>
      </c>
    </row>
    <row r="41" spans="1:8" ht="15.75" hidden="1" customHeight="1">
      <c r="A41" s="218" t="s">
        <v>559</v>
      </c>
      <c r="E41" s="94">
        <v>2682</v>
      </c>
      <c r="F41" s="218" t="s">
        <v>509</v>
      </c>
      <c r="G41" s="218" t="s">
        <v>510</v>
      </c>
      <c r="H41" s="218" t="str">
        <f ca="1">IFERROR(__xludf.DUMMYFUNCTION("IF(RegExMatch(F41,""Ts""),""triple"",""combined"")"),"combined")</f>
        <v>combined</v>
      </c>
    </row>
    <row r="42" spans="1:8" ht="15.75" hidden="1" customHeight="1">
      <c r="A42" s="218" t="s">
        <v>560</v>
      </c>
      <c r="E42" s="94">
        <v>2598</v>
      </c>
      <c r="F42" s="218" t="s">
        <v>553</v>
      </c>
      <c r="G42" s="218" t="s">
        <v>554</v>
      </c>
      <c r="H42" s="218" t="str">
        <f ca="1">IFERROR(__xludf.DUMMYFUNCTION("IF(RegExMatch(F42,""Ts""),""triple"",""combined"")"),"combined")</f>
        <v>combined</v>
      </c>
    </row>
    <row r="43" spans="1:8" ht="15.75" customHeight="1">
      <c r="A43" s="218" t="s">
        <v>561</v>
      </c>
      <c r="B43" s="25" t="s">
        <v>561</v>
      </c>
      <c r="C43" s="25">
        <v>2502</v>
      </c>
      <c r="D43" s="32" t="str">
        <f>IF(C43=E43,"Y","NO")</f>
        <v>Y</v>
      </c>
      <c r="E43" s="94">
        <v>2502</v>
      </c>
      <c r="F43" s="25" t="s">
        <v>116</v>
      </c>
      <c r="G43" s="218" t="s">
        <v>512</v>
      </c>
      <c r="H43" s="218" t="str">
        <f ca="1">IFERROR(__xludf.DUMMYFUNCTION("IF(RegExMatch(F43,""Ts""),""triple"",""combined"")"),"triple")</f>
        <v>triple</v>
      </c>
    </row>
    <row r="44" spans="1:8" ht="15.75" hidden="1" customHeight="1">
      <c r="A44" s="218" t="s">
        <v>562</v>
      </c>
      <c r="E44" s="94">
        <v>2516</v>
      </c>
      <c r="F44" s="25" t="s">
        <v>154</v>
      </c>
      <c r="G44" s="218" t="s">
        <v>522</v>
      </c>
      <c r="H44" s="218" t="str">
        <f ca="1">IFERROR(__xludf.DUMMYFUNCTION("IF(RegExMatch(F44,""Ts""),""triple"",""combined"")"),"combined")</f>
        <v>combined</v>
      </c>
    </row>
    <row r="45" spans="1:8" ht="15.75" hidden="1" customHeight="1">
      <c r="A45" s="218" t="s">
        <v>563</v>
      </c>
      <c r="E45" s="94">
        <v>2529</v>
      </c>
      <c r="F45" s="25" t="s">
        <v>150</v>
      </c>
      <c r="G45" s="218" t="s">
        <v>524</v>
      </c>
      <c r="H45" s="218" t="str">
        <f ca="1">IFERROR(__xludf.DUMMYFUNCTION("IF(RegExMatch(F45,""Ts""),""triple"",""combined"")"),"combined")</f>
        <v>combined</v>
      </c>
    </row>
    <row r="46" spans="1:8" ht="15.75" hidden="1" customHeight="1">
      <c r="A46" s="218" t="s">
        <v>564</v>
      </c>
      <c r="E46" s="94">
        <v>2537</v>
      </c>
      <c r="F46" s="25" t="s">
        <v>155</v>
      </c>
      <c r="G46" s="218" t="s">
        <v>535</v>
      </c>
      <c r="H46" s="218" t="str">
        <f ca="1">IFERROR(__xludf.DUMMYFUNCTION("IF(RegExMatch(F46,""Ts""),""triple"",""combined"")"),"combined")</f>
        <v>combined</v>
      </c>
    </row>
    <row r="47" spans="1:8" ht="15.75" customHeight="1">
      <c r="A47" s="218" t="s">
        <v>565</v>
      </c>
      <c r="B47" s="25" t="s">
        <v>565</v>
      </c>
      <c r="C47" s="25">
        <v>2545</v>
      </c>
      <c r="D47" s="32" t="str">
        <f t="shared" ref="D47:D48" si="4">IF(C47=E47,"Y","NO")</f>
        <v>Y</v>
      </c>
      <c r="E47" s="94">
        <v>2545</v>
      </c>
      <c r="F47" s="25" t="s">
        <v>158</v>
      </c>
      <c r="G47" s="218" t="s">
        <v>518</v>
      </c>
      <c r="H47" s="218" t="str">
        <f ca="1">IFERROR(__xludf.DUMMYFUNCTION("IF(RegExMatch(F47,""Ts""),""triple"",""combined"")"),"triple")</f>
        <v>triple</v>
      </c>
    </row>
    <row r="48" spans="1:8" ht="15.75" customHeight="1">
      <c r="A48" s="218" t="s">
        <v>566</v>
      </c>
      <c r="B48" s="25" t="s">
        <v>566</v>
      </c>
      <c r="C48" s="25">
        <v>2561</v>
      </c>
      <c r="D48" s="32" t="str">
        <f t="shared" si="4"/>
        <v>Y</v>
      </c>
      <c r="E48" s="94">
        <v>2561</v>
      </c>
      <c r="F48" s="25" t="s">
        <v>158</v>
      </c>
      <c r="G48" s="218" t="s">
        <v>518</v>
      </c>
      <c r="H48" s="218" t="str">
        <f ca="1">IFERROR(__xludf.DUMMYFUNCTION("IF(RegExMatch(F48,""Ts""),""triple"",""combined"")"),"triple")</f>
        <v>triple</v>
      </c>
    </row>
    <row r="49" spans="1:8" ht="15.75" hidden="1" customHeight="1">
      <c r="A49" s="218" t="s">
        <v>567</v>
      </c>
      <c r="E49" s="94">
        <v>142</v>
      </c>
      <c r="F49" s="25" t="s">
        <v>152</v>
      </c>
      <c r="G49" s="218" t="s">
        <v>537</v>
      </c>
      <c r="H49" s="218" t="str">
        <f ca="1">IFERROR(__xludf.DUMMYFUNCTION("IF(RegExMatch(F49,""Ts""),""triple"",""combined"")"),"combined")</f>
        <v>combined</v>
      </c>
    </row>
    <row r="50" spans="1:8" ht="15.5" hidden="1">
      <c r="A50" s="218" t="s">
        <v>568</v>
      </c>
      <c r="E50" s="94">
        <v>2573</v>
      </c>
      <c r="F50" s="25" t="s">
        <v>152</v>
      </c>
      <c r="G50" s="218" t="s">
        <v>537</v>
      </c>
      <c r="H50" s="218" t="str">
        <f ca="1">IFERROR(__xludf.DUMMYFUNCTION("IF(RegExMatch(F50,""Ts""),""triple"",""combined"")"),"combined")</f>
        <v>combined</v>
      </c>
    </row>
    <row r="51" spans="1:8" ht="15.75" hidden="1" customHeight="1">
      <c r="A51" s="218" t="s">
        <v>569</v>
      </c>
      <c r="E51" s="94">
        <v>2609</v>
      </c>
      <c r="F51" s="25" t="s">
        <v>150</v>
      </c>
      <c r="G51" s="218" t="s">
        <v>524</v>
      </c>
      <c r="H51" s="218" t="str">
        <f ca="1">IFERROR(__xludf.DUMMYFUNCTION("IF(RegExMatch(F51,""Ts""),""triple"",""combined"")"),"combined")</f>
        <v>combined</v>
      </c>
    </row>
    <row r="52" spans="1:8" ht="15.75" hidden="1" customHeight="1">
      <c r="A52" s="218" t="s">
        <v>570</v>
      </c>
      <c r="E52" s="94">
        <v>2642</v>
      </c>
      <c r="F52" s="218" t="s">
        <v>515</v>
      </c>
      <c r="G52" s="218" t="s">
        <v>516</v>
      </c>
      <c r="H52" s="218" t="str">
        <f ca="1">IFERROR(__xludf.DUMMYFUNCTION("IF(RegExMatch(F52,""Ts""),""triple"",""combined"")"),"combined")</f>
        <v>combined</v>
      </c>
    </row>
    <row r="53" spans="1:8" ht="15.75" customHeight="1">
      <c r="A53" s="218" t="s">
        <v>571</v>
      </c>
      <c r="B53" s="25" t="s">
        <v>571</v>
      </c>
      <c r="C53" s="25">
        <v>2505</v>
      </c>
      <c r="D53" s="32" t="str">
        <f>IF(C53=E53,"Y","NO")</f>
        <v>Y</v>
      </c>
      <c r="E53" s="94">
        <v>2505</v>
      </c>
      <c r="F53" s="25" t="s">
        <v>76</v>
      </c>
      <c r="G53" s="94" t="s">
        <v>507</v>
      </c>
      <c r="H53" s="218" t="str">
        <f ca="1">IFERROR(__xludf.DUMMYFUNCTION("IF(RegExMatch(F53,""Ts""),""triple"",""combined"")"),"triple")</f>
        <v>triple</v>
      </c>
    </row>
    <row r="54" spans="1:8" ht="15.75" hidden="1" customHeight="1">
      <c r="A54" s="218" t="s">
        <v>572</v>
      </c>
      <c r="E54" s="94">
        <v>2514</v>
      </c>
      <c r="F54" s="218" t="s">
        <v>515</v>
      </c>
      <c r="G54" s="218" t="s">
        <v>516</v>
      </c>
      <c r="H54" s="218" t="str">
        <f ca="1">IFERROR(__xludf.DUMMYFUNCTION("IF(RegExMatch(F54,""Ts""),""triple"",""combined"")"),"combined")</f>
        <v>combined</v>
      </c>
    </row>
    <row r="55" spans="1:8" ht="15.75" hidden="1" customHeight="1">
      <c r="A55" s="218" t="s">
        <v>573</v>
      </c>
      <c r="E55" s="94">
        <v>2531</v>
      </c>
      <c r="F55" s="25" t="s">
        <v>152</v>
      </c>
      <c r="G55" s="218" t="s">
        <v>537</v>
      </c>
      <c r="H55" s="218" t="str">
        <f ca="1">IFERROR(__xludf.DUMMYFUNCTION("IF(RegExMatch(F55,""Ts""),""triple"",""combined"")"),"combined")</f>
        <v>combined</v>
      </c>
    </row>
    <row r="56" spans="1:8" ht="15.75" hidden="1" customHeight="1">
      <c r="A56" s="218" t="s">
        <v>574</v>
      </c>
      <c r="E56" s="94">
        <v>2560</v>
      </c>
      <c r="F56" s="25" t="s">
        <v>152</v>
      </c>
      <c r="G56" s="218" t="s">
        <v>537</v>
      </c>
      <c r="H56" s="218" t="str">
        <f ca="1">IFERROR(__xludf.DUMMYFUNCTION("IF(RegExMatch(F56,""Ts""),""triple"",""combined"")"),"combined")</f>
        <v>combined</v>
      </c>
    </row>
    <row r="57" spans="1:8" ht="15.75" customHeight="1">
      <c r="A57" s="218" t="s">
        <v>575</v>
      </c>
      <c r="B57" s="25" t="s">
        <v>575</v>
      </c>
      <c r="C57" s="25">
        <v>2548</v>
      </c>
      <c r="D57" s="32" t="str">
        <f>IF(C57=E57,"Y","NO")</f>
        <v>Y</v>
      </c>
      <c r="E57" s="94">
        <v>2548</v>
      </c>
      <c r="F57" s="25" t="s">
        <v>158</v>
      </c>
      <c r="G57" s="218" t="s">
        <v>518</v>
      </c>
      <c r="H57" s="218" t="str">
        <f ca="1">IFERROR(__xludf.DUMMYFUNCTION("IF(RegExMatch(F57,""Ts""),""triple"",""combined"")"),"triple")</f>
        <v>triple</v>
      </c>
    </row>
    <row r="58" spans="1:8" ht="15.75" hidden="1" customHeight="1">
      <c r="A58" s="218" t="s">
        <v>576</v>
      </c>
      <c r="E58" s="94">
        <v>2562</v>
      </c>
      <c r="F58" s="218" t="s">
        <v>515</v>
      </c>
      <c r="G58" s="218" t="s">
        <v>516</v>
      </c>
      <c r="H58" s="218" t="str">
        <f ca="1">IFERROR(__xludf.DUMMYFUNCTION("IF(RegExMatch(F58,""Ts""),""triple"",""combined"")"),"combined")</f>
        <v>combined</v>
      </c>
    </row>
    <row r="59" spans="1:8" ht="15.75" hidden="1" customHeight="1">
      <c r="A59" s="218" t="s">
        <v>577</v>
      </c>
      <c r="E59" s="94">
        <v>2581</v>
      </c>
      <c r="F59" s="25" t="s">
        <v>152</v>
      </c>
      <c r="G59" s="218" t="s">
        <v>537</v>
      </c>
      <c r="H59" s="218" t="str">
        <f ca="1">IFERROR(__xludf.DUMMYFUNCTION("IF(RegExMatch(F59,""Ts""),""triple"",""combined"")"),"combined")</f>
        <v>combined</v>
      </c>
    </row>
    <row r="60" spans="1:8" ht="15.75" hidden="1" customHeight="1">
      <c r="A60" s="218" t="s">
        <v>578</v>
      </c>
      <c r="E60" s="94">
        <v>2608</v>
      </c>
      <c r="F60" s="25" t="s">
        <v>152</v>
      </c>
      <c r="G60" s="218" t="s">
        <v>537</v>
      </c>
      <c r="H60" s="218" t="str">
        <f ca="1">IFERROR(__xludf.DUMMYFUNCTION("IF(RegExMatch(F60,""Ts""),""triple"",""combined"")"),"combined")</f>
        <v>combined</v>
      </c>
    </row>
    <row r="61" spans="1:8" ht="15.75" customHeight="1">
      <c r="A61" s="218" t="s">
        <v>579</v>
      </c>
      <c r="B61" s="25" t="s">
        <v>579</v>
      </c>
      <c r="C61" s="25">
        <v>2607</v>
      </c>
      <c r="D61" s="32" t="str">
        <f>IF(C61=E61,"Y","NO")</f>
        <v>Y</v>
      </c>
      <c r="E61" s="94">
        <v>2607</v>
      </c>
      <c r="F61" s="25" t="s">
        <v>116</v>
      </c>
      <c r="G61" s="218" t="s">
        <v>512</v>
      </c>
      <c r="H61" s="218" t="str">
        <f ca="1">IFERROR(__xludf.DUMMYFUNCTION("IF(RegExMatch(F61,""Ts""),""triple"",""combined"")"),"triple")</f>
        <v>triple</v>
      </c>
    </row>
    <row r="62" spans="1:8" ht="15.75" hidden="1" customHeight="1">
      <c r="A62" s="218" t="s">
        <v>580</v>
      </c>
      <c r="E62" s="94">
        <v>2622</v>
      </c>
      <c r="F62" s="25" t="s">
        <v>155</v>
      </c>
      <c r="G62" s="218" t="s">
        <v>535</v>
      </c>
      <c r="H62" s="218" t="str">
        <f ca="1">IFERROR(__xludf.DUMMYFUNCTION("IF(RegExMatch(F62,""Ts""),""triple"",""combined"")"),"combined")</f>
        <v>combined</v>
      </c>
    </row>
    <row r="63" spans="1:8" ht="15.75" hidden="1" customHeight="1">
      <c r="A63" s="218" t="s">
        <v>581</v>
      </c>
      <c r="E63" s="94">
        <v>2628</v>
      </c>
      <c r="F63" s="25" t="s">
        <v>152</v>
      </c>
      <c r="G63" s="218" t="s">
        <v>537</v>
      </c>
      <c r="H63" s="218" t="str">
        <f ca="1">IFERROR(__xludf.DUMMYFUNCTION("IF(RegExMatch(F63,""Ts""),""triple"",""combined"")"),"combined")</f>
        <v>combined</v>
      </c>
    </row>
    <row r="64" spans="1:8" ht="15.75" hidden="1" customHeight="1">
      <c r="A64" s="218" t="s">
        <v>582</v>
      </c>
      <c r="E64" s="94">
        <v>2647</v>
      </c>
      <c r="F64" s="25" t="s">
        <v>155</v>
      </c>
      <c r="G64" s="218" t="s">
        <v>535</v>
      </c>
      <c r="H64" s="218" t="str">
        <f ca="1">IFERROR(__xludf.DUMMYFUNCTION("IF(RegExMatch(F64,""Ts""),""triple"",""combined"")"),"combined")</f>
        <v>combined</v>
      </c>
    </row>
    <row r="65" spans="1:8" ht="15.75" hidden="1" customHeight="1">
      <c r="A65" s="218" t="s">
        <v>583</v>
      </c>
      <c r="E65" s="94">
        <v>2586</v>
      </c>
      <c r="F65" s="25" t="s">
        <v>155</v>
      </c>
      <c r="G65" s="218" t="s">
        <v>535</v>
      </c>
      <c r="H65" s="218" t="str">
        <f ca="1">IFERROR(__xludf.DUMMYFUNCTION("IF(RegExMatch(F65,""Ts""),""triple"",""combined"")"),"combined")</f>
        <v>combined</v>
      </c>
    </row>
    <row r="66" spans="1:8" ht="15.75" hidden="1" customHeight="1">
      <c r="A66" s="218" t="s">
        <v>584</v>
      </c>
      <c r="E66" s="94">
        <v>2528</v>
      </c>
      <c r="F66" s="218" t="s">
        <v>515</v>
      </c>
      <c r="G66" s="218" t="s">
        <v>516</v>
      </c>
      <c r="H66" s="218" t="str">
        <f ca="1">IFERROR(__xludf.DUMMYFUNCTION("IF(RegExMatch(F66,""Ts""),""triple"",""combined"")"),"combined")</f>
        <v>combined</v>
      </c>
    </row>
    <row r="67" spans="1:8" ht="15.75" hidden="1" customHeight="1">
      <c r="A67" s="218" t="s">
        <v>585</v>
      </c>
      <c r="E67" s="94">
        <v>2543</v>
      </c>
      <c r="F67" s="25" t="s">
        <v>152</v>
      </c>
      <c r="G67" s="218" t="s">
        <v>537</v>
      </c>
      <c r="H67" s="218" t="str">
        <f ca="1">IFERROR(__xludf.DUMMYFUNCTION("IF(RegExMatch(F67,""Ts""),""triple"",""combined"")"),"combined")</f>
        <v>combined</v>
      </c>
    </row>
    <row r="68" spans="1:8" ht="15.75" hidden="1" customHeight="1">
      <c r="A68" s="218" t="s">
        <v>586</v>
      </c>
      <c r="E68" s="94">
        <v>2564</v>
      </c>
      <c r="F68" s="218" t="s">
        <v>515</v>
      </c>
      <c r="G68" s="218" t="s">
        <v>516</v>
      </c>
      <c r="H68" s="218" t="str">
        <f ca="1">IFERROR(__xludf.DUMMYFUNCTION("IF(RegExMatch(F68,""Ts""),""triple"",""combined"")"),"combined")</f>
        <v>combined</v>
      </c>
    </row>
    <row r="69" spans="1:8" ht="15.75" customHeight="1">
      <c r="A69" s="25" t="s">
        <v>587</v>
      </c>
      <c r="B69" s="25" t="s">
        <v>588</v>
      </c>
      <c r="C69" s="25">
        <v>4268</v>
      </c>
      <c r="D69" s="32" t="str">
        <f t="shared" ref="D69:D70" si="5">IF(C69=E69,"Y","NO")</f>
        <v>NO</v>
      </c>
      <c r="E69" s="94"/>
      <c r="F69" s="218"/>
      <c r="G69" s="94"/>
      <c r="H69" s="218"/>
    </row>
    <row r="70" spans="1:8" ht="15.75" customHeight="1">
      <c r="A70" s="218" t="s">
        <v>589</v>
      </c>
      <c r="B70" s="122" t="s">
        <v>589</v>
      </c>
      <c r="C70" s="122">
        <v>3874</v>
      </c>
      <c r="D70" s="32" t="str">
        <f t="shared" si="5"/>
        <v>Y</v>
      </c>
      <c r="E70" s="94">
        <v>3874</v>
      </c>
      <c r="F70" s="25" t="s">
        <v>76</v>
      </c>
      <c r="G70" s="94" t="s">
        <v>507</v>
      </c>
      <c r="H70" s="218" t="str">
        <f ca="1">IFERROR(__xludf.DUMMYFUNCTION("IF(RegExMatch(F70,""Ts""),""triple"",""combined"")"),"triple")</f>
        <v>triple</v>
      </c>
    </row>
    <row r="71" spans="1:8" ht="15.75" hidden="1" customHeight="1">
      <c r="A71" s="218" t="s">
        <v>590</v>
      </c>
      <c r="E71" s="94">
        <v>2594</v>
      </c>
      <c r="F71" s="25" t="s">
        <v>152</v>
      </c>
      <c r="G71" s="218" t="s">
        <v>537</v>
      </c>
      <c r="H71" s="218" t="str">
        <f ca="1">IFERROR(__xludf.DUMMYFUNCTION("IF(RegExMatch(F71,""Ts""),""triple"",""combined"")"),"combined")</f>
        <v>combined</v>
      </c>
    </row>
    <row r="72" spans="1:8" ht="15.75" hidden="1" customHeight="1">
      <c r="A72" s="218" t="s">
        <v>591</v>
      </c>
      <c r="E72" s="94">
        <v>2588</v>
      </c>
      <c r="F72" s="218" t="s">
        <v>553</v>
      </c>
      <c r="G72" s="218" t="s">
        <v>554</v>
      </c>
      <c r="H72" s="218" t="str">
        <f ca="1">IFERROR(__xludf.DUMMYFUNCTION("IF(RegExMatch(F72,""Ts""),""triple"",""combined"")"),"combined")</f>
        <v>combined</v>
      </c>
    </row>
    <row r="73" spans="1:8" ht="15.75" customHeight="1">
      <c r="A73" s="218" t="s">
        <v>592</v>
      </c>
      <c r="B73" s="25" t="s">
        <v>592</v>
      </c>
      <c r="C73" s="25">
        <v>2616</v>
      </c>
      <c r="D73" s="32" t="str">
        <f>IF(C73=E73,"Y","NO")</f>
        <v>Y</v>
      </c>
      <c r="E73" s="94">
        <v>2616</v>
      </c>
      <c r="F73" s="25" t="s">
        <v>116</v>
      </c>
      <c r="G73" s="218" t="s">
        <v>512</v>
      </c>
      <c r="H73" s="218" t="str">
        <f ca="1">IFERROR(__xludf.DUMMYFUNCTION("IF(RegExMatch(F73,""Ts""),""triple"",""combined"")"),"triple")</f>
        <v>triple</v>
      </c>
    </row>
    <row r="74" spans="1:8" ht="15.75" hidden="1" customHeight="1">
      <c r="A74" s="218" t="s">
        <v>593</v>
      </c>
      <c r="E74" s="94">
        <v>2645</v>
      </c>
      <c r="F74" s="218" t="s">
        <v>515</v>
      </c>
      <c r="G74" s="218" t="s">
        <v>516</v>
      </c>
      <c r="H74" s="218" t="str">
        <f ca="1">IFERROR(__xludf.DUMMYFUNCTION("IF(RegExMatch(F74,""Ts""),""triple"",""combined"")"),"combined")</f>
        <v>combined</v>
      </c>
    </row>
    <row r="75" spans="1:8" ht="15.75" hidden="1" customHeight="1">
      <c r="A75" s="218" t="s">
        <v>594</v>
      </c>
      <c r="E75" s="94">
        <v>2513</v>
      </c>
      <c r="F75" s="218" t="s">
        <v>595</v>
      </c>
      <c r="G75" s="218" t="s">
        <v>596</v>
      </c>
      <c r="H75" s="218" t="str">
        <f ca="1">IFERROR(__xludf.DUMMYFUNCTION("IF(RegExMatch(F75,""Ts""),""triple"",""combined"")"),"combined")</f>
        <v>combined</v>
      </c>
    </row>
    <row r="76" spans="1:8" ht="15.75" hidden="1" customHeight="1">
      <c r="A76" s="94" t="s">
        <v>597</v>
      </c>
      <c r="E76" s="94">
        <v>4239</v>
      </c>
      <c r="F76" s="94" t="s">
        <v>515</v>
      </c>
      <c r="G76" s="218" t="s">
        <v>516</v>
      </c>
      <c r="H76" s="218" t="str">
        <f ca="1">IFERROR(__xludf.DUMMYFUNCTION("IF(RegExMatch(F76,""Ts""),""triple"",""combined"")"),"combined")</f>
        <v>combined</v>
      </c>
    </row>
    <row r="77" spans="1:8" ht="15.5" hidden="1">
      <c r="A77" s="218" t="s">
        <v>598</v>
      </c>
      <c r="E77" s="94">
        <v>2596</v>
      </c>
      <c r="F77" s="25" t="s">
        <v>152</v>
      </c>
      <c r="G77" s="218" t="s">
        <v>537</v>
      </c>
      <c r="H77" s="218" t="str">
        <f ca="1">IFERROR(__xludf.DUMMYFUNCTION("IF(RegExMatch(F77,""Ts""),""triple"",""combined"")"),"combined")</f>
        <v>combined</v>
      </c>
    </row>
    <row r="78" spans="1:8" ht="15.75" hidden="1" customHeight="1">
      <c r="A78" s="218" t="s">
        <v>599</v>
      </c>
      <c r="E78" s="94">
        <v>2604</v>
      </c>
      <c r="F78" s="218" t="s">
        <v>515</v>
      </c>
      <c r="G78" s="218" t="s">
        <v>516</v>
      </c>
      <c r="H78" s="218" t="str">
        <f ca="1">IFERROR(__xludf.DUMMYFUNCTION("IF(RegExMatch(F78,""Ts""),""triple"",""combined"")"),"combined")</f>
        <v>combined</v>
      </c>
    </row>
    <row r="79" spans="1:8" ht="15.75" customHeight="1">
      <c r="A79" s="94" t="s">
        <v>600</v>
      </c>
      <c r="B79" s="25" t="s">
        <v>600</v>
      </c>
      <c r="C79" s="25">
        <v>3899</v>
      </c>
      <c r="D79" s="32" t="str">
        <f t="shared" ref="D79:D80" si="6">IF(C79=E79,"Y","NO")</f>
        <v>Y</v>
      </c>
      <c r="E79" s="94">
        <v>3899</v>
      </c>
      <c r="F79" s="25" t="s">
        <v>76</v>
      </c>
      <c r="G79" s="94" t="s">
        <v>507</v>
      </c>
      <c r="H79" s="218" t="str">
        <f ca="1">IFERROR(__xludf.DUMMYFUNCTION("IF(RegExMatch(F79,""Ts""),""triple"",""combined"")"),"triple")</f>
        <v>triple</v>
      </c>
    </row>
    <row r="80" spans="1:8" ht="15.75" customHeight="1">
      <c r="A80" s="218" t="s">
        <v>601</v>
      </c>
      <c r="B80" s="25" t="s">
        <v>601</v>
      </c>
      <c r="C80" s="25">
        <v>2636</v>
      </c>
      <c r="D80" s="32" t="str">
        <f t="shared" si="6"/>
        <v>Y</v>
      </c>
      <c r="E80" s="94">
        <v>2636</v>
      </c>
      <c r="F80" s="25" t="s">
        <v>158</v>
      </c>
      <c r="G80" s="218" t="s">
        <v>518</v>
      </c>
      <c r="H80" s="218" t="str">
        <f ca="1">IFERROR(__xludf.DUMMYFUNCTION("IF(RegExMatch(F80,""Ts""),""triple"",""combined"")"),"triple")</f>
        <v>triple</v>
      </c>
    </row>
    <row r="81" spans="1:8" ht="15.75" hidden="1" customHeight="1">
      <c r="A81" s="218" t="s">
        <v>602</v>
      </c>
      <c r="E81" s="94">
        <v>2646</v>
      </c>
      <c r="F81" s="218" t="s">
        <v>553</v>
      </c>
      <c r="G81" s="218" t="s">
        <v>554</v>
      </c>
      <c r="H81" s="218" t="str">
        <f ca="1">IFERROR(__xludf.DUMMYFUNCTION("IF(RegExMatch(F81,""Ts""),""triple"",""combined"")"),"combined")</f>
        <v>combined</v>
      </c>
    </row>
    <row r="82" spans="1:8" ht="15.75" hidden="1" customHeight="1">
      <c r="A82" s="218" t="s">
        <v>603</v>
      </c>
      <c r="E82" s="94">
        <v>2963</v>
      </c>
      <c r="F82" s="218" t="s">
        <v>509</v>
      </c>
      <c r="G82" s="218" t="s">
        <v>510</v>
      </c>
      <c r="H82" s="218" t="str">
        <f ca="1">IFERROR(__xludf.DUMMYFUNCTION("IF(RegExMatch(F82,""Ts""),""triple"",""combined"")"),"combined")</f>
        <v>combined</v>
      </c>
    </row>
    <row r="83" spans="1:8" ht="15.75" customHeight="1">
      <c r="A83" s="218" t="s">
        <v>604</v>
      </c>
      <c r="B83" s="25" t="s">
        <v>604</v>
      </c>
      <c r="C83" s="25">
        <v>2527</v>
      </c>
      <c r="D83" s="32" t="str">
        <f t="shared" ref="D83:D84" si="7">IF(C83=E83,"Y","NO")</f>
        <v>Y</v>
      </c>
      <c r="E83" s="94">
        <v>2527</v>
      </c>
      <c r="F83" s="25" t="s">
        <v>76</v>
      </c>
      <c r="G83" s="94" t="s">
        <v>507</v>
      </c>
      <c r="H83" s="218" t="str">
        <f ca="1">IFERROR(__xludf.DUMMYFUNCTION("IF(RegExMatch(F83,""Ts""),""triple"",""combined"")"),"triple")</f>
        <v>triple</v>
      </c>
    </row>
    <row r="84" spans="1:8" ht="15.75" customHeight="1">
      <c r="A84" s="218" t="s">
        <v>605</v>
      </c>
      <c r="B84" s="25" t="s">
        <v>605</v>
      </c>
      <c r="C84" s="25">
        <v>2551</v>
      </c>
      <c r="D84" s="32" t="str">
        <f t="shared" si="7"/>
        <v>Y</v>
      </c>
      <c r="E84" s="94">
        <v>2551</v>
      </c>
      <c r="F84" s="25" t="s">
        <v>76</v>
      </c>
      <c r="G84" s="94" t="s">
        <v>507</v>
      </c>
      <c r="H84" s="218" t="str">
        <f ca="1">IFERROR(__xludf.DUMMYFUNCTION("IF(RegExMatch(F84,""Ts""),""triple"",""combined"")"),"triple")</f>
        <v>triple</v>
      </c>
    </row>
    <row r="85" spans="1:8" ht="15.75" hidden="1" customHeight="1">
      <c r="A85" s="218" t="s">
        <v>606</v>
      </c>
      <c r="E85" s="94">
        <v>2570</v>
      </c>
      <c r="F85" s="25" t="s">
        <v>154</v>
      </c>
      <c r="G85" s="218" t="s">
        <v>522</v>
      </c>
      <c r="H85" s="218" t="str">
        <f ca="1">IFERROR(__xludf.DUMMYFUNCTION("IF(RegExMatch(F85,""Ts""),""triple"",""combined"")"),"combined")</f>
        <v>combined</v>
      </c>
    </row>
    <row r="86" spans="1:8" ht="15.75" hidden="1" customHeight="1">
      <c r="A86" s="218" t="s">
        <v>607</v>
      </c>
      <c r="E86" s="94">
        <v>2589</v>
      </c>
      <c r="F86" s="25" t="s">
        <v>152</v>
      </c>
      <c r="G86" s="218" t="s">
        <v>537</v>
      </c>
      <c r="H86" s="218" t="str">
        <f ca="1">IFERROR(__xludf.DUMMYFUNCTION("IF(RegExMatch(F86,""Ts""),""triple"",""combined"")"),"combined")</f>
        <v>combined</v>
      </c>
    </row>
    <row r="87" spans="1:8" ht="15.75" hidden="1" customHeight="1">
      <c r="A87" s="218" t="s">
        <v>608</v>
      </c>
      <c r="E87" s="94">
        <v>2612</v>
      </c>
      <c r="F87" s="25" t="s">
        <v>154</v>
      </c>
      <c r="G87" s="218" t="s">
        <v>522</v>
      </c>
      <c r="H87" s="218" t="str">
        <f ca="1">IFERROR(__xludf.DUMMYFUNCTION("IF(RegExMatch(F87,""Ts""),""triple"",""combined"")"),"combined")</f>
        <v>combined</v>
      </c>
    </row>
    <row r="88" spans="1:8" ht="15.75" hidden="1" customHeight="1">
      <c r="A88" s="218" t="s">
        <v>609</v>
      </c>
      <c r="E88" s="94">
        <v>2633</v>
      </c>
      <c r="F88" s="218" t="s">
        <v>553</v>
      </c>
      <c r="G88" s="218" t="s">
        <v>554</v>
      </c>
      <c r="H88" s="218" t="str">
        <f ca="1">IFERROR(__xludf.DUMMYFUNCTION("IF(RegExMatch(F88,""Ts""),""triple"",""combined"")"),"combined")</f>
        <v>combined</v>
      </c>
    </row>
    <row r="89" spans="1:8" ht="15.75" hidden="1" customHeight="1">
      <c r="A89" s="218" t="s">
        <v>610</v>
      </c>
      <c r="E89" s="94">
        <v>2657</v>
      </c>
      <c r="F89" s="218" t="s">
        <v>515</v>
      </c>
      <c r="G89" s="218" t="s">
        <v>516</v>
      </c>
      <c r="H89" s="218" t="str">
        <f ca="1">IFERROR(__xludf.DUMMYFUNCTION("IF(RegExMatch(F89,""Ts""),""triple"",""combined"")"),"combined")</f>
        <v>combined</v>
      </c>
    </row>
    <row r="90" spans="1:8" ht="15.75" customHeight="1">
      <c r="A90" s="218" t="s">
        <v>611</v>
      </c>
      <c r="B90" s="25" t="s">
        <v>611</v>
      </c>
      <c r="C90" s="25">
        <v>2900</v>
      </c>
      <c r="D90" s="32" t="str">
        <f>IF(C90=E90,"Y","NO")</f>
        <v>Y</v>
      </c>
      <c r="E90" s="94">
        <v>2900</v>
      </c>
      <c r="F90" s="25" t="s">
        <v>116</v>
      </c>
      <c r="G90" s="218" t="s">
        <v>512</v>
      </c>
      <c r="H90" s="218" t="str">
        <f ca="1">IFERROR(__xludf.DUMMYFUNCTION("IF(RegExMatch(F90,""Ts""),""triple"",""combined"")"),"triple")</f>
        <v>triple</v>
      </c>
    </row>
    <row r="91" spans="1:8" ht="15.75" hidden="1" customHeight="1">
      <c r="A91" s="218" t="s">
        <v>612</v>
      </c>
      <c r="E91" s="94">
        <v>2542</v>
      </c>
      <c r="F91" s="25" t="s">
        <v>154</v>
      </c>
      <c r="G91" s="218" t="s">
        <v>522</v>
      </c>
      <c r="H91" s="218" t="str">
        <f ca="1">IFERROR(__xludf.DUMMYFUNCTION("IF(RegExMatch(F91,""Ts""),""triple"",""combined"")"),"combined")</f>
        <v>combined</v>
      </c>
    </row>
    <row r="92" spans="1:8" ht="15.75" hidden="1" customHeight="1">
      <c r="A92" s="218" t="s">
        <v>613</v>
      </c>
      <c r="E92" s="94">
        <v>2549</v>
      </c>
      <c r="F92" s="218" t="s">
        <v>595</v>
      </c>
      <c r="G92" s="218" t="s">
        <v>596</v>
      </c>
      <c r="H92" s="218" t="str">
        <f ca="1">IFERROR(__xludf.DUMMYFUNCTION("IF(RegExMatch(F92,""Ts""),""triple"",""combined"")"),"combined")</f>
        <v>combined</v>
      </c>
    </row>
    <row r="93" spans="1:8" ht="15.75" customHeight="1">
      <c r="A93" s="218" t="s">
        <v>614</v>
      </c>
      <c r="B93" s="25" t="s">
        <v>614</v>
      </c>
      <c r="C93" s="25">
        <v>2567</v>
      </c>
      <c r="D93" s="32" t="str">
        <f t="shared" ref="D93:D94" si="8">IF(C93=E93,"Y","NO")</f>
        <v>Y</v>
      </c>
      <c r="E93" s="94">
        <v>2567</v>
      </c>
      <c r="F93" s="25" t="s">
        <v>76</v>
      </c>
      <c r="G93" s="94" t="s">
        <v>507</v>
      </c>
      <c r="H93" s="218" t="str">
        <f ca="1">IFERROR(__xludf.DUMMYFUNCTION("IF(RegExMatch(F93,""Ts""),""triple"",""combined"")"),"triple")</f>
        <v>triple</v>
      </c>
    </row>
    <row r="94" spans="1:8" ht="15.75" customHeight="1">
      <c r="A94" s="218" t="s">
        <v>615</v>
      </c>
      <c r="B94" s="25" t="s">
        <v>615</v>
      </c>
      <c r="C94" s="25">
        <v>2585</v>
      </c>
      <c r="D94" s="32" t="str">
        <f t="shared" si="8"/>
        <v>Y</v>
      </c>
      <c r="E94" s="94">
        <v>2585</v>
      </c>
      <c r="F94" s="25" t="s">
        <v>158</v>
      </c>
      <c r="G94" s="218" t="s">
        <v>518</v>
      </c>
      <c r="H94" s="218" t="str">
        <f ca="1">IFERROR(__xludf.DUMMYFUNCTION("IF(RegExMatch(F94,""Ts""),""triple"",""combined"")"),"triple")</f>
        <v>triple</v>
      </c>
    </row>
    <row r="95" spans="1:8" ht="15.75" hidden="1" customHeight="1">
      <c r="A95" s="218" t="s">
        <v>616</v>
      </c>
      <c r="E95" s="94">
        <v>1255</v>
      </c>
      <c r="F95" s="25" t="s">
        <v>154</v>
      </c>
      <c r="G95" s="218" t="s">
        <v>522</v>
      </c>
      <c r="H95" s="218" t="str">
        <f ca="1">IFERROR(__xludf.DUMMYFUNCTION("IF(RegExMatch(F95,""Ts""),""triple"",""combined"")"),"combined")</f>
        <v>combined</v>
      </c>
    </row>
    <row r="96" spans="1:8" ht="15.75" hidden="1" customHeight="1">
      <c r="A96" s="218" t="s">
        <v>617</v>
      </c>
      <c r="E96" s="94">
        <v>2600</v>
      </c>
      <c r="F96" s="25" t="s">
        <v>152</v>
      </c>
      <c r="G96" s="218" t="s">
        <v>537</v>
      </c>
      <c r="H96" s="218" t="str">
        <f ca="1">IFERROR(__xludf.DUMMYFUNCTION("IF(RegExMatch(F96,""Ts""),""triple"",""combined"")"),"combined")</f>
        <v>combined</v>
      </c>
    </row>
    <row r="97" spans="1:8" ht="15.75" customHeight="1">
      <c r="A97" s="218" t="s">
        <v>618</v>
      </c>
      <c r="B97" s="25" t="s">
        <v>618</v>
      </c>
      <c r="C97" s="25">
        <v>2874</v>
      </c>
      <c r="D97" s="32" t="str">
        <f>IF(C97=E97,"Y","NO")</f>
        <v>Y</v>
      </c>
      <c r="E97" s="94">
        <v>2874</v>
      </c>
      <c r="F97" s="25" t="s">
        <v>116</v>
      </c>
      <c r="G97" s="218" t="s">
        <v>512</v>
      </c>
      <c r="H97" s="218" t="str">
        <f ca="1">IFERROR(__xludf.DUMMYFUNCTION("IF(RegExMatch(F97,""Ts""),""triple"",""combined"")"),"triple")</f>
        <v>triple</v>
      </c>
    </row>
    <row r="98" spans="1:8" ht="15.75" hidden="1" customHeight="1">
      <c r="A98" s="218" t="s">
        <v>619</v>
      </c>
      <c r="E98" s="94">
        <v>2611</v>
      </c>
      <c r="F98" s="218" t="s">
        <v>553</v>
      </c>
      <c r="G98" s="218" t="s">
        <v>554</v>
      </c>
      <c r="H98" s="218" t="str">
        <f ca="1">IFERROR(__xludf.DUMMYFUNCTION("IF(RegExMatch(F98,""Ts""),""triple"",""combined"")"),"combined")</f>
        <v>combined</v>
      </c>
    </row>
    <row r="99" spans="1:8" ht="15.75" hidden="1" customHeight="1">
      <c r="A99" s="218" t="s">
        <v>620</v>
      </c>
      <c r="E99" s="94">
        <v>2619</v>
      </c>
      <c r="F99" s="25" t="s">
        <v>152</v>
      </c>
      <c r="G99" s="218" t="s">
        <v>537</v>
      </c>
      <c r="H99" s="218" t="str">
        <f ca="1">IFERROR(__xludf.DUMMYFUNCTION("IF(RegExMatch(F99,""Ts""),""triple"",""combined"")"),"combined")</f>
        <v>combined</v>
      </c>
    </row>
    <row r="100" spans="1:8" ht="15.75" hidden="1" customHeight="1">
      <c r="A100" s="218" t="s">
        <v>621</v>
      </c>
      <c r="E100" s="94">
        <v>2641</v>
      </c>
      <c r="F100" s="218" t="s">
        <v>553</v>
      </c>
      <c r="G100" s="218" t="s">
        <v>554</v>
      </c>
      <c r="H100" s="218" t="str">
        <f ca="1">IFERROR(__xludf.DUMMYFUNCTION("IF(RegExMatch(F100,""Ts""),""triple"",""combined"")"),"combined")</f>
        <v>combined</v>
      </c>
    </row>
    <row r="101" spans="1:8" ht="15.75" customHeight="1">
      <c r="A101" s="218" t="s">
        <v>622</v>
      </c>
      <c r="B101" s="25" t="s">
        <v>622</v>
      </c>
      <c r="C101" s="25">
        <v>2530</v>
      </c>
      <c r="D101" s="32" t="str">
        <f t="shared" ref="D101:D102" si="9">IF(C101=E101,"Y","NO")</f>
        <v>Y</v>
      </c>
      <c r="E101" s="94">
        <v>2530</v>
      </c>
      <c r="F101" s="25" t="s">
        <v>158</v>
      </c>
      <c r="G101" s="218" t="s">
        <v>518</v>
      </c>
      <c r="H101" s="218" t="str">
        <f ca="1">IFERROR(__xludf.DUMMYFUNCTION("IF(RegExMatch(F101,""Ts""),""triple"",""combined"")"),"triple")</f>
        <v>triple</v>
      </c>
    </row>
    <row r="102" spans="1:8" ht="15.75" customHeight="1">
      <c r="A102" s="218" t="s">
        <v>623</v>
      </c>
      <c r="B102" s="25" t="s">
        <v>623</v>
      </c>
      <c r="C102" s="25">
        <v>2547</v>
      </c>
      <c r="D102" s="32" t="str">
        <f t="shared" si="9"/>
        <v>Y</v>
      </c>
      <c r="E102" s="94">
        <v>2547</v>
      </c>
      <c r="F102" s="25" t="s">
        <v>116</v>
      </c>
      <c r="G102" s="218" t="s">
        <v>512</v>
      </c>
      <c r="H102" s="218" t="str">
        <f ca="1">IFERROR(__xludf.DUMMYFUNCTION("IF(RegExMatch(F102,""Ts""),""triple"",""combined"")"),"triple")</f>
        <v>triple</v>
      </c>
    </row>
    <row r="103" spans="1:8" ht="15.75" hidden="1" customHeight="1">
      <c r="A103" s="218" t="s">
        <v>624</v>
      </c>
      <c r="E103" s="94">
        <v>2582</v>
      </c>
      <c r="F103" s="25" t="s">
        <v>152</v>
      </c>
      <c r="G103" s="218" t="s">
        <v>537</v>
      </c>
      <c r="H103" s="218" t="str">
        <f ca="1">IFERROR(__xludf.DUMMYFUNCTION("IF(RegExMatch(F103,""Ts""),""triple"",""combined"")"),"combined")</f>
        <v>combined</v>
      </c>
    </row>
    <row r="104" spans="1:8" ht="15.75" hidden="1" customHeight="1">
      <c r="A104" s="94" t="s">
        <v>625</v>
      </c>
      <c r="E104" s="94">
        <v>2614</v>
      </c>
      <c r="F104" s="25" t="s">
        <v>154</v>
      </c>
      <c r="G104" s="218" t="s">
        <v>522</v>
      </c>
      <c r="H104" s="218" t="str">
        <f ca="1">IFERROR(__xludf.DUMMYFUNCTION("IF(RegExMatch(F104,""Ts""),""triple"",""combined"")"),"combined")</f>
        <v>combined</v>
      </c>
    </row>
    <row r="105" spans="1:8" ht="15.75" hidden="1" customHeight="1">
      <c r="A105" s="218" t="s">
        <v>626</v>
      </c>
      <c r="E105" s="94">
        <v>2640</v>
      </c>
      <c r="F105" s="218" t="s">
        <v>553</v>
      </c>
      <c r="G105" s="218" t="s">
        <v>554</v>
      </c>
      <c r="H105" s="218" t="str">
        <f ca="1">IFERROR(__xludf.DUMMYFUNCTION("IF(RegExMatch(F105,""Ts""),""triple"",""combined"")"),"combined")</f>
        <v>combined</v>
      </c>
    </row>
    <row r="106" spans="1:8" ht="15.75" customHeight="1">
      <c r="A106" s="218" t="s">
        <v>627</v>
      </c>
      <c r="B106" s="25" t="s">
        <v>627</v>
      </c>
      <c r="C106" s="25">
        <v>2652</v>
      </c>
      <c r="D106" s="32" t="str">
        <f>IF(C106=E106,"Y","NO")</f>
        <v>Y</v>
      </c>
      <c r="E106" s="94">
        <v>2652</v>
      </c>
      <c r="F106" s="25" t="s">
        <v>158</v>
      </c>
      <c r="G106" s="218" t="s">
        <v>518</v>
      </c>
      <c r="H106" s="218" t="str">
        <f ca="1">IFERROR(__xludf.DUMMYFUNCTION("IF(RegExMatch(F106,""Ts""),""triple"",""combined"")"),"triple")</f>
        <v>triple</v>
      </c>
    </row>
    <row r="107" spans="1:8" ht="15.75" hidden="1" customHeight="1">
      <c r="A107" s="218" t="s">
        <v>628</v>
      </c>
      <c r="E107" s="94">
        <v>2673</v>
      </c>
      <c r="F107" s="25" t="s">
        <v>152</v>
      </c>
      <c r="G107" s="218" t="s">
        <v>537</v>
      </c>
      <c r="H107" s="218" t="str">
        <f ca="1">IFERROR(__xludf.DUMMYFUNCTION("IF(RegExMatch(F107,""Ts""),""triple"",""combined"")"),"combined")</f>
        <v>combined</v>
      </c>
    </row>
    <row r="108" spans="1:8" ht="15.75" hidden="1" customHeight="1">
      <c r="A108" s="218" t="s">
        <v>629</v>
      </c>
      <c r="E108" s="94">
        <v>2684</v>
      </c>
      <c r="F108" s="25" t="s">
        <v>155</v>
      </c>
      <c r="G108" s="218" t="s">
        <v>535</v>
      </c>
      <c r="H108" s="218" t="str">
        <f ca="1">IFERROR(__xludf.DUMMYFUNCTION("IF(RegExMatch(F108,""Ts""),""triple"",""combined"")"),"combined")</f>
        <v>combined</v>
      </c>
    </row>
    <row r="109" spans="1:8" ht="15.75" customHeight="1">
      <c r="A109" s="218" t="s">
        <v>630</v>
      </c>
      <c r="B109" s="25" t="s">
        <v>630</v>
      </c>
      <c r="C109" s="25">
        <v>2701</v>
      </c>
      <c r="D109" s="32" t="str">
        <f>IF(C109=E109,"Y","NO")</f>
        <v>Y</v>
      </c>
      <c r="E109" s="94">
        <v>2701</v>
      </c>
      <c r="F109" s="25" t="s">
        <v>116</v>
      </c>
      <c r="G109" s="218" t="s">
        <v>512</v>
      </c>
      <c r="H109" s="218" t="str">
        <f ca="1">IFERROR(__xludf.DUMMYFUNCTION("IF(RegExMatch(F109,""Ts""),""triple"",""combined"")"),"triple")</f>
        <v>triple</v>
      </c>
    </row>
    <row r="110" spans="1:8" ht="15.75" hidden="1" customHeight="1">
      <c r="A110" s="218" t="s">
        <v>631</v>
      </c>
      <c r="E110" s="94">
        <v>2539</v>
      </c>
      <c r="F110" s="25" t="s">
        <v>154</v>
      </c>
      <c r="G110" s="218" t="s">
        <v>522</v>
      </c>
      <c r="H110" s="218" t="str">
        <f ca="1">IFERROR(__xludf.DUMMYFUNCTION("IF(RegExMatch(F110,""Ts""),""triple"",""combined"")"),"combined")</f>
        <v>combined</v>
      </c>
    </row>
    <row r="111" spans="1:8" ht="15.75" hidden="1" customHeight="1">
      <c r="A111" s="218" t="s">
        <v>632</v>
      </c>
      <c r="E111" s="94">
        <v>2742</v>
      </c>
      <c r="F111" s="218" t="s">
        <v>595</v>
      </c>
      <c r="G111" s="218" t="s">
        <v>596</v>
      </c>
      <c r="H111" s="218" t="str">
        <f ca="1">IFERROR(__xludf.DUMMYFUNCTION("IF(RegExMatch(F111,""Ts""),""triple"",""combined"")"),"combined")</f>
        <v>combined</v>
      </c>
    </row>
    <row r="112" spans="1:8" ht="15.75" customHeight="1">
      <c r="A112" s="218" t="s">
        <v>633</v>
      </c>
      <c r="B112" s="25" t="s">
        <v>633</v>
      </c>
      <c r="C112" s="25">
        <v>2746</v>
      </c>
      <c r="D112" s="32" t="str">
        <f>IF(C112=E112,"Y","NO")</f>
        <v>Y</v>
      </c>
      <c r="E112" s="94">
        <v>2746</v>
      </c>
      <c r="F112" s="25" t="s">
        <v>76</v>
      </c>
      <c r="G112" s="94" t="s">
        <v>507</v>
      </c>
      <c r="H112" s="218" t="str">
        <f ca="1">IFERROR(__xludf.DUMMYFUNCTION("IF(RegExMatch(F112,""Ts""),""triple"",""combined"")"),"triple")</f>
        <v>triple</v>
      </c>
    </row>
    <row r="113" spans="1:8" ht="15.5" hidden="1">
      <c r="A113" s="218" t="s">
        <v>634</v>
      </c>
      <c r="E113" s="94">
        <v>2765</v>
      </c>
      <c r="F113" s="218" t="s">
        <v>553</v>
      </c>
      <c r="G113" s="218" t="s">
        <v>554</v>
      </c>
      <c r="H113" s="218" t="str">
        <f ca="1">IFERROR(__xludf.DUMMYFUNCTION("IF(RegExMatch(F113,""Ts""),""triple"",""combined"")"),"combined")</f>
        <v>combined</v>
      </c>
    </row>
    <row r="114" spans="1:8" ht="15.75" hidden="1" customHeight="1">
      <c r="A114" s="218" t="s">
        <v>635</v>
      </c>
      <c r="E114" s="94">
        <v>2788</v>
      </c>
      <c r="F114" s="25" t="s">
        <v>154</v>
      </c>
      <c r="G114" s="218" t="s">
        <v>522</v>
      </c>
      <c r="H114" s="218" t="str">
        <f ca="1">IFERROR(__xludf.DUMMYFUNCTION("IF(RegExMatch(F114,""Ts""),""triple"",""combined"")"),"combined")</f>
        <v>combined</v>
      </c>
    </row>
    <row r="115" spans="1:8" ht="15.75" customHeight="1">
      <c r="A115" s="218" t="s">
        <v>636</v>
      </c>
      <c r="B115" s="25" t="s">
        <v>636</v>
      </c>
      <c r="C115" s="25">
        <v>2799</v>
      </c>
      <c r="D115" s="32" t="str">
        <f>IF(C115=E115,"Y","NO")</f>
        <v>Y</v>
      </c>
      <c r="E115" s="94">
        <v>2799</v>
      </c>
      <c r="F115" s="25" t="s">
        <v>116</v>
      </c>
      <c r="G115" s="218" t="s">
        <v>512</v>
      </c>
      <c r="H115" s="218" t="str">
        <f ca="1">IFERROR(__xludf.DUMMYFUNCTION("IF(RegExMatch(F115,""Ts""),""triple"",""combined"")"),"triple")</f>
        <v>triple</v>
      </c>
    </row>
    <row r="116" spans="1:8" ht="15.75" hidden="1" customHeight="1">
      <c r="A116" s="218" t="s">
        <v>637</v>
      </c>
      <c r="E116" s="94">
        <v>2669</v>
      </c>
      <c r="F116" s="218" t="s">
        <v>509</v>
      </c>
      <c r="G116" s="218" t="s">
        <v>510</v>
      </c>
      <c r="H116" s="218" t="str">
        <f ca="1">IFERROR(__xludf.DUMMYFUNCTION("IF(RegExMatch(F116,""Ts""),""triple"",""combined"")"),"combined")</f>
        <v>combined</v>
      </c>
    </row>
    <row r="117" spans="1:8" ht="15.75" hidden="1" customHeight="1">
      <c r="A117" s="218" t="s">
        <v>638</v>
      </c>
      <c r="E117" s="94">
        <v>3198</v>
      </c>
      <c r="F117" s="25" t="s">
        <v>152</v>
      </c>
      <c r="G117" s="218" t="s">
        <v>537</v>
      </c>
      <c r="H117" s="218" t="str">
        <f ca="1">IFERROR(__xludf.DUMMYFUNCTION("IF(RegExMatch(F117,""Ts""),""triple"",""combined"")"),"combined")</f>
        <v>combined</v>
      </c>
    </row>
    <row r="118" spans="1:8" ht="15.75" customHeight="1">
      <c r="A118" s="94" t="s">
        <v>639</v>
      </c>
      <c r="B118" s="25" t="s">
        <v>639</v>
      </c>
      <c r="C118" s="25">
        <v>4265</v>
      </c>
      <c r="D118" s="32" t="str">
        <f>IF(C118=E118,"Y","NO")</f>
        <v>Y</v>
      </c>
      <c r="E118" s="94">
        <v>4265</v>
      </c>
      <c r="F118" s="25" t="s">
        <v>76</v>
      </c>
      <c r="G118" s="94" t="s">
        <v>507</v>
      </c>
      <c r="H118" s="218" t="str">
        <f ca="1">IFERROR(__xludf.DUMMYFUNCTION("IF(RegExMatch(F118,""Ts""),""triple"",""combined"")"),"triple")</f>
        <v>triple</v>
      </c>
    </row>
    <row r="119" spans="1:8" ht="15.75" hidden="1" customHeight="1">
      <c r="A119" s="218" t="s">
        <v>640</v>
      </c>
      <c r="E119" s="94">
        <v>2725</v>
      </c>
      <c r="F119" s="218" t="s">
        <v>553</v>
      </c>
      <c r="G119" s="218" t="s">
        <v>554</v>
      </c>
      <c r="H119" s="218" t="str">
        <f ca="1">IFERROR(__xludf.DUMMYFUNCTION("IF(RegExMatch(F119,""Ts""),""triple"",""combined"")"),"combined")</f>
        <v>combined</v>
      </c>
    </row>
    <row r="120" spans="1:8" ht="15.75" customHeight="1">
      <c r="A120" s="25" t="s">
        <v>191</v>
      </c>
      <c r="B120" s="25" t="s">
        <v>191</v>
      </c>
      <c r="C120" s="25">
        <v>4280</v>
      </c>
      <c r="D120" s="32" t="str">
        <f t="shared" ref="D120:D121" si="10">IF(C120=E120,"Y","NO")</f>
        <v>Y</v>
      </c>
      <c r="E120" s="25">
        <v>4280</v>
      </c>
      <c r="F120" s="25" t="s">
        <v>158</v>
      </c>
      <c r="G120" s="218" t="s">
        <v>518</v>
      </c>
      <c r="H120" s="218" t="s">
        <v>519</v>
      </c>
    </row>
    <row r="121" spans="1:8" ht="15.75" customHeight="1">
      <c r="A121" s="218" t="s">
        <v>641</v>
      </c>
      <c r="B121" s="25" t="s">
        <v>641</v>
      </c>
      <c r="C121" s="25">
        <v>2743</v>
      </c>
      <c r="D121" s="32" t="str">
        <f t="shared" si="10"/>
        <v>Y</v>
      </c>
      <c r="E121" s="94">
        <v>2743</v>
      </c>
      <c r="F121" s="25" t="s">
        <v>116</v>
      </c>
      <c r="G121" s="218" t="s">
        <v>512</v>
      </c>
      <c r="H121" s="218" t="str">
        <f ca="1">IFERROR(__xludf.DUMMYFUNCTION("IF(RegExMatch(F121,""Ts""),""triple"",""combined"")"),"triple")</f>
        <v>triple</v>
      </c>
    </row>
    <row r="122" spans="1:8" ht="15.75" hidden="1" customHeight="1">
      <c r="A122" s="218" t="s">
        <v>642</v>
      </c>
      <c r="E122" s="94">
        <v>2756</v>
      </c>
      <c r="F122" s="25" t="s">
        <v>154</v>
      </c>
      <c r="G122" s="218" t="s">
        <v>522</v>
      </c>
      <c r="H122" s="218" t="str">
        <f ca="1">IFERROR(__xludf.DUMMYFUNCTION("IF(RegExMatch(F122,""Ts""),""triple"",""combined"")"),"combined")</f>
        <v>combined</v>
      </c>
    </row>
    <row r="123" spans="1:8" ht="15.75" hidden="1" customHeight="1">
      <c r="A123" s="218" t="s">
        <v>643</v>
      </c>
      <c r="E123" s="94">
        <v>2766</v>
      </c>
      <c r="F123" s="25" t="s">
        <v>154</v>
      </c>
      <c r="G123" s="218" t="s">
        <v>522</v>
      </c>
      <c r="H123" s="218" t="str">
        <f ca="1">IFERROR(__xludf.DUMMYFUNCTION("IF(RegExMatch(F123,""Ts""),""triple"",""combined"")"),"combined")</f>
        <v>combined</v>
      </c>
    </row>
    <row r="124" spans="1:8" ht="15.75" hidden="1" customHeight="1">
      <c r="A124" s="218" t="s">
        <v>644</v>
      </c>
      <c r="E124" s="94">
        <v>2775</v>
      </c>
      <c r="F124" s="218" t="s">
        <v>553</v>
      </c>
      <c r="G124" s="218" t="s">
        <v>554</v>
      </c>
      <c r="H124" s="218" t="str">
        <f ca="1">IFERROR(__xludf.DUMMYFUNCTION("IF(RegExMatch(F124,""Ts""),""triple"",""combined"")"),"combined")</f>
        <v>combined</v>
      </c>
    </row>
    <row r="125" spans="1:8" ht="15.75" hidden="1" customHeight="1">
      <c r="A125" s="94" t="s">
        <v>645</v>
      </c>
      <c r="E125" s="94">
        <v>4203</v>
      </c>
      <c r="F125" s="25" t="s">
        <v>154</v>
      </c>
      <c r="G125" s="218" t="s">
        <v>522</v>
      </c>
      <c r="H125" s="218" t="str">
        <f ca="1">IFERROR(__xludf.DUMMYFUNCTION("IF(RegExMatch(F125,""Ts""),""triple"",""combined"")"),"combined")</f>
        <v>combined</v>
      </c>
    </row>
    <row r="126" spans="1:8" ht="15.75" hidden="1" customHeight="1">
      <c r="A126" s="218" t="s">
        <v>646</v>
      </c>
      <c r="E126" s="94">
        <v>2797</v>
      </c>
      <c r="F126" s="25" t="s">
        <v>154</v>
      </c>
      <c r="G126" s="218" t="s">
        <v>522</v>
      </c>
      <c r="H126" s="218" t="str">
        <f ca="1">IFERROR(__xludf.DUMMYFUNCTION("IF(RegExMatch(F126,""Ts""),""triple"",""combined"")"),"combined")</f>
        <v>combined</v>
      </c>
    </row>
    <row r="127" spans="1:8" ht="15.75" hidden="1" customHeight="1">
      <c r="A127" s="218" t="s">
        <v>647</v>
      </c>
      <c r="E127" s="94">
        <v>2664</v>
      </c>
      <c r="F127" s="25" t="s">
        <v>154</v>
      </c>
      <c r="G127" s="218" t="s">
        <v>522</v>
      </c>
      <c r="H127" s="218" t="str">
        <f ca="1">IFERROR(__xludf.DUMMYFUNCTION("IF(RegExMatch(F127,""Ts""),""triple"",""combined"")"),"combined")</f>
        <v>combined</v>
      </c>
    </row>
    <row r="128" spans="1:8" ht="15.75" hidden="1" customHeight="1">
      <c r="A128" s="218" t="s">
        <v>648</v>
      </c>
      <c r="E128" s="94">
        <v>2671</v>
      </c>
      <c r="F128" s="218" t="s">
        <v>515</v>
      </c>
      <c r="G128" s="218" t="s">
        <v>516</v>
      </c>
      <c r="H128" s="218" t="str">
        <f ca="1">IFERROR(__xludf.DUMMYFUNCTION("IF(RegExMatch(F128,""Ts""),""triple"",""combined"")"),"combined")</f>
        <v>combined</v>
      </c>
    </row>
    <row r="129" spans="1:8" ht="15.75" hidden="1" customHeight="1">
      <c r="A129" s="218" t="s">
        <v>649</v>
      </c>
      <c r="E129" s="94">
        <v>2694</v>
      </c>
      <c r="F129" s="25" t="s">
        <v>154</v>
      </c>
      <c r="G129" s="218" t="s">
        <v>522</v>
      </c>
      <c r="H129" s="218" t="str">
        <f ca="1">IFERROR(__xludf.DUMMYFUNCTION("IF(RegExMatch(F129,""Ts""),""triple"",""combined"")"),"combined")</f>
        <v>combined</v>
      </c>
    </row>
    <row r="130" spans="1:8" ht="15.75" hidden="1" customHeight="1">
      <c r="A130" s="218" t="s">
        <v>650</v>
      </c>
      <c r="E130" s="94">
        <v>2813</v>
      </c>
      <c r="F130" s="218" t="s">
        <v>553</v>
      </c>
      <c r="G130" s="218" t="s">
        <v>554</v>
      </c>
      <c r="H130" s="218" t="str">
        <f ca="1">IFERROR(__xludf.DUMMYFUNCTION("IF(RegExMatch(F130,""Ts""),""triple"",""combined"")"),"combined")</f>
        <v>combined</v>
      </c>
    </row>
    <row r="131" spans="1:8" ht="15.75" customHeight="1">
      <c r="A131" s="218" t="s">
        <v>651</v>
      </c>
      <c r="B131" s="25" t="s">
        <v>651</v>
      </c>
      <c r="C131" s="25">
        <v>2708</v>
      </c>
      <c r="D131" s="32" t="str">
        <f>IF(C131=E131,"Y","NO")</f>
        <v>Y</v>
      </c>
      <c r="E131" s="94">
        <v>2708</v>
      </c>
      <c r="F131" s="25" t="s">
        <v>158</v>
      </c>
      <c r="G131" s="218" t="s">
        <v>518</v>
      </c>
      <c r="H131" s="218" t="str">
        <f ca="1">IFERROR(__xludf.DUMMYFUNCTION("IF(RegExMatch(F131,""Ts""),""triple"",""combined"")"),"triple")</f>
        <v>triple</v>
      </c>
    </row>
    <row r="132" spans="1:8" ht="15.75" hidden="1" customHeight="1">
      <c r="A132" s="218" t="s">
        <v>652</v>
      </c>
      <c r="E132" s="94">
        <v>2728</v>
      </c>
      <c r="F132" s="25" t="s">
        <v>154</v>
      </c>
      <c r="G132" s="218" t="s">
        <v>522</v>
      </c>
      <c r="H132" s="218" t="str">
        <f ca="1">IFERROR(__xludf.DUMMYFUNCTION("IF(RegExMatch(F132,""Ts""),""triple"",""combined"")"),"combined")</f>
        <v>combined</v>
      </c>
    </row>
    <row r="133" spans="1:8" ht="15.75" hidden="1" customHeight="1">
      <c r="A133" s="218" t="s">
        <v>653</v>
      </c>
      <c r="E133" s="94">
        <v>2747</v>
      </c>
      <c r="F133" s="25" t="s">
        <v>154</v>
      </c>
      <c r="G133" s="218" t="s">
        <v>522</v>
      </c>
      <c r="H133" s="218" t="str">
        <f ca="1">IFERROR(__xludf.DUMMYFUNCTION("IF(RegExMatch(F133,""Ts""),""triple"",""combined"")"),"combined")</f>
        <v>combined</v>
      </c>
    </row>
    <row r="134" spans="1:8" ht="15.75" customHeight="1">
      <c r="A134" s="218" t="s">
        <v>654</v>
      </c>
      <c r="B134" s="25" t="s">
        <v>654</v>
      </c>
      <c r="C134" s="25">
        <v>2770</v>
      </c>
      <c r="D134" s="32" t="str">
        <f>IF(C134=E134,"Y","NO")</f>
        <v>Y</v>
      </c>
      <c r="E134" s="94">
        <v>2770</v>
      </c>
      <c r="F134" s="25" t="s">
        <v>76</v>
      </c>
      <c r="G134" s="94" t="s">
        <v>507</v>
      </c>
      <c r="H134" s="218" t="str">
        <f ca="1">IFERROR(__xludf.DUMMYFUNCTION("IF(RegExMatch(F134,""Ts""),""triple"",""combined"")"),"triple")</f>
        <v>triple</v>
      </c>
    </row>
    <row r="135" spans="1:8" ht="15.75" hidden="1" customHeight="1">
      <c r="A135" s="218" t="s">
        <v>655</v>
      </c>
      <c r="E135" s="94">
        <v>2782</v>
      </c>
      <c r="F135" s="218" t="s">
        <v>509</v>
      </c>
      <c r="G135" s="218" t="s">
        <v>510</v>
      </c>
      <c r="H135" s="218" t="str">
        <f ca="1">IFERROR(__xludf.DUMMYFUNCTION("IF(RegExMatch(F135,""Ts""),""triple"",""combined"")"),"combined")</f>
        <v>combined</v>
      </c>
    </row>
    <row r="136" spans="1:8" ht="15.75" hidden="1" customHeight="1">
      <c r="A136" s="218" t="s">
        <v>656</v>
      </c>
      <c r="B136" s="94"/>
      <c r="C136" s="94"/>
      <c r="E136" s="94">
        <v>2808</v>
      </c>
      <c r="F136" s="218" t="s">
        <v>553</v>
      </c>
      <c r="G136" s="218" t="s">
        <v>554</v>
      </c>
      <c r="H136" s="218" t="str">
        <f ca="1">IFERROR(__xludf.DUMMYFUNCTION("IF(RegExMatch(F136,""Ts""),""triple"",""combined"")"),"combined")</f>
        <v>combined</v>
      </c>
    </row>
    <row r="137" spans="1:8" ht="15.75" customHeight="1">
      <c r="A137" s="218" t="s">
        <v>657</v>
      </c>
      <c r="B137" s="25" t="s">
        <v>657</v>
      </c>
      <c r="C137" s="25">
        <v>2823</v>
      </c>
      <c r="D137" s="32" t="str">
        <f t="shared" ref="D137:D139" si="11">IF(C137=E137,"Y","NO")</f>
        <v>Y</v>
      </c>
      <c r="E137" s="94">
        <v>2823</v>
      </c>
      <c r="F137" s="25" t="s">
        <v>116</v>
      </c>
      <c r="G137" s="218" t="s">
        <v>512</v>
      </c>
      <c r="H137" s="218" t="str">
        <f ca="1">IFERROR(__xludf.DUMMYFUNCTION("IF(RegExMatch(F137,""Ts""),""triple"",""combined"")"),"triple")</f>
        <v>triple</v>
      </c>
    </row>
    <row r="138" spans="1:8" ht="15.75" customHeight="1">
      <c r="A138" s="218" t="s">
        <v>658</v>
      </c>
      <c r="B138" s="25" t="s">
        <v>658</v>
      </c>
      <c r="C138" s="25">
        <v>2666</v>
      </c>
      <c r="D138" s="32" t="str">
        <f t="shared" si="11"/>
        <v>Y</v>
      </c>
      <c r="E138" s="94">
        <v>2666</v>
      </c>
      <c r="F138" s="25" t="s">
        <v>116</v>
      </c>
      <c r="G138" s="218" t="s">
        <v>512</v>
      </c>
      <c r="H138" s="218" t="str">
        <f ca="1">IFERROR(__xludf.DUMMYFUNCTION("IF(RegExMatch(F138,""Ts""),""triple"",""combined"")"),"triple")</f>
        <v>triple</v>
      </c>
    </row>
    <row r="139" spans="1:8" ht="15.75" customHeight="1">
      <c r="A139" s="218" t="s">
        <v>659</v>
      </c>
      <c r="B139" s="25" t="s">
        <v>659</v>
      </c>
      <c r="C139" s="25">
        <v>2675</v>
      </c>
      <c r="D139" s="32" t="str">
        <f t="shared" si="11"/>
        <v>Y</v>
      </c>
      <c r="E139" s="94">
        <v>2675</v>
      </c>
      <c r="F139" s="25" t="s">
        <v>76</v>
      </c>
      <c r="G139" s="94" t="s">
        <v>507</v>
      </c>
      <c r="H139" s="218" t="str">
        <f ca="1">IFERROR(__xludf.DUMMYFUNCTION("IF(RegExMatch(F139,""Ts""),""triple"",""combined"")"),"triple")</f>
        <v>triple</v>
      </c>
    </row>
    <row r="140" spans="1:8" ht="15.75" hidden="1" customHeight="1">
      <c r="A140" s="218" t="s">
        <v>660</v>
      </c>
      <c r="B140" s="94"/>
      <c r="C140" s="94"/>
      <c r="E140" s="94">
        <v>2943</v>
      </c>
      <c r="F140" s="218" t="s">
        <v>509</v>
      </c>
      <c r="G140" s="218" t="s">
        <v>510</v>
      </c>
      <c r="H140" s="218" t="str">
        <f ca="1">IFERROR(__xludf.DUMMYFUNCTION("IF(RegExMatch(F140,""Ts""),""triple"",""combined"")"),"combined")</f>
        <v>combined</v>
      </c>
    </row>
    <row r="141" spans="1:8" ht="15.75" customHeight="1">
      <c r="A141" s="218" t="s">
        <v>661</v>
      </c>
      <c r="B141" s="25" t="s">
        <v>661</v>
      </c>
      <c r="C141" s="25">
        <v>2980</v>
      </c>
      <c r="D141" s="32" t="str">
        <f>IF(C141=E141,"Y","NO")</f>
        <v>Y</v>
      </c>
      <c r="E141" s="94">
        <v>2980</v>
      </c>
      <c r="F141" s="25" t="s">
        <v>76</v>
      </c>
      <c r="G141" s="94" t="s">
        <v>507</v>
      </c>
      <c r="H141" s="218" t="str">
        <f ca="1">IFERROR(__xludf.DUMMYFUNCTION("IF(RegExMatch(F141,""Ts""),""triple"",""combined"")"),"triple")</f>
        <v>triple</v>
      </c>
    </row>
    <row r="142" spans="1:8" ht="15.75" hidden="1" customHeight="1">
      <c r="A142" s="218" t="s">
        <v>662</v>
      </c>
      <c r="B142" s="94"/>
      <c r="C142" s="94"/>
      <c r="E142" s="94">
        <v>2704</v>
      </c>
      <c r="F142" s="25" t="s">
        <v>154</v>
      </c>
      <c r="G142" s="218" t="s">
        <v>522</v>
      </c>
      <c r="H142" s="218" t="str">
        <f ca="1">IFERROR(__xludf.DUMMYFUNCTION("IF(RegExMatch(F142,""Ts""),""triple"",""combined"")"),"combined")</f>
        <v>combined</v>
      </c>
    </row>
    <row r="143" spans="1:8" ht="15.75" hidden="1" customHeight="1">
      <c r="A143" s="218" t="s">
        <v>663</v>
      </c>
      <c r="B143" s="94"/>
      <c r="C143" s="94"/>
      <c r="E143" s="94">
        <v>2730</v>
      </c>
      <c r="F143" s="218" t="s">
        <v>553</v>
      </c>
      <c r="G143" s="218" t="s">
        <v>554</v>
      </c>
      <c r="H143" s="218" t="str">
        <f ca="1">IFERROR(__xludf.DUMMYFUNCTION("IF(RegExMatch(F143,""Ts""),""triple"",""combined"")"),"combined")</f>
        <v>combined</v>
      </c>
    </row>
    <row r="144" spans="1:8" ht="15.75" hidden="1" customHeight="1">
      <c r="A144" s="218" t="s">
        <v>664</v>
      </c>
      <c r="B144" s="94"/>
      <c r="C144" s="94"/>
      <c r="E144" s="94">
        <v>2749</v>
      </c>
      <c r="F144" s="218" t="s">
        <v>553</v>
      </c>
      <c r="G144" s="218" t="s">
        <v>554</v>
      </c>
      <c r="H144" s="218" t="str">
        <f ca="1">IFERROR(__xludf.DUMMYFUNCTION("IF(RegExMatch(F144,""Ts""),""triple"",""combined"")"),"combined")</f>
        <v>combined</v>
      </c>
    </row>
    <row r="145" spans="1:8" ht="15.75" hidden="1" customHeight="1">
      <c r="A145" s="218" t="s">
        <v>665</v>
      </c>
      <c r="B145" s="94"/>
      <c r="C145" s="94"/>
      <c r="E145" s="94">
        <v>2764</v>
      </c>
      <c r="F145" s="25" t="s">
        <v>154</v>
      </c>
      <c r="G145" s="218" t="s">
        <v>522</v>
      </c>
      <c r="H145" s="218" t="str">
        <f ca="1">IFERROR(__xludf.DUMMYFUNCTION("IF(RegExMatch(F145,""Ts""),""triple"",""combined"")"),"combined")</f>
        <v>combined</v>
      </c>
    </row>
    <row r="146" spans="1:8" ht="15.5" hidden="1">
      <c r="A146" s="218" t="s">
        <v>666</v>
      </c>
      <c r="B146" s="94"/>
      <c r="C146" s="94"/>
      <c r="E146" s="94">
        <v>2779</v>
      </c>
      <c r="F146" s="218" t="s">
        <v>553</v>
      </c>
      <c r="G146" s="218" t="s">
        <v>554</v>
      </c>
      <c r="H146" s="218" t="str">
        <f ca="1">IFERROR(__xludf.DUMMYFUNCTION("IF(RegExMatch(F146,""Ts""),""triple"",""combined"")"),"combined")</f>
        <v>combined</v>
      </c>
    </row>
    <row r="147" spans="1:8" ht="15.75" hidden="1" customHeight="1">
      <c r="A147" s="218" t="s">
        <v>667</v>
      </c>
      <c r="B147" s="94"/>
      <c r="C147" s="94"/>
      <c r="E147" s="94">
        <v>2793</v>
      </c>
      <c r="F147" s="25" t="s">
        <v>154</v>
      </c>
      <c r="G147" s="218" t="s">
        <v>522</v>
      </c>
      <c r="H147" s="218" t="str">
        <f ca="1">IFERROR(__xludf.DUMMYFUNCTION("IF(RegExMatch(F147,""Ts""),""triple"",""combined"")"),"combined")</f>
        <v>combined</v>
      </c>
    </row>
    <row r="148" spans="1:8" ht="15.75" customHeight="1">
      <c r="A148" s="218" t="s">
        <v>668</v>
      </c>
      <c r="B148" s="25" t="s">
        <v>668</v>
      </c>
      <c r="C148" s="25">
        <v>2680</v>
      </c>
      <c r="D148" s="32" t="str">
        <f>IF(C148=E148,"Y","NO")</f>
        <v>Y</v>
      </c>
      <c r="E148" s="94">
        <v>2680</v>
      </c>
      <c r="F148" s="25" t="s">
        <v>116</v>
      </c>
      <c r="G148" s="218" t="s">
        <v>512</v>
      </c>
      <c r="H148" s="218" t="str">
        <f ca="1">IFERROR(__xludf.DUMMYFUNCTION("IF(RegExMatch(F148,""Ts""),""triple"",""combined"")"),"triple")</f>
        <v>triple</v>
      </c>
    </row>
    <row r="149" spans="1:8" ht="15.75" hidden="1" customHeight="1">
      <c r="A149" s="218" t="s">
        <v>669</v>
      </c>
      <c r="B149" s="94"/>
      <c r="C149" s="94"/>
      <c r="E149" s="94">
        <v>3212</v>
      </c>
      <c r="F149" s="218" t="s">
        <v>553</v>
      </c>
      <c r="G149" s="218" t="s">
        <v>554</v>
      </c>
      <c r="H149" s="218" t="str">
        <f ca="1">IFERROR(__xludf.DUMMYFUNCTION("IF(RegExMatch(F149,""Ts""),""triple"",""combined"")"),"combined")</f>
        <v>combined</v>
      </c>
    </row>
    <row r="150" spans="1:8" ht="15.75" hidden="1" customHeight="1">
      <c r="A150" s="218" t="s">
        <v>670</v>
      </c>
      <c r="B150" s="94"/>
      <c r="C150" s="94"/>
      <c r="E150" s="94">
        <v>3211</v>
      </c>
      <c r="F150" s="218" t="s">
        <v>515</v>
      </c>
      <c r="G150" s="218" t="s">
        <v>516</v>
      </c>
      <c r="H150" s="218" t="str">
        <f ca="1">IFERROR(__xludf.DUMMYFUNCTION("IF(RegExMatch(F150,""Ts""),""triple"",""combined"")"),"combined")</f>
        <v>combined</v>
      </c>
    </row>
    <row r="151" spans="1:8" ht="15.75" customHeight="1">
      <c r="A151" s="94" t="s">
        <v>671</v>
      </c>
      <c r="B151" s="25" t="s">
        <v>671</v>
      </c>
      <c r="C151" s="25">
        <v>4271</v>
      </c>
      <c r="D151" s="32" t="str">
        <f>IF(C151=E151,"Y","NO")</f>
        <v>Y</v>
      </c>
      <c r="E151" s="94">
        <v>4271</v>
      </c>
      <c r="F151" s="25" t="s">
        <v>76</v>
      </c>
      <c r="G151" s="94" t="s">
        <v>507</v>
      </c>
      <c r="H151" s="218" t="str">
        <f ca="1">IFERROR(__xludf.DUMMYFUNCTION("IF(RegExMatch(F151,""Ts""),""triple"",""combined"")"),"triple")</f>
        <v>triple</v>
      </c>
    </row>
    <row r="152" spans="1:8" ht="15.75" hidden="1" customHeight="1">
      <c r="A152" s="218" t="s">
        <v>672</v>
      </c>
      <c r="B152" s="94"/>
      <c r="C152" s="94"/>
      <c r="E152" s="94">
        <v>2702</v>
      </c>
      <c r="F152" s="218" t="s">
        <v>553</v>
      </c>
      <c r="G152" s="218" t="s">
        <v>554</v>
      </c>
      <c r="H152" s="218" t="str">
        <f ca="1">IFERROR(__xludf.DUMMYFUNCTION("IF(RegExMatch(F152,""Ts""),""triple"",""combined"")"),"combined")</f>
        <v>combined</v>
      </c>
    </row>
    <row r="153" spans="1:8" ht="15.75" hidden="1" customHeight="1">
      <c r="A153" s="218" t="s">
        <v>673</v>
      </c>
      <c r="B153" s="94"/>
      <c r="C153" s="94"/>
      <c r="E153" s="94">
        <v>2709</v>
      </c>
      <c r="F153" s="218" t="s">
        <v>553</v>
      </c>
      <c r="G153" s="218" t="s">
        <v>554</v>
      </c>
      <c r="H153" s="218" t="str">
        <f ca="1">IFERROR(__xludf.DUMMYFUNCTION("IF(RegExMatch(F153,""Ts""),""triple"",""combined"")"),"combined")</f>
        <v>combined</v>
      </c>
    </row>
    <row r="154" spans="1:8" ht="15.75" hidden="1" customHeight="1">
      <c r="A154" s="218" t="s">
        <v>674</v>
      </c>
      <c r="B154" s="94"/>
      <c r="C154" s="94"/>
      <c r="E154" s="94">
        <v>2983</v>
      </c>
      <c r="F154" s="218" t="s">
        <v>553</v>
      </c>
      <c r="G154" s="218" t="s">
        <v>554</v>
      </c>
      <c r="H154" s="218" t="str">
        <f ca="1">IFERROR(__xludf.DUMMYFUNCTION("IF(RegExMatch(F154,""Ts""),""triple"",""combined"")"),"combined")</f>
        <v>combined</v>
      </c>
    </row>
    <row r="155" spans="1:8" ht="15.75" customHeight="1">
      <c r="A155" s="218" t="s">
        <v>675</v>
      </c>
      <c r="B155" s="25" t="s">
        <v>675</v>
      </c>
      <c r="C155" s="25">
        <v>2751</v>
      </c>
      <c r="D155" s="32" t="str">
        <f t="shared" ref="D155:D157" si="12">IF(C155=E155,"Y","NO")</f>
        <v>Y</v>
      </c>
      <c r="E155" s="94">
        <v>2751</v>
      </c>
      <c r="F155" s="25" t="s">
        <v>76</v>
      </c>
      <c r="G155" s="94" t="s">
        <v>507</v>
      </c>
      <c r="H155" s="218" t="str">
        <f ca="1">IFERROR(__xludf.DUMMYFUNCTION("IF(RegExMatch(F155,""Ts""),""triple"",""combined"")"),"triple")</f>
        <v>triple</v>
      </c>
    </row>
    <row r="156" spans="1:8" ht="15.75" customHeight="1">
      <c r="A156" s="218" t="s">
        <v>676</v>
      </c>
      <c r="B156" s="25" t="s">
        <v>676</v>
      </c>
      <c r="C156" s="25">
        <v>2871</v>
      </c>
      <c r="D156" s="32" t="str">
        <f t="shared" si="12"/>
        <v>Y</v>
      </c>
      <c r="E156" s="94">
        <v>2871</v>
      </c>
      <c r="F156" s="25" t="s">
        <v>76</v>
      </c>
      <c r="G156" s="94" t="s">
        <v>507</v>
      </c>
      <c r="H156" s="218" t="str">
        <f ca="1">IFERROR(__xludf.DUMMYFUNCTION("IF(RegExMatch(F156,""Ts""),""triple"",""combined"")"),"triple")</f>
        <v>triple</v>
      </c>
    </row>
    <row r="157" spans="1:8" ht="15.75" customHeight="1">
      <c r="A157" s="218" t="s">
        <v>677</v>
      </c>
      <c r="B157" s="25" t="s">
        <v>677</v>
      </c>
      <c r="C157" s="25">
        <v>3013</v>
      </c>
      <c r="D157" s="32" t="str">
        <f t="shared" si="12"/>
        <v>Y</v>
      </c>
      <c r="E157" s="94">
        <v>3013</v>
      </c>
      <c r="F157" s="25" t="s">
        <v>158</v>
      </c>
      <c r="G157" s="218" t="s">
        <v>518</v>
      </c>
      <c r="H157" s="218" t="str">
        <f ca="1">IFERROR(__xludf.DUMMYFUNCTION("IF(RegExMatch(F157,""Ts""),""triple"",""combined"")"),"triple")</f>
        <v>triple</v>
      </c>
    </row>
    <row r="158" spans="1:8" ht="15.75" hidden="1" customHeight="1">
      <c r="A158" s="218" t="s">
        <v>678</v>
      </c>
      <c r="B158" s="94"/>
      <c r="C158" s="94"/>
      <c r="E158" s="94">
        <v>2768</v>
      </c>
      <c r="F158" s="218" t="s">
        <v>595</v>
      </c>
      <c r="G158" s="218" t="s">
        <v>596</v>
      </c>
      <c r="H158" s="218" t="str">
        <f ca="1">IFERROR(__xludf.DUMMYFUNCTION("IF(RegExMatch(F158,""Ts""),""triple"",""combined"")"),"combined")</f>
        <v>combined</v>
      </c>
    </row>
    <row r="159" spans="1:8" ht="15.75" hidden="1" customHeight="1">
      <c r="A159" s="218" t="s">
        <v>679</v>
      </c>
      <c r="B159" s="94"/>
      <c r="C159" s="94"/>
      <c r="E159" s="94">
        <v>2791</v>
      </c>
      <c r="F159" s="218" t="s">
        <v>595</v>
      </c>
      <c r="G159" s="218" t="s">
        <v>596</v>
      </c>
      <c r="H159" s="218" t="str">
        <f ca="1">IFERROR(__xludf.DUMMYFUNCTION("IF(RegExMatch(F159,""Ts""),""triple"",""combined"")"),"combined")</f>
        <v>combined</v>
      </c>
    </row>
    <row r="160" spans="1:8" ht="15.75" customHeight="1">
      <c r="A160" s="218" t="s">
        <v>680</v>
      </c>
      <c r="B160" s="25" t="s">
        <v>680</v>
      </c>
      <c r="C160" s="25">
        <v>2687</v>
      </c>
      <c r="D160" s="32" t="str">
        <f>IF(C160=E160,"Y","NO")</f>
        <v>Y</v>
      </c>
      <c r="E160" s="94">
        <v>2687</v>
      </c>
      <c r="F160" s="25" t="s">
        <v>116</v>
      </c>
      <c r="G160" s="218" t="s">
        <v>512</v>
      </c>
      <c r="H160" s="218" t="str">
        <f ca="1">IFERROR(__xludf.DUMMYFUNCTION("IF(RegExMatch(F160,""Ts""),""triple"",""combined"")"),"triple")</f>
        <v>triple</v>
      </c>
    </row>
    <row r="161" spans="1:8" ht="15.75" hidden="1" customHeight="1">
      <c r="A161" s="218" t="s">
        <v>681</v>
      </c>
      <c r="B161" s="94"/>
      <c r="C161" s="94"/>
      <c r="E161" s="94">
        <v>2863</v>
      </c>
      <c r="F161" s="25" t="s">
        <v>154</v>
      </c>
      <c r="G161" s="218" t="s">
        <v>522</v>
      </c>
      <c r="H161" s="218" t="str">
        <f ca="1">IFERROR(__xludf.DUMMYFUNCTION("IF(RegExMatch(F161,""Ts""),""triple"",""combined"")"),"combined")</f>
        <v>combined</v>
      </c>
    </row>
    <row r="162" spans="1:8" ht="15.75" hidden="1" customHeight="1">
      <c r="A162" s="218" t="s">
        <v>340</v>
      </c>
      <c r="B162" s="94"/>
      <c r="C162" s="94"/>
      <c r="E162" s="94">
        <v>2695</v>
      </c>
      <c r="F162" s="218" t="s">
        <v>553</v>
      </c>
      <c r="G162" s="218" t="s">
        <v>554</v>
      </c>
      <c r="H162" s="218" t="str">
        <f ca="1">IFERROR(__xludf.DUMMYFUNCTION("IF(RegExMatch(F162,""Ts""),""triple"",""combined"")"),"combined")</f>
        <v>combined</v>
      </c>
    </row>
    <row r="163" spans="1:8" ht="15.75" hidden="1" customHeight="1">
      <c r="A163" s="218" t="s">
        <v>682</v>
      </c>
      <c r="B163" s="94"/>
      <c r="C163" s="94"/>
      <c r="E163" s="94">
        <v>2571</v>
      </c>
      <c r="F163" s="25" t="s">
        <v>150</v>
      </c>
      <c r="G163" s="218" t="s">
        <v>524</v>
      </c>
      <c r="H163" s="218" t="str">
        <f ca="1">IFERROR(__xludf.DUMMYFUNCTION("IF(RegExMatch(F163,""Ts""),""triple"",""combined"")"),"combined")</f>
        <v>combined</v>
      </c>
    </row>
    <row r="164" spans="1:8" ht="15.75" customHeight="1">
      <c r="A164" s="218" t="s">
        <v>683</v>
      </c>
      <c r="B164" s="25" t="s">
        <v>684</v>
      </c>
      <c r="C164" s="25">
        <v>2734</v>
      </c>
      <c r="D164" s="32" t="str">
        <f t="shared" ref="D164:D165" si="13">IF(C164=E164,"Y","NO")</f>
        <v>NO</v>
      </c>
      <c r="E164" s="94">
        <v>2723</v>
      </c>
      <c r="F164" s="25" t="s">
        <v>158</v>
      </c>
      <c r="G164" s="218" t="s">
        <v>518</v>
      </c>
      <c r="H164" s="218" t="str">
        <f ca="1">IFERROR(__xludf.DUMMYFUNCTION("IF(RegExMatch(F164,""Ts""),""triple"",""combined"")"),"triple")</f>
        <v>triple</v>
      </c>
    </row>
    <row r="165" spans="1:8" ht="15.75" customHeight="1">
      <c r="A165" s="25" t="s">
        <v>685</v>
      </c>
      <c r="B165" s="25" t="s">
        <v>683</v>
      </c>
      <c r="C165" s="25">
        <v>2723</v>
      </c>
      <c r="D165" s="32" t="str">
        <f t="shared" si="13"/>
        <v>NO</v>
      </c>
      <c r="E165" s="94">
        <v>2734</v>
      </c>
      <c r="F165" s="25" t="s">
        <v>116</v>
      </c>
      <c r="G165" s="218" t="s">
        <v>512</v>
      </c>
      <c r="H165" s="218" t="str">
        <f ca="1">IFERROR(__xludf.DUMMYFUNCTION("IF(RegExMatch(F165,""Ts""),""triple"",""combined"")"),"triple")</f>
        <v>triple</v>
      </c>
    </row>
    <row r="166" spans="1:8" ht="15.75" hidden="1" customHeight="1">
      <c r="A166" s="218" t="s">
        <v>686</v>
      </c>
      <c r="B166" s="94"/>
      <c r="C166" s="94"/>
      <c r="E166" s="94">
        <v>2750</v>
      </c>
      <c r="F166" s="25" t="s">
        <v>150</v>
      </c>
      <c r="G166" s="218" t="s">
        <v>524</v>
      </c>
      <c r="H166" s="218" t="str">
        <f ca="1">IFERROR(__xludf.DUMMYFUNCTION("IF(RegExMatch(F166,""Ts""),""triple"",""combined"")"),"combined")</f>
        <v>combined</v>
      </c>
    </row>
    <row r="167" spans="1:8" ht="15.75" hidden="1" customHeight="1">
      <c r="A167" s="218" t="s">
        <v>687</v>
      </c>
      <c r="B167" s="94"/>
      <c r="C167" s="94"/>
      <c r="E167" s="94">
        <v>2760</v>
      </c>
      <c r="F167" s="25" t="s">
        <v>150</v>
      </c>
      <c r="G167" s="218" t="s">
        <v>524</v>
      </c>
      <c r="H167" s="218" t="str">
        <f ca="1">IFERROR(__xludf.DUMMYFUNCTION("IF(RegExMatch(F167,""Ts""),""triple"",""combined"")"),"combined")</f>
        <v>combined</v>
      </c>
    </row>
    <row r="168" spans="1:8" ht="15.75" customHeight="1">
      <c r="A168" s="218" t="s">
        <v>688</v>
      </c>
      <c r="B168" s="25" t="s">
        <v>688</v>
      </c>
      <c r="C168" s="25">
        <v>2769</v>
      </c>
      <c r="D168" s="32" t="str">
        <f>IF(C168=E168,"Y","NO")</f>
        <v>Y</v>
      </c>
      <c r="E168" s="94">
        <v>2769</v>
      </c>
      <c r="F168" s="25" t="s">
        <v>158</v>
      </c>
      <c r="G168" s="218" t="s">
        <v>518</v>
      </c>
      <c r="H168" s="218" t="str">
        <f ca="1">IFERROR(__xludf.DUMMYFUNCTION("IF(RegExMatch(F168,""Ts""),""triple"",""combined"")"),"triple")</f>
        <v>triple</v>
      </c>
    </row>
    <row r="169" spans="1:8" ht="15.75" hidden="1" customHeight="1">
      <c r="A169" s="218" t="s">
        <v>689</v>
      </c>
      <c r="B169" s="94"/>
      <c r="C169" s="94"/>
      <c r="E169" s="94">
        <v>2780</v>
      </c>
      <c r="F169" s="218" t="s">
        <v>595</v>
      </c>
      <c r="G169" s="218" t="s">
        <v>596</v>
      </c>
      <c r="H169" s="218" t="str">
        <f ca="1">IFERROR(__xludf.DUMMYFUNCTION("IF(RegExMatch(F169,""Ts""),""triple"",""combined"")"),"combined")</f>
        <v>combined</v>
      </c>
    </row>
    <row r="170" spans="1:8" ht="15.75" customHeight="1">
      <c r="A170" s="218" t="s">
        <v>690</v>
      </c>
      <c r="B170" s="25" t="s">
        <v>690</v>
      </c>
      <c r="C170" s="25">
        <v>2794</v>
      </c>
      <c r="D170" s="32" t="str">
        <f>IF(C170=E170,"Y","NO")</f>
        <v>Y</v>
      </c>
      <c r="E170" s="94">
        <v>2794</v>
      </c>
      <c r="F170" s="25" t="s">
        <v>76</v>
      </c>
      <c r="G170" s="94" t="s">
        <v>507</v>
      </c>
      <c r="H170" s="218" t="str">
        <f ca="1">IFERROR(__xludf.DUMMYFUNCTION("IF(RegExMatch(F170,""Ts""),""triple"",""combined"")"),"triple")</f>
        <v>triple</v>
      </c>
    </row>
    <row r="171" spans="1:8" ht="15.75" hidden="1" customHeight="1">
      <c r="A171" s="218" t="s">
        <v>691</v>
      </c>
      <c r="B171" s="94"/>
      <c r="C171" s="94"/>
      <c r="E171" s="94">
        <v>2811</v>
      </c>
      <c r="F171" s="25" t="s">
        <v>154</v>
      </c>
      <c r="G171" s="218" t="s">
        <v>522</v>
      </c>
      <c r="H171" s="218" t="str">
        <f ca="1">IFERROR(__xludf.DUMMYFUNCTION("IF(RegExMatch(F171,""Ts""),""triple"",""combined"")"),"combined")</f>
        <v>combined</v>
      </c>
    </row>
    <row r="172" spans="1:8" ht="15.75" hidden="1" customHeight="1">
      <c r="A172" s="218" t="s">
        <v>692</v>
      </c>
      <c r="B172" s="94"/>
      <c r="C172" s="94"/>
      <c r="E172" s="94">
        <v>2693</v>
      </c>
      <c r="F172" s="218" t="s">
        <v>595</v>
      </c>
      <c r="G172" s="218" t="s">
        <v>596</v>
      </c>
      <c r="H172" s="218" t="str">
        <f ca="1">IFERROR(__xludf.DUMMYFUNCTION("IF(RegExMatch(F172,""Ts""),""triple"",""combined"")"),"combined")</f>
        <v>combined</v>
      </c>
    </row>
    <row r="173" spans="1:8" ht="15.75" hidden="1" customHeight="1">
      <c r="A173" s="218" t="s">
        <v>693</v>
      </c>
      <c r="B173" s="94"/>
      <c r="C173" s="94"/>
      <c r="E173" s="94">
        <v>2719</v>
      </c>
      <c r="F173" s="25" t="s">
        <v>154</v>
      </c>
      <c r="G173" s="218" t="s">
        <v>522</v>
      </c>
      <c r="H173" s="218" t="str">
        <f ca="1">IFERROR(__xludf.DUMMYFUNCTION("IF(RegExMatch(F173,""Ts""),""triple"",""combined"")"),"combined")</f>
        <v>combined</v>
      </c>
    </row>
    <row r="174" spans="1:8" ht="15.75" hidden="1" customHeight="1">
      <c r="A174" s="218" t="s">
        <v>694</v>
      </c>
      <c r="B174" s="94"/>
      <c r="C174" s="94"/>
      <c r="E174" s="94">
        <v>2733</v>
      </c>
      <c r="F174" s="25" t="s">
        <v>150</v>
      </c>
      <c r="G174" s="218" t="s">
        <v>524</v>
      </c>
      <c r="H174" s="218" t="str">
        <f ca="1">IFERROR(__xludf.DUMMYFUNCTION("IF(RegExMatch(F174,""Ts""),""triple"",""combined"")"),"combined")</f>
        <v>combined</v>
      </c>
    </row>
    <row r="175" spans="1:8" ht="15.75" customHeight="1">
      <c r="A175" s="218" t="s">
        <v>695</v>
      </c>
      <c r="B175" s="25" t="s">
        <v>695</v>
      </c>
      <c r="C175" s="25">
        <v>2748</v>
      </c>
      <c r="D175" s="32" t="str">
        <f>IF(C175=E175,"Y","NO")</f>
        <v>Y</v>
      </c>
      <c r="E175" s="94">
        <v>2748</v>
      </c>
      <c r="F175" s="25" t="s">
        <v>116</v>
      </c>
      <c r="G175" s="218" t="s">
        <v>512</v>
      </c>
      <c r="H175" s="218" t="str">
        <f ca="1">IFERROR(__xludf.DUMMYFUNCTION("IF(RegExMatch(F175,""Ts""),""triple"",""combined"")"),"triple")</f>
        <v>triple</v>
      </c>
    </row>
    <row r="176" spans="1:8" ht="15.75" hidden="1" customHeight="1">
      <c r="A176" s="218" t="s">
        <v>696</v>
      </c>
      <c r="B176" s="94"/>
      <c r="C176" s="94"/>
      <c r="E176" s="94">
        <v>2758</v>
      </c>
      <c r="F176" s="218" t="s">
        <v>553</v>
      </c>
      <c r="G176" s="218" t="s">
        <v>554</v>
      </c>
      <c r="H176" s="218" t="str">
        <f ca="1">IFERROR(__xludf.DUMMYFUNCTION("IF(RegExMatch(F176,""Ts""),""triple"",""combined"")"),"combined")</f>
        <v>combined</v>
      </c>
    </row>
    <row r="177" spans="1:8" ht="15.75" hidden="1" customHeight="1">
      <c r="A177" s="218" t="s">
        <v>697</v>
      </c>
      <c r="B177" s="94"/>
      <c r="C177" s="94"/>
      <c r="E177" s="94">
        <v>2772</v>
      </c>
      <c r="F177" s="25" t="s">
        <v>150</v>
      </c>
      <c r="G177" s="218" t="s">
        <v>524</v>
      </c>
      <c r="H177" s="218" t="str">
        <f ca="1">IFERROR(__xludf.DUMMYFUNCTION("IF(RegExMatch(F177,""Ts""),""triple"",""combined"")"),"combined")</f>
        <v>combined</v>
      </c>
    </row>
    <row r="178" spans="1:8" ht="15.75" customHeight="1">
      <c r="A178" s="94" t="s">
        <v>698</v>
      </c>
      <c r="B178" s="25" t="s">
        <v>698</v>
      </c>
      <c r="C178" s="25">
        <v>4274</v>
      </c>
      <c r="D178" s="32" t="str">
        <f t="shared" ref="D178:D179" si="14">IF(C178=E178,"Y","NO")</f>
        <v>Y</v>
      </c>
      <c r="E178" s="94">
        <v>4274</v>
      </c>
      <c r="F178" s="25" t="s">
        <v>76</v>
      </c>
      <c r="G178" s="94" t="s">
        <v>507</v>
      </c>
      <c r="H178" s="218" t="str">
        <f ca="1">IFERROR(__xludf.DUMMYFUNCTION("IF(RegExMatch(F178,""Ts""),""triple"",""combined"")"),"triple")</f>
        <v>triple</v>
      </c>
    </row>
    <row r="179" spans="1:8" ht="15.75" customHeight="1">
      <c r="A179" s="218" t="s">
        <v>699</v>
      </c>
      <c r="B179" s="25" t="s">
        <v>699</v>
      </c>
      <c r="C179" s="25">
        <v>2815</v>
      </c>
      <c r="D179" s="32" t="str">
        <f t="shared" si="14"/>
        <v>Y</v>
      </c>
      <c r="E179" s="94">
        <v>2815</v>
      </c>
      <c r="F179" s="25" t="s">
        <v>76</v>
      </c>
      <c r="G179" s="94" t="s">
        <v>507</v>
      </c>
      <c r="H179" s="218" t="str">
        <f ca="1">IFERROR(__xludf.DUMMYFUNCTION("IF(RegExMatch(F179,""Ts""),""triple"",""combined"")"),"triple")</f>
        <v>triple</v>
      </c>
    </row>
    <row r="180" spans="1:8" ht="15.75" hidden="1" customHeight="1">
      <c r="A180" s="218" t="s">
        <v>700</v>
      </c>
      <c r="B180" s="94"/>
      <c r="C180" s="94"/>
      <c r="E180" s="94">
        <v>2690</v>
      </c>
      <c r="F180" s="218" t="s">
        <v>553</v>
      </c>
      <c r="G180" s="218" t="s">
        <v>554</v>
      </c>
      <c r="H180" s="218" t="str">
        <f ca="1">IFERROR(__xludf.DUMMYFUNCTION("IF(RegExMatch(F180,""Ts""),""triple"",""combined"")"),"combined")</f>
        <v>combined</v>
      </c>
    </row>
    <row r="181" spans="1:8" ht="15.75" customHeight="1">
      <c r="A181" s="218" t="s">
        <v>701</v>
      </c>
      <c r="B181" s="25" t="s">
        <v>701</v>
      </c>
      <c r="C181" s="25">
        <v>2703</v>
      </c>
      <c r="D181" s="32" t="str">
        <f>IF(C181=E181,"Y","NO")</f>
        <v>Y</v>
      </c>
      <c r="E181" s="94">
        <v>2703</v>
      </c>
      <c r="F181" s="25" t="s">
        <v>76</v>
      </c>
      <c r="G181" s="94" t="s">
        <v>507</v>
      </c>
      <c r="H181" s="218" t="str">
        <f ca="1">IFERROR(__xludf.DUMMYFUNCTION("IF(RegExMatch(F181,""Ts""),""triple"",""combined"")"),"triple")</f>
        <v>triple</v>
      </c>
    </row>
    <row r="182" spans="1:8" ht="15.75" hidden="1" customHeight="1">
      <c r="A182" s="218" t="s">
        <v>702</v>
      </c>
      <c r="B182" s="94"/>
      <c r="C182" s="94"/>
      <c r="E182" s="94">
        <v>2720</v>
      </c>
      <c r="F182" s="218" t="s">
        <v>595</v>
      </c>
      <c r="G182" s="218" t="s">
        <v>596</v>
      </c>
      <c r="H182" s="218" t="str">
        <f ca="1">IFERROR(__xludf.DUMMYFUNCTION("IF(RegExMatch(F182,""Ts""),""triple"",""combined"")"),"combined")</f>
        <v>combined</v>
      </c>
    </row>
    <row r="183" spans="1:8" ht="15.75" hidden="1" customHeight="1">
      <c r="A183" s="218" t="s">
        <v>703</v>
      </c>
      <c r="B183" s="94"/>
      <c r="C183" s="94"/>
      <c r="E183" s="94">
        <v>2763</v>
      </c>
      <c r="F183" s="218" t="s">
        <v>509</v>
      </c>
      <c r="G183" s="218" t="s">
        <v>510</v>
      </c>
      <c r="H183" s="218" t="str">
        <f ca="1">IFERROR(__xludf.DUMMYFUNCTION("IF(RegExMatch(F183,""Ts""),""triple"",""combined"")"),"combined")</f>
        <v>combined</v>
      </c>
    </row>
    <row r="184" spans="1:8" ht="15.75" hidden="1" customHeight="1">
      <c r="A184" s="218" t="s">
        <v>704</v>
      </c>
      <c r="B184" s="94"/>
      <c r="C184" s="94"/>
      <c r="E184" s="94">
        <v>2744</v>
      </c>
      <c r="F184" s="25" t="s">
        <v>155</v>
      </c>
      <c r="G184" s="218" t="s">
        <v>535</v>
      </c>
      <c r="H184" s="218" t="str">
        <f ca="1">IFERROR(__xludf.DUMMYFUNCTION("IF(RegExMatch(F184,""Ts""),""triple"",""combined"")"),"combined")</f>
        <v>combined</v>
      </c>
    </row>
    <row r="185" spans="1:8" ht="15.75" hidden="1" customHeight="1">
      <c r="A185" s="218" t="s">
        <v>705</v>
      </c>
      <c r="B185" s="94"/>
      <c r="C185" s="94"/>
      <c r="E185" s="94">
        <v>2785</v>
      </c>
      <c r="F185" s="218" t="s">
        <v>515</v>
      </c>
      <c r="G185" s="218" t="s">
        <v>516</v>
      </c>
      <c r="H185" s="218" t="str">
        <f ca="1">IFERROR(__xludf.DUMMYFUNCTION("IF(RegExMatch(F185,""Ts""),""triple"",""combined"")"),"combined")</f>
        <v>combined</v>
      </c>
    </row>
    <row r="186" spans="1:8" ht="15.75" customHeight="1">
      <c r="A186" s="218" t="s">
        <v>706</v>
      </c>
      <c r="B186" s="25" t="s">
        <v>706</v>
      </c>
      <c r="C186" s="25">
        <v>2792</v>
      </c>
      <c r="D186" s="32" t="str">
        <f>IF(C186=E186,"Y","NO")</f>
        <v>Y</v>
      </c>
      <c r="E186" s="94">
        <v>2792</v>
      </c>
      <c r="F186" s="25" t="s">
        <v>116</v>
      </c>
      <c r="G186" s="218" t="s">
        <v>512</v>
      </c>
      <c r="H186" s="218" t="str">
        <f ca="1">IFERROR(__xludf.DUMMYFUNCTION("IF(RegExMatch(F186,""Ts""),""triple"",""combined"")"),"triple")</f>
        <v>triple</v>
      </c>
    </row>
    <row r="187" spans="1:8" ht="15.75" hidden="1" customHeight="1">
      <c r="A187" s="218" t="s">
        <v>707</v>
      </c>
      <c r="B187" s="94"/>
      <c r="C187" s="94"/>
      <c r="E187" s="94">
        <v>2810</v>
      </c>
      <c r="F187" s="218" t="s">
        <v>553</v>
      </c>
      <c r="G187" s="218" t="s">
        <v>554</v>
      </c>
      <c r="H187" s="218" t="str">
        <f ca="1">IFERROR(__xludf.DUMMYFUNCTION("IF(RegExMatch(F187,""Ts""),""triple"",""combined"")"),"combined")</f>
        <v>combined</v>
      </c>
    </row>
    <row r="188" spans="1:8" ht="15.75" hidden="1" customHeight="1">
      <c r="A188" s="218" t="s">
        <v>708</v>
      </c>
      <c r="B188" s="94"/>
      <c r="C188" s="94"/>
      <c r="E188" s="94">
        <v>2698</v>
      </c>
      <c r="F188" s="25" t="s">
        <v>155</v>
      </c>
      <c r="G188" s="218" t="s">
        <v>535</v>
      </c>
      <c r="H188" s="218" t="str">
        <f ca="1">IFERROR(__xludf.DUMMYFUNCTION("IF(RegExMatch(F188,""Ts""),""triple"",""combined"")"),"combined")</f>
        <v>combined</v>
      </c>
    </row>
    <row r="189" spans="1:8" ht="15.75" hidden="1" customHeight="1">
      <c r="A189" s="218" t="s">
        <v>709</v>
      </c>
      <c r="B189" s="94"/>
      <c r="C189" s="94"/>
      <c r="E189" s="94">
        <v>2707</v>
      </c>
      <c r="F189" s="218" t="s">
        <v>553</v>
      </c>
      <c r="G189" s="218" t="s">
        <v>554</v>
      </c>
      <c r="H189" s="218" t="str">
        <f ca="1">IFERROR(__xludf.DUMMYFUNCTION("IF(RegExMatch(F189,""Ts""),""triple"",""combined"")"),"combined")</f>
        <v>combined</v>
      </c>
    </row>
    <row r="190" spans="1:8" ht="15.75" hidden="1" customHeight="1">
      <c r="A190" s="218" t="s">
        <v>710</v>
      </c>
      <c r="B190" s="94"/>
      <c r="C190" s="94"/>
      <c r="E190" s="94">
        <v>2722</v>
      </c>
      <c r="F190" s="25" t="s">
        <v>154</v>
      </c>
      <c r="G190" s="218" t="s">
        <v>522</v>
      </c>
      <c r="H190" s="218" t="str">
        <f ca="1">IFERROR(__xludf.DUMMYFUNCTION("IF(RegExMatch(F190,""Ts""),""triple"",""combined"")"),"combined")</f>
        <v>combined</v>
      </c>
    </row>
    <row r="191" spans="1:8" ht="15.75" hidden="1" customHeight="1">
      <c r="A191" s="218" t="s">
        <v>711</v>
      </c>
      <c r="B191" s="94"/>
      <c r="C191" s="94"/>
      <c r="E191" s="94">
        <v>2729</v>
      </c>
      <c r="F191" s="25" t="s">
        <v>152</v>
      </c>
      <c r="G191" s="218" t="s">
        <v>537</v>
      </c>
      <c r="H191" s="218" t="str">
        <f ca="1">IFERROR(__xludf.DUMMYFUNCTION("IF(RegExMatch(F191,""Ts""),""triple"",""combined"")"),"combined")</f>
        <v>combined</v>
      </c>
    </row>
    <row r="192" spans="1:8" ht="15.75" customHeight="1">
      <c r="A192" s="218" t="s">
        <v>712</v>
      </c>
      <c r="B192" s="25" t="s">
        <v>712</v>
      </c>
      <c r="C192" s="25">
        <v>2755</v>
      </c>
      <c r="D192" s="32" t="str">
        <f>IF(C192=E192,"Y","NO")</f>
        <v>Y</v>
      </c>
      <c r="E192" s="94">
        <v>2755</v>
      </c>
      <c r="F192" s="25" t="s">
        <v>76</v>
      </c>
      <c r="G192" s="94" t="s">
        <v>507</v>
      </c>
      <c r="H192" s="218" t="str">
        <f ca="1">IFERROR(__xludf.DUMMYFUNCTION("IF(RegExMatch(F192,""Ts""),""triple"",""combined"")"),"triple")</f>
        <v>triple</v>
      </c>
    </row>
    <row r="193" spans="1:8" ht="15.75" hidden="1" customHeight="1">
      <c r="A193" s="218" t="s">
        <v>713</v>
      </c>
      <c r="B193" s="94"/>
      <c r="C193" s="94"/>
      <c r="E193" s="94">
        <v>2761</v>
      </c>
      <c r="F193" s="218" t="s">
        <v>509</v>
      </c>
      <c r="G193" s="218" t="s">
        <v>510</v>
      </c>
      <c r="H193" s="218" t="str">
        <f ca="1">IFERROR(__xludf.DUMMYFUNCTION("IF(RegExMatch(F193,""Ts""),""triple"",""combined"")"),"combined")</f>
        <v>combined</v>
      </c>
    </row>
    <row r="194" spans="1:8" ht="15.75" hidden="1" customHeight="1">
      <c r="A194" s="218" t="s">
        <v>714</v>
      </c>
      <c r="B194" s="94"/>
      <c r="C194" s="94"/>
      <c r="E194" s="94">
        <v>2774</v>
      </c>
      <c r="F194" s="25" t="s">
        <v>155</v>
      </c>
      <c r="G194" s="218" t="s">
        <v>535</v>
      </c>
      <c r="H194" s="218" t="str">
        <f ca="1">IFERROR(__xludf.DUMMYFUNCTION("IF(RegExMatch(F194,""Ts""),""triple"",""combined"")"),"combined")</f>
        <v>combined</v>
      </c>
    </row>
    <row r="195" spans="1:8" ht="15.75" customHeight="1">
      <c r="A195" s="218" t="s">
        <v>715</v>
      </c>
      <c r="B195" s="25" t="s">
        <v>715</v>
      </c>
      <c r="C195" s="25">
        <v>2789</v>
      </c>
      <c r="D195" s="32" t="str">
        <f t="shared" ref="D195:D197" si="15">IF(C195=E195,"Y","NO")</f>
        <v>Y</v>
      </c>
      <c r="E195" s="94">
        <v>2789</v>
      </c>
      <c r="F195" s="25" t="s">
        <v>116</v>
      </c>
      <c r="G195" s="218" t="s">
        <v>512</v>
      </c>
      <c r="H195" s="218" t="str">
        <f ca="1">IFERROR(__xludf.DUMMYFUNCTION("IF(RegExMatch(F195,""Ts""),""triple"",""combined"")"),"triple")</f>
        <v>triple</v>
      </c>
    </row>
    <row r="196" spans="1:8" ht="15.75" customHeight="1">
      <c r="A196" s="218" t="s">
        <v>716</v>
      </c>
      <c r="B196" s="25" t="s">
        <v>716</v>
      </c>
      <c r="C196" s="25">
        <v>2803</v>
      </c>
      <c r="D196" s="32" t="str">
        <f t="shared" si="15"/>
        <v>Y</v>
      </c>
      <c r="E196" s="94">
        <v>2803</v>
      </c>
      <c r="F196" s="25" t="s">
        <v>158</v>
      </c>
      <c r="G196" s="218" t="s">
        <v>518</v>
      </c>
      <c r="H196" s="218" t="str">
        <f ca="1">IFERROR(__xludf.DUMMYFUNCTION("IF(RegExMatch(F196,""Ts""),""triple"",""combined"")"),"triple")</f>
        <v>triple</v>
      </c>
    </row>
    <row r="197" spans="1:8" ht="15.75" customHeight="1">
      <c r="A197" s="218" t="s">
        <v>717</v>
      </c>
      <c r="B197" s="25" t="s">
        <v>717</v>
      </c>
      <c r="C197" s="25">
        <v>2711</v>
      </c>
      <c r="D197" s="32" t="str">
        <f t="shared" si="15"/>
        <v>Y</v>
      </c>
      <c r="E197" s="94">
        <v>2711</v>
      </c>
      <c r="F197" s="25" t="s">
        <v>116</v>
      </c>
      <c r="G197" s="218" t="s">
        <v>512</v>
      </c>
      <c r="H197" s="218" t="str">
        <f ca="1">IFERROR(__xludf.DUMMYFUNCTION("IF(RegExMatch(F197,""Ts""),""triple"",""combined"")"),"triple")</f>
        <v>triple</v>
      </c>
    </row>
    <row r="198" spans="1:8" ht="15.75" hidden="1" customHeight="1">
      <c r="A198" s="218" t="s">
        <v>718</v>
      </c>
      <c r="B198" s="94"/>
      <c r="C198" s="94"/>
      <c r="E198" s="94">
        <v>2718</v>
      </c>
      <c r="F198" s="218" t="s">
        <v>595</v>
      </c>
      <c r="G198" s="218" t="s">
        <v>596</v>
      </c>
      <c r="H198" s="218" t="str">
        <f ca="1">IFERROR(__xludf.DUMMYFUNCTION("IF(RegExMatch(F198,""Ts""),""triple"",""combined"")"),"combined")</f>
        <v>combined</v>
      </c>
    </row>
    <row r="199" spans="1:8" ht="15.75" customHeight="1">
      <c r="A199" s="218" t="s">
        <v>719</v>
      </c>
      <c r="B199" s="25" t="s">
        <v>719</v>
      </c>
      <c r="C199" s="25">
        <v>2740</v>
      </c>
      <c r="D199" s="32" t="str">
        <f>IF(C199=E199,"Y","NO")</f>
        <v>Y</v>
      </c>
      <c r="E199" s="94">
        <v>2740</v>
      </c>
      <c r="F199" s="25" t="s">
        <v>116</v>
      </c>
      <c r="G199" s="218" t="s">
        <v>512</v>
      </c>
      <c r="H199" s="218" t="str">
        <f ca="1">IFERROR(__xludf.DUMMYFUNCTION("IF(RegExMatch(F199,""Ts""),""triple"",""combined"")"),"triple")</f>
        <v>triple</v>
      </c>
    </row>
    <row r="200" spans="1:8" ht="15.75" hidden="1" customHeight="1">
      <c r="A200" s="218" t="s">
        <v>720</v>
      </c>
      <c r="B200" s="94"/>
      <c r="C200" s="94"/>
      <c r="E200" s="94">
        <v>2754</v>
      </c>
      <c r="F200" s="218" t="s">
        <v>595</v>
      </c>
      <c r="G200" s="218" t="s">
        <v>596</v>
      </c>
      <c r="H200" s="218" t="str">
        <f ca="1">IFERROR(__xludf.DUMMYFUNCTION("IF(RegExMatch(F200,""Ts""),""triple"",""combined"")"),"combined")</f>
        <v>combined</v>
      </c>
    </row>
    <row r="201" spans="1:8" ht="15.75" customHeight="1">
      <c r="A201" s="218" t="s">
        <v>721</v>
      </c>
      <c r="B201" s="25" t="s">
        <v>721</v>
      </c>
      <c r="C201" s="25">
        <v>2767</v>
      </c>
      <c r="D201" s="32" t="str">
        <f>IF(C201=E201,"Y","NO")</f>
        <v>Y</v>
      </c>
      <c r="E201" s="94">
        <v>2767</v>
      </c>
      <c r="F201" s="25" t="s">
        <v>76</v>
      </c>
      <c r="G201" s="94" t="s">
        <v>507</v>
      </c>
      <c r="H201" s="218" t="str">
        <f ca="1">IFERROR(__xludf.DUMMYFUNCTION("IF(RegExMatch(F201,""Ts""),""triple"",""combined"")"),"triple")</f>
        <v>triple</v>
      </c>
    </row>
    <row r="202" spans="1:8" ht="15.75" hidden="1" customHeight="1">
      <c r="A202" s="218" t="s">
        <v>342</v>
      </c>
      <c r="B202" s="94"/>
      <c r="C202" s="94"/>
      <c r="E202" s="94">
        <v>2778</v>
      </c>
      <c r="F202" s="25" t="s">
        <v>155</v>
      </c>
      <c r="G202" s="218" t="s">
        <v>535</v>
      </c>
      <c r="H202" s="218" t="str">
        <f ca="1">IFERROR(__xludf.DUMMYFUNCTION("IF(RegExMatch(F202,""Ts""),""triple"",""combined"")"),"combined")</f>
        <v>combined</v>
      </c>
    </row>
    <row r="203" spans="1:8" ht="15.75" hidden="1" customHeight="1">
      <c r="A203" s="218" t="s">
        <v>333</v>
      </c>
      <c r="B203" s="94"/>
      <c r="C203" s="94"/>
      <c r="E203" s="94">
        <v>2807</v>
      </c>
      <c r="F203" s="25" t="s">
        <v>155</v>
      </c>
      <c r="G203" s="218" t="s">
        <v>535</v>
      </c>
      <c r="H203" s="218" t="str">
        <f ca="1">IFERROR(__xludf.DUMMYFUNCTION("IF(RegExMatch(F203,""Ts""),""triple"",""combined"")"),"combined")</f>
        <v>combined</v>
      </c>
    </row>
    <row r="204" spans="1:8" ht="15.75" hidden="1" customHeight="1">
      <c r="A204" s="218" t="s">
        <v>722</v>
      </c>
      <c r="B204" s="94"/>
      <c r="C204" s="94"/>
      <c r="E204" s="94">
        <v>2833</v>
      </c>
      <c r="F204" s="218" t="s">
        <v>509</v>
      </c>
      <c r="G204" s="218" t="s">
        <v>510</v>
      </c>
      <c r="H204" s="218" t="str">
        <f ca="1">IFERROR(__xludf.DUMMYFUNCTION("IF(RegExMatch(F204,""Ts""),""triple"",""combined"")"),"combined")</f>
        <v>combined</v>
      </c>
    </row>
    <row r="205" spans="1:8" ht="15.75" hidden="1" customHeight="1">
      <c r="A205" s="218" t="s">
        <v>723</v>
      </c>
      <c r="B205" s="94"/>
      <c r="C205" s="94"/>
      <c r="E205" s="94">
        <v>2849</v>
      </c>
      <c r="F205" s="218" t="s">
        <v>509</v>
      </c>
      <c r="G205" s="218" t="s">
        <v>510</v>
      </c>
      <c r="H205" s="218" t="str">
        <f ca="1">IFERROR(__xludf.DUMMYFUNCTION("IF(RegExMatch(F205,""Ts""),""triple"",""combined"")"),"combined")</f>
        <v>combined</v>
      </c>
    </row>
    <row r="206" spans="1:8" ht="15.75" customHeight="1">
      <c r="A206" s="218" t="s">
        <v>724</v>
      </c>
      <c r="B206" s="25" t="s">
        <v>724</v>
      </c>
      <c r="C206" s="25">
        <v>2714</v>
      </c>
      <c r="D206" s="32" t="str">
        <f>IF(C206=E206,"Y","NO")</f>
        <v>Y</v>
      </c>
      <c r="E206" s="94">
        <v>2714</v>
      </c>
      <c r="F206" s="25" t="s">
        <v>76</v>
      </c>
      <c r="G206" s="94" t="s">
        <v>507</v>
      </c>
      <c r="H206" s="218" t="str">
        <f ca="1">IFERROR(__xludf.DUMMYFUNCTION("IF(RegExMatch(F206,""Ts""),""triple"",""combined"")"),"triple")</f>
        <v>triple</v>
      </c>
    </row>
    <row r="207" spans="1:8" ht="15.75" hidden="1" customHeight="1">
      <c r="A207" s="218" t="s">
        <v>725</v>
      </c>
      <c r="B207" s="94"/>
      <c r="C207" s="94"/>
      <c r="E207" s="94">
        <v>2727</v>
      </c>
      <c r="F207" s="218" t="s">
        <v>595</v>
      </c>
      <c r="G207" s="218" t="s">
        <v>596</v>
      </c>
      <c r="H207" s="218" t="str">
        <f ca="1">IFERROR(__xludf.DUMMYFUNCTION("IF(RegExMatch(F207,""Ts""),""triple"",""combined"")"),"combined")</f>
        <v>combined</v>
      </c>
    </row>
    <row r="208" spans="1:8" ht="15.75" hidden="1" customHeight="1">
      <c r="A208" s="218" t="s">
        <v>726</v>
      </c>
      <c r="B208" s="94"/>
      <c r="C208" s="94"/>
      <c r="E208" s="94">
        <v>2737</v>
      </c>
      <c r="F208" s="25" t="s">
        <v>152</v>
      </c>
      <c r="G208" s="218" t="s">
        <v>537</v>
      </c>
      <c r="H208" s="218" t="str">
        <f ca="1">IFERROR(__xludf.DUMMYFUNCTION("IF(RegExMatch(F208,""Ts""),""triple"",""combined"")"),"combined")</f>
        <v>combined</v>
      </c>
    </row>
    <row r="209" spans="1:8" ht="15.75" hidden="1" customHeight="1">
      <c r="A209" s="218" t="s">
        <v>727</v>
      </c>
      <c r="B209" s="94"/>
      <c r="C209" s="94"/>
      <c r="E209" s="94">
        <v>2745</v>
      </c>
      <c r="F209" s="218" t="s">
        <v>595</v>
      </c>
      <c r="G209" s="218" t="s">
        <v>596</v>
      </c>
      <c r="H209" s="218" t="str">
        <f ca="1">IFERROR(__xludf.DUMMYFUNCTION("IF(RegExMatch(F209,""Ts""),""triple"",""combined"")"),"combined")</f>
        <v>combined</v>
      </c>
    </row>
    <row r="210" spans="1:8" ht="15.75" hidden="1" customHeight="1">
      <c r="A210" s="218" t="s">
        <v>728</v>
      </c>
      <c r="B210" s="94"/>
      <c r="C210" s="94"/>
      <c r="E210" s="94">
        <v>2759</v>
      </c>
      <c r="F210" s="25" t="s">
        <v>155</v>
      </c>
      <c r="G210" s="218" t="s">
        <v>535</v>
      </c>
      <c r="H210" s="218" t="str">
        <f ca="1">IFERROR(__xludf.DUMMYFUNCTION("IF(RegExMatch(F210,""Ts""),""triple"",""combined"")"),"combined")</f>
        <v>combined</v>
      </c>
    </row>
    <row r="211" spans="1:8" ht="15.75" hidden="1" customHeight="1">
      <c r="A211" s="218" t="s">
        <v>729</v>
      </c>
      <c r="B211" s="94"/>
      <c r="C211" s="94"/>
      <c r="E211" s="94">
        <v>2776</v>
      </c>
      <c r="F211" s="25" t="s">
        <v>155</v>
      </c>
      <c r="G211" s="218" t="s">
        <v>535</v>
      </c>
      <c r="H211" s="218" t="str">
        <f ca="1">IFERROR(__xludf.DUMMYFUNCTION("IF(RegExMatch(F211,""Ts""),""triple"",""combined"")"),"combined")</f>
        <v>combined</v>
      </c>
    </row>
    <row r="212" spans="1:8" ht="15.75" hidden="1" customHeight="1">
      <c r="A212" s="218" t="s">
        <v>730</v>
      </c>
      <c r="B212" s="94"/>
      <c r="C212" s="94"/>
      <c r="E212" s="94">
        <v>2801</v>
      </c>
      <c r="F212" s="25" t="s">
        <v>155</v>
      </c>
      <c r="G212" s="218" t="s">
        <v>535</v>
      </c>
      <c r="H212" s="218" t="str">
        <f ca="1">IFERROR(__xludf.DUMMYFUNCTION("IF(RegExMatch(F212,""Ts""),""triple"",""combined"")"),"combined")</f>
        <v>combined</v>
      </c>
    </row>
    <row r="213" spans="1:8" ht="15.75" hidden="1" customHeight="1">
      <c r="A213" s="218" t="s">
        <v>731</v>
      </c>
      <c r="B213" s="94"/>
      <c r="C213" s="94"/>
      <c r="E213" s="94">
        <v>2829</v>
      </c>
      <c r="F213" s="25" t="s">
        <v>152</v>
      </c>
      <c r="G213" s="218" t="s">
        <v>537</v>
      </c>
      <c r="H213" s="218" t="str">
        <f ca="1">IFERROR(__xludf.DUMMYFUNCTION("IF(RegExMatch(F213,""Ts""),""triple"",""combined"")"),"combined")</f>
        <v>combined</v>
      </c>
    </row>
    <row r="214" spans="1:8" ht="15.75" customHeight="1">
      <c r="A214" s="218" t="s">
        <v>732</v>
      </c>
      <c r="B214" s="25" t="s">
        <v>732</v>
      </c>
      <c r="C214" s="25">
        <v>2848</v>
      </c>
      <c r="D214" s="32" t="str">
        <f>IF(C214=E214,"Y","NO")</f>
        <v>Y</v>
      </c>
      <c r="E214" s="94">
        <v>2848</v>
      </c>
      <c r="F214" s="25" t="s">
        <v>116</v>
      </c>
      <c r="G214" s="218" t="s">
        <v>512</v>
      </c>
      <c r="H214" s="218" t="str">
        <f ca="1">IFERROR(__xludf.DUMMYFUNCTION("IF(RegExMatch(F214,""Ts""),""triple"",""combined"")"),"triple")</f>
        <v>triple</v>
      </c>
    </row>
    <row r="215" spans="1:8" ht="15.75" hidden="1" customHeight="1">
      <c r="A215" s="218" t="s">
        <v>733</v>
      </c>
      <c r="B215" s="94"/>
      <c r="C215" s="94"/>
      <c r="E215" s="94">
        <v>2856</v>
      </c>
      <c r="F215" s="25" t="s">
        <v>152</v>
      </c>
      <c r="G215" s="218" t="s">
        <v>537</v>
      </c>
      <c r="H215" s="218" t="str">
        <f ca="1">IFERROR(__xludf.DUMMYFUNCTION("IF(RegExMatch(F215,""Ts""),""triple"",""combined"")"),"combined")</f>
        <v>combined</v>
      </c>
    </row>
    <row r="216" spans="1:8" ht="15.75" hidden="1" customHeight="1">
      <c r="A216" s="218" t="s">
        <v>734</v>
      </c>
      <c r="B216" s="94"/>
      <c r="C216" s="94"/>
      <c r="E216" s="94">
        <v>2880</v>
      </c>
      <c r="F216" s="218" t="s">
        <v>595</v>
      </c>
      <c r="G216" s="218" t="s">
        <v>596</v>
      </c>
      <c r="H216" s="218" t="str">
        <f ca="1">IFERROR(__xludf.DUMMYFUNCTION("IF(RegExMatch(F216,""Ts""),""triple"",""combined"")"),"combined")</f>
        <v>combined</v>
      </c>
    </row>
    <row r="217" spans="1:8" ht="15.75" hidden="1" customHeight="1">
      <c r="A217" s="218" t="s">
        <v>735</v>
      </c>
      <c r="B217" s="94"/>
      <c r="C217" s="94"/>
      <c r="E217" s="94">
        <v>2738</v>
      </c>
      <c r="F217" s="25" t="s">
        <v>152</v>
      </c>
      <c r="G217" s="218" t="s">
        <v>537</v>
      </c>
      <c r="H217" s="218" t="str">
        <f ca="1">IFERROR(__xludf.DUMMYFUNCTION("IF(RegExMatch(F217,""Ts""),""triple"",""combined"")"),"combined")</f>
        <v>combined</v>
      </c>
    </row>
    <row r="218" spans="1:8" ht="15.75" hidden="1" customHeight="1">
      <c r="A218" s="218" t="s">
        <v>736</v>
      </c>
      <c r="B218" s="94"/>
      <c r="C218" s="94"/>
      <c r="E218" s="94">
        <v>2762</v>
      </c>
      <c r="F218" s="218" t="s">
        <v>595</v>
      </c>
      <c r="G218" s="218" t="s">
        <v>596</v>
      </c>
      <c r="H218" s="218" t="str">
        <f ca="1">IFERROR(__xludf.DUMMYFUNCTION("IF(RegExMatch(F218,""Ts""),""triple"",""combined"")"),"combined")</f>
        <v>combined</v>
      </c>
    </row>
    <row r="219" spans="1:8" ht="15.75" customHeight="1">
      <c r="A219" s="218" t="s">
        <v>737</v>
      </c>
      <c r="B219" s="25" t="s">
        <v>737</v>
      </c>
      <c r="C219" s="25">
        <v>2783</v>
      </c>
      <c r="D219" s="32" t="str">
        <f>IF(C219=E219,"Y","NO")</f>
        <v>Y</v>
      </c>
      <c r="E219" s="94">
        <v>2783</v>
      </c>
      <c r="F219" s="25" t="s">
        <v>116</v>
      </c>
      <c r="G219" s="218" t="s">
        <v>512</v>
      </c>
      <c r="H219" s="218" t="str">
        <f ca="1">IFERROR(__xludf.DUMMYFUNCTION("IF(RegExMatch(F219,""Ts""),""triple"",""combined"")"),"triple")</f>
        <v>triple</v>
      </c>
    </row>
    <row r="220" spans="1:8" ht="15.75" hidden="1" customHeight="1">
      <c r="A220" s="218" t="s">
        <v>738</v>
      </c>
      <c r="B220" s="94"/>
      <c r="C220" s="94"/>
      <c r="E220" s="94">
        <v>2802</v>
      </c>
      <c r="F220" s="25" t="s">
        <v>152</v>
      </c>
      <c r="G220" s="218" t="s">
        <v>537</v>
      </c>
      <c r="H220" s="218" t="str">
        <f ca="1">IFERROR(__xludf.DUMMYFUNCTION("IF(RegExMatch(F220,""Ts""),""triple"",""combined"")"),"combined")</f>
        <v>combined</v>
      </c>
    </row>
    <row r="221" spans="1:8" ht="15.75" customHeight="1">
      <c r="A221" s="218" t="s">
        <v>739</v>
      </c>
      <c r="B221" s="25" t="s">
        <v>739</v>
      </c>
      <c r="C221" s="25">
        <v>2828</v>
      </c>
      <c r="D221" s="32" t="str">
        <f>IF(C221=E221,"Y","NO")</f>
        <v>Y</v>
      </c>
      <c r="E221" s="94">
        <v>2828</v>
      </c>
      <c r="F221" s="25" t="s">
        <v>158</v>
      </c>
      <c r="G221" s="218" t="s">
        <v>518</v>
      </c>
      <c r="H221" s="218" t="str">
        <f ca="1">IFERROR(__xludf.DUMMYFUNCTION("IF(RegExMatch(F221,""Ts""),""triple"",""combined"")"),"triple")</f>
        <v>triple</v>
      </c>
    </row>
    <row r="222" spans="1:8" ht="15.75" hidden="1" customHeight="1">
      <c r="A222" s="218" t="s">
        <v>740</v>
      </c>
      <c r="B222" s="94"/>
      <c r="C222" s="94"/>
      <c r="E222" s="94">
        <v>2851</v>
      </c>
      <c r="F222" s="25" t="s">
        <v>155</v>
      </c>
      <c r="G222" s="218" t="s">
        <v>535</v>
      </c>
      <c r="H222" s="218" t="str">
        <f ca="1">IFERROR(__xludf.DUMMYFUNCTION("IF(RegExMatch(F222,""Ts""),""triple"",""combined"")"),"combined")</f>
        <v>combined</v>
      </c>
    </row>
    <row r="223" spans="1:8" ht="15.75" hidden="1" customHeight="1">
      <c r="A223" s="218" t="s">
        <v>741</v>
      </c>
      <c r="B223" s="94"/>
      <c r="C223" s="94"/>
      <c r="E223" s="94">
        <v>2817</v>
      </c>
      <c r="F223" s="218" t="s">
        <v>595</v>
      </c>
      <c r="G223" s="218" t="s">
        <v>596</v>
      </c>
      <c r="H223" s="218" t="str">
        <f ca="1">IFERROR(__xludf.DUMMYFUNCTION("IF(RegExMatch(F223,""Ts""),""triple"",""combined"")"),"combined")</f>
        <v>combined</v>
      </c>
    </row>
    <row r="224" spans="1:8" ht="15.75" hidden="1" customHeight="1">
      <c r="A224" s="218" t="s">
        <v>742</v>
      </c>
      <c r="B224" s="94"/>
      <c r="C224" s="94"/>
      <c r="E224" s="94">
        <v>2753</v>
      </c>
      <c r="F224" s="218" t="s">
        <v>553</v>
      </c>
      <c r="G224" s="218" t="s">
        <v>554</v>
      </c>
      <c r="H224" s="218" t="str">
        <f ca="1">IFERROR(__xludf.DUMMYFUNCTION("IF(RegExMatch(F224,""Ts""),""triple"",""combined"")"),"combined")</f>
        <v>combined</v>
      </c>
    </row>
    <row r="225" spans="1:8" ht="15.5" hidden="1">
      <c r="A225" s="218" t="s">
        <v>743</v>
      </c>
      <c r="B225" s="94"/>
      <c r="C225" s="94"/>
      <c r="E225" s="94">
        <v>2873</v>
      </c>
      <c r="F225" s="218" t="s">
        <v>595</v>
      </c>
      <c r="G225" s="218" t="s">
        <v>596</v>
      </c>
      <c r="H225" s="218" t="str">
        <f ca="1">IFERROR(__xludf.DUMMYFUNCTION("IF(RegExMatch(F225,""Ts""),""triple"",""combined"")"),"combined")</f>
        <v>combined</v>
      </c>
    </row>
    <row r="226" spans="1:8" ht="15.75" hidden="1" customHeight="1">
      <c r="A226" s="218" t="s">
        <v>744</v>
      </c>
      <c r="B226" s="94"/>
      <c r="C226" s="94"/>
      <c r="E226" s="94">
        <v>2773</v>
      </c>
      <c r="F226" s="25" t="s">
        <v>155</v>
      </c>
      <c r="G226" s="218" t="s">
        <v>535</v>
      </c>
      <c r="H226" s="218" t="str">
        <f ca="1">IFERROR(__xludf.DUMMYFUNCTION("IF(RegExMatch(F226,""Ts""),""triple"",""combined"")"),"combined")</f>
        <v>combined</v>
      </c>
    </row>
    <row r="227" spans="1:8" ht="15.5">
      <c r="A227" s="218" t="s">
        <v>745</v>
      </c>
      <c r="B227" s="25" t="s">
        <v>745</v>
      </c>
      <c r="C227" s="25">
        <v>2796</v>
      </c>
      <c r="D227" s="32" t="str">
        <f>IF(C227=E227,"Y","NO")</f>
        <v>Y</v>
      </c>
      <c r="E227" s="94">
        <v>2796</v>
      </c>
      <c r="F227" s="25" t="s">
        <v>76</v>
      </c>
      <c r="G227" s="94" t="s">
        <v>507</v>
      </c>
      <c r="H227" s="218" t="str">
        <f ca="1">IFERROR(__xludf.DUMMYFUNCTION("IF(RegExMatch(F227,""Ts""),""triple"",""combined"")"),"triple")</f>
        <v>triple</v>
      </c>
    </row>
    <row r="228" spans="1:8" ht="15.75" hidden="1" customHeight="1">
      <c r="A228" s="218" t="s">
        <v>746</v>
      </c>
      <c r="B228" s="94"/>
      <c r="C228" s="94"/>
      <c r="E228" s="94">
        <v>2809</v>
      </c>
      <c r="F228" s="218" t="s">
        <v>515</v>
      </c>
      <c r="G228" s="218" t="s">
        <v>516</v>
      </c>
      <c r="H228" s="218" t="str">
        <f ca="1">IFERROR(__xludf.DUMMYFUNCTION("IF(RegExMatch(F228,""Ts""),""triple"",""combined"")"),"combined")</f>
        <v>combined</v>
      </c>
    </row>
    <row r="229" spans="1:8" ht="15.75" customHeight="1">
      <c r="A229" s="218" t="s">
        <v>747</v>
      </c>
      <c r="B229" s="25" t="s">
        <v>747</v>
      </c>
      <c r="C229" s="25">
        <v>2836</v>
      </c>
      <c r="D229" s="32" t="str">
        <f>IF(C229=E229,"Y","NO")</f>
        <v>Y</v>
      </c>
      <c r="E229" s="94">
        <v>2836</v>
      </c>
      <c r="F229" s="25" t="s">
        <v>76</v>
      </c>
      <c r="G229" s="94" t="s">
        <v>507</v>
      </c>
      <c r="H229" s="218" t="str">
        <f ca="1">IFERROR(__xludf.DUMMYFUNCTION("IF(RegExMatch(F229,""Ts""),""triple"",""combined"")"),"triple")</f>
        <v>triple</v>
      </c>
    </row>
    <row r="230" spans="1:8" ht="15.75" hidden="1" customHeight="1">
      <c r="A230" s="94" t="s">
        <v>748</v>
      </c>
      <c r="B230" s="94"/>
      <c r="C230" s="94"/>
      <c r="E230" s="94">
        <v>2847</v>
      </c>
      <c r="F230" s="25" t="s">
        <v>150</v>
      </c>
      <c r="G230" s="218" t="s">
        <v>524</v>
      </c>
      <c r="H230" s="218" t="str">
        <f ca="1">IFERROR(__xludf.DUMMYFUNCTION("IF(RegExMatch(F230,""Ts""),""triple"",""combined"")"),"combined")</f>
        <v>combined</v>
      </c>
    </row>
    <row r="231" spans="1:8" ht="15.75" hidden="1" customHeight="1">
      <c r="A231" s="218" t="s">
        <v>749</v>
      </c>
      <c r="B231" s="94"/>
      <c r="C231" s="94"/>
      <c r="E231" s="94">
        <v>2861</v>
      </c>
      <c r="F231" s="25" t="s">
        <v>150</v>
      </c>
      <c r="G231" s="218" t="s">
        <v>524</v>
      </c>
      <c r="H231" s="218" t="str">
        <f ca="1">IFERROR(__xludf.DUMMYFUNCTION("IF(RegExMatch(F231,""Ts""),""triple"",""combined"")"),"combined")</f>
        <v>combined</v>
      </c>
    </row>
    <row r="232" spans="1:8" ht="15.75" hidden="1" customHeight="1">
      <c r="A232" s="218" t="s">
        <v>750</v>
      </c>
      <c r="B232" s="94"/>
      <c r="C232" s="94"/>
      <c r="E232" s="94">
        <v>2881</v>
      </c>
      <c r="F232" s="25" t="s">
        <v>155</v>
      </c>
      <c r="G232" s="218" t="s">
        <v>535</v>
      </c>
      <c r="H232" s="218" t="str">
        <f ca="1">IFERROR(__xludf.DUMMYFUNCTION("IF(RegExMatch(F232,""Ts""),""triple"",""combined"")"),"combined")</f>
        <v>combined</v>
      </c>
    </row>
    <row r="233" spans="1:8" ht="15.75" hidden="1" customHeight="1">
      <c r="A233" s="218" t="s">
        <v>751</v>
      </c>
      <c r="B233" s="94"/>
      <c r="C233" s="94"/>
      <c r="E233" s="94">
        <v>2893</v>
      </c>
      <c r="F233" s="218" t="s">
        <v>509</v>
      </c>
      <c r="G233" s="218" t="s">
        <v>510</v>
      </c>
      <c r="H233" s="218" t="str">
        <f ca="1">IFERROR(__xludf.DUMMYFUNCTION("IF(RegExMatch(F233,""Ts""),""triple"",""combined"")"),"combined")</f>
        <v>combined</v>
      </c>
    </row>
    <row r="234" spans="1:8" ht="15.75" hidden="1" customHeight="1">
      <c r="A234" s="218" t="s">
        <v>752</v>
      </c>
      <c r="B234" s="94"/>
      <c r="C234" s="94"/>
      <c r="E234" s="94">
        <v>2757</v>
      </c>
      <c r="F234" s="25" t="s">
        <v>150</v>
      </c>
      <c r="G234" s="218" t="s">
        <v>524</v>
      </c>
      <c r="H234" s="218" t="str">
        <f ca="1">IFERROR(__xludf.DUMMYFUNCTION("IF(RegExMatch(F234,""Ts""),""triple"",""combined"")"),"combined")</f>
        <v>combined</v>
      </c>
    </row>
    <row r="235" spans="1:8" ht="15.75" customHeight="1">
      <c r="A235" s="218" t="s">
        <v>753</v>
      </c>
      <c r="B235" s="25" t="s">
        <v>753</v>
      </c>
      <c r="C235" s="25">
        <v>2771</v>
      </c>
      <c r="D235" s="32" t="str">
        <f>IF(C235=E235,"Y","NO")</f>
        <v>Y</v>
      </c>
      <c r="E235" s="94">
        <v>2771</v>
      </c>
      <c r="F235" s="25" t="s">
        <v>76</v>
      </c>
      <c r="G235" s="94" t="s">
        <v>507</v>
      </c>
      <c r="H235" s="218" t="str">
        <f ca="1">IFERROR(__xludf.DUMMYFUNCTION("IF(RegExMatch(F235,""Ts""),""triple"",""combined"")"),"triple")</f>
        <v>triple</v>
      </c>
    </row>
    <row r="236" spans="1:8" ht="15.75" hidden="1" customHeight="1">
      <c r="A236" s="218" t="s">
        <v>754</v>
      </c>
      <c r="B236" s="94"/>
      <c r="C236" s="94"/>
      <c r="E236" s="94">
        <v>2787</v>
      </c>
      <c r="F236" s="218" t="s">
        <v>595</v>
      </c>
      <c r="G236" s="218" t="s">
        <v>596</v>
      </c>
      <c r="H236" s="218" t="str">
        <f ca="1">IFERROR(__xludf.DUMMYFUNCTION("IF(RegExMatch(F236,""Ts""),""triple"",""combined"")"),"combined")</f>
        <v>combined</v>
      </c>
    </row>
    <row r="237" spans="1:8" ht="15.75" hidden="1" customHeight="1">
      <c r="A237" s="218" t="s">
        <v>755</v>
      </c>
      <c r="B237" s="94"/>
      <c r="C237" s="94"/>
      <c r="E237" s="94">
        <v>2814</v>
      </c>
      <c r="F237" s="25" t="s">
        <v>155</v>
      </c>
      <c r="G237" s="218" t="s">
        <v>535</v>
      </c>
      <c r="H237" s="218" t="str">
        <f ca="1">IFERROR(__xludf.DUMMYFUNCTION("IF(RegExMatch(F237,""Ts""),""triple"",""combined"")"),"combined")</f>
        <v>combined</v>
      </c>
    </row>
    <row r="238" spans="1:8" ht="15.75" hidden="1" customHeight="1">
      <c r="A238" s="218" t="s">
        <v>756</v>
      </c>
      <c r="B238" s="94"/>
      <c r="C238" s="94"/>
      <c r="E238" s="94">
        <v>2678</v>
      </c>
      <c r="F238" s="218" t="s">
        <v>509</v>
      </c>
      <c r="G238" s="218" t="s">
        <v>510</v>
      </c>
      <c r="H238" s="218" t="str">
        <f ca="1">IFERROR(__xludf.DUMMYFUNCTION("IF(RegExMatch(F238,""Ts""),""triple"",""combined"")"),"combined")</f>
        <v>combined</v>
      </c>
    </row>
    <row r="239" spans="1:8" ht="15.75" hidden="1" customHeight="1">
      <c r="A239" s="218" t="s">
        <v>757</v>
      </c>
      <c r="B239" s="94"/>
      <c r="C239" s="94"/>
      <c r="E239" s="94">
        <v>2831</v>
      </c>
      <c r="F239" s="218" t="s">
        <v>553</v>
      </c>
      <c r="G239" s="218" t="s">
        <v>554</v>
      </c>
      <c r="H239" s="218" t="str">
        <f ca="1">IFERROR(__xludf.DUMMYFUNCTION("IF(RegExMatch(F239,""Ts""),""triple"",""combined"")"),"combined")</f>
        <v>combined</v>
      </c>
    </row>
    <row r="240" spans="1:8" ht="15.75" hidden="1" customHeight="1">
      <c r="A240" s="218" t="s">
        <v>758</v>
      </c>
      <c r="B240" s="94"/>
      <c r="C240" s="94"/>
      <c r="E240" s="94">
        <v>2846</v>
      </c>
      <c r="F240" s="218" t="s">
        <v>509</v>
      </c>
      <c r="G240" s="218" t="s">
        <v>510</v>
      </c>
      <c r="H240" s="218" t="str">
        <f ca="1">IFERROR(__xludf.DUMMYFUNCTION("IF(RegExMatch(F240,""Ts""),""triple"",""combined"")"),"combined")</f>
        <v>combined</v>
      </c>
    </row>
    <row r="241" spans="1:8" ht="15.75" hidden="1" customHeight="1">
      <c r="A241" s="218" t="s">
        <v>759</v>
      </c>
      <c r="B241" s="94"/>
      <c r="C241" s="94"/>
      <c r="E241" s="94">
        <v>2862</v>
      </c>
      <c r="F241" s="218" t="s">
        <v>595</v>
      </c>
      <c r="G241" s="218" t="s">
        <v>596</v>
      </c>
      <c r="H241" s="218" t="str">
        <f ca="1">IFERROR(__xludf.DUMMYFUNCTION("IF(RegExMatch(F241,""Ts""),""triple"",""combined"")"),"combined")</f>
        <v>combined</v>
      </c>
    </row>
    <row r="242" spans="1:8" ht="15.75" hidden="1" customHeight="1">
      <c r="A242" s="218" t="s">
        <v>760</v>
      </c>
      <c r="B242" s="94"/>
      <c r="C242" s="94"/>
      <c r="E242" s="94">
        <v>2876</v>
      </c>
      <c r="F242" s="218" t="s">
        <v>595</v>
      </c>
      <c r="G242" s="218" t="s">
        <v>596</v>
      </c>
      <c r="H242" s="218" t="str">
        <f ca="1">IFERROR(__xludf.DUMMYFUNCTION("IF(RegExMatch(F242,""Ts""),""triple"",""combined"")"),"combined")</f>
        <v>combined</v>
      </c>
    </row>
    <row r="243" spans="1:8" ht="15.75" customHeight="1">
      <c r="A243" s="218" t="s">
        <v>761</v>
      </c>
      <c r="B243" s="25" t="s">
        <v>761</v>
      </c>
      <c r="C243" s="25">
        <v>2892</v>
      </c>
      <c r="D243" s="32" t="str">
        <f>IF(C243=E243,"Y","NO")</f>
        <v>Y</v>
      </c>
      <c r="E243" s="94">
        <v>2892</v>
      </c>
      <c r="F243" s="25" t="s">
        <v>116</v>
      </c>
      <c r="G243" s="218" t="s">
        <v>512</v>
      </c>
      <c r="H243" s="218" t="str">
        <f ca="1">IFERROR(__xludf.DUMMYFUNCTION("IF(RegExMatch(F243,""Ts""),""triple"",""combined"")"),"triple")</f>
        <v>triple</v>
      </c>
    </row>
    <row r="244" spans="1:8" ht="15.5" hidden="1">
      <c r="A244" s="218" t="s">
        <v>762</v>
      </c>
      <c r="B244" s="94"/>
      <c r="C244" s="94"/>
      <c r="E244" s="94">
        <v>2902</v>
      </c>
      <c r="F244" s="25" t="s">
        <v>152</v>
      </c>
      <c r="G244" s="218" t="s">
        <v>537</v>
      </c>
      <c r="H244" s="218" t="str">
        <f ca="1">IFERROR(__xludf.DUMMYFUNCTION("IF(RegExMatch(F244,""Ts""),""triple"",""combined"")"),"combined")</f>
        <v>combined</v>
      </c>
    </row>
    <row r="245" spans="1:8" ht="15.75" customHeight="1">
      <c r="A245" s="218" t="s">
        <v>763</v>
      </c>
      <c r="B245" s="25" t="s">
        <v>763</v>
      </c>
      <c r="C245" s="25">
        <v>2781</v>
      </c>
      <c r="D245" s="32" t="str">
        <f>IF(C245=E245,"Y","NO")</f>
        <v>Y</v>
      </c>
      <c r="E245" s="94">
        <v>2781</v>
      </c>
      <c r="F245" s="25" t="s">
        <v>158</v>
      </c>
      <c r="G245" s="218" t="s">
        <v>518</v>
      </c>
      <c r="H245" s="218" t="str">
        <f ca="1">IFERROR(__xludf.DUMMYFUNCTION("IF(RegExMatch(F245,""Ts""),""triple"",""combined"")"),"triple")</f>
        <v>triple</v>
      </c>
    </row>
    <row r="246" spans="1:8" ht="15.75" hidden="1" customHeight="1">
      <c r="A246" s="218" t="s">
        <v>764</v>
      </c>
      <c r="B246" s="94"/>
      <c r="C246" s="94"/>
      <c r="E246" s="94">
        <v>2595</v>
      </c>
      <c r="F246" s="218" t="s">
        <v>595</v>
      </c>
      <c r="G246" s="218" t="s">
        <v>596</v>
      </c>
      <c r="H246" s="218" t="str">
        <f ca="1">IFERROR(__xludf.DUMMYFUNCTION("IF(RegExMatch(F246,""Ts""),""triple"",""combined"")"),"combined")</f>
        <v>combined</v>
      </c>
    </row>
    <row r="247" spans="1:8" ht="15.75" customHeight="1">
      <c r="A247" s="218" t="s">
        <v>765</v>
      </c>
      <c r="B247" s="25" t="s">
        <v>765</v>
      </c>
      <c r="C247" s="25">
        <v>2822</v>
      </c>
      <c r="D247" s="32" t="str">
        <f>IF(C247=E247,"Y","NO")</f>
        <v>Y</v>
      </c>
      <c r="E247" s="94">
        <v>2822</v>
      </c>
      <c r="F247" s="25" t="s">
        <v>76</v>
      </c>
      <c r="G247" s="94" t="s">
        <v>507</v>
      </c>
      <c r="H247" s="218" t="str">
        <f ca="1">IFERROR(__xludf.DUMMYFUNCTION("IF(RegExMatch(F247,""Ts""),""triple"",""combined"")"),"triple")</f>
        <v>triple</v>
      </c>
    </row>
    <row r="248" spans="1:8" ht="15.75" hidden="1" customHeight="1">
      <c r="A248" s="218" t="s">
        <v>766</v>
      </c>
      <c r="B248" s="94"/>
      <c r="C248" s="94"/>
      <c r="E248" s="94">
        <v>2956</v>
      </c>
      <c r="F248" s="218" t="s">
        <v>509</v>
      </c>
      <c r="G248" s="218" t="s">
        <v>510</v>
      </c>
      <c r="H248" s="218" t="str">
        <f ca="1">IFERROR(__xludf.DUMMYFUNCTION("IF(RegExMatch(F248,""Ts""),""triple"",""combined"")"),"combined")</f>
        <v>combined</v>
      </c>
    </row>
    <row r="249" spans="1:8" ht="15.75" customHeight="1">
      <c r="A249" s="218" t="s">
        <v>767</v>
      </c>
      <c r="B249" s="25" t="s">
        <v>767</v>
      </c>
      <c r="C249" s="25">
        <v>2834</v>
      </c>
      <c r="D249" s="32" t="str">
        <f>IF(C249=E249,"Y","NO")</f>
        <v>Y</v>
      </c>
      <c r="E249" s="94">
        <v>2834</v>
      </c>
      <c r="F249" s="25" t="s">
        <v>158</v>
      </c>
      <c r="G249" s="218" t="s">
        <v>518</v>
      </c>
      <c r="H249" s="218" t="str">
        <f ca="1">IFERROR(__xludf.DUMMYFUNCTION("IF(RegExMatch(F249,""Ts""),""triple"",""combined"")"),"triple")</f>
        <v>triple</v>
      </c>
    </row>
    <row r="250" spans="1:8" ht="15.75" hidden="1" customHeight="1">
      <c r="A250" s="218" t="s">
        <v>768</v>
      </c>
      <c r="B250" s="94"/>
      <c r="C250" s="94"/>
      <c r="E250" s="94">
        <v>2853</v>
      </c>
      <c r="F250" s="218" t="s">
        <v>509</v>
      </c>
      <c r="G250" s="218" t="s">
        <v>510</v>
      </c>
      <c r="H250" s="218" t="str">
        <f ca="1">IFERROR(__xludf.DUMMYFUNCTION("IF(RegExMatch(F250,""Ts""),""triple"",""combined"")"),"combined")</f>
        <v>combined</v>
      </c>
    </row>
    <row r="251" spans="1:8" ht="15.75" customHeight="1">
      <c r="A251" s="218" t="s">
        <v>769</v>
      </c>
      <c r="B251" s="25" t="s">
        <v>769</v>
      </c>
      <c r="C251" s="25">
        <v>2864</v>
      </c>
      <c r="D251" s="32" t="str">
        <f>IF(C251=E251,"Y","NO")</f>
        <v>Y</v>
      </c>
      <c r="E251" s="94">
        <v>2864</v>
      </c>
      <c r="F251" s="25" t="s">
        <v>158</v>
      </c>
      <c r="G251" s="218" t="s">
        <v>518</v>
      </c>
      <c r="H251" s="218" t="str">
        <f ca="1">IFERROR(__xludf.DUMMYFUNCTION("IF(RegExMatch(F251,""Ts""),""triple"",""combined"")"),"triple")</f>
        <v>triple</v>
      </c>
    </row>
    <row r="252" spans="1:8" ht="15.75" hidden="1" customHeight="1">
      <c r="A252" s="218" t="s">
        <v>770</v>
      </c>
      <c r="B252" s="94"/>
      <c r="C252" s="94"/>
      <c r="E252" s="94">
        <v>2882</v>
      </c>
      <c r="F252" s="218" t="s">
        <v>509</v>
      </c>
      <c r="G252" s="218" t="s">
        <v>510</v>
      </c>
      <c r="H252" s="218" t="str">
        <f ca="1">IFERROR(__xludf.DUMMYFUNCTION("IF(RegExMatch(F252,""Ts""),""triple"",""combined"")"),"combined")</f>
        <v>combined</v>
      </c>
    </row>
    <row r="253" spans="1:8" ht="15.75" hidden="1" customHeight="1">
      <c r="A253" s="218" t="s">
        <v>771</v>
      </c>
      <c r="B253" s="94"/>
      <c r="C253" s="94"/>
      <c r="E253" s="94">
        <v>2906</v>
      </c>
      <c r="F253" s="25" t="s">
        <v>150</v>
      </c>
      <c r="G253" s="218" t="s">
        <v>524</v>
      </c>
      <c r="H253" s="218" t="str">
        <f ca="1">IFERROR(__xludf.DUMMYFUNCTION("IF(RegExMatch(F253,""Ts""),""triple"",""combined"")"),"combined")</f>
        <v>combined</v>
      </c>
    </row>
    <row r="254" spans="1:8" ht="15.75" hidden="1" customHeight="1">
      <c r="A254" s="218" t="s">
        <v>772</v>
      </c>
      <c r="B254" s="94"/>
      <c r="C254" s="94"/>
      <c r="E254" s="94">
        <v>2918</v>
      </c>
      <c r="F254" s="25" t="s">
        <v>150</v>
      </c>
      <c r="G254" s="218" t="s">
        <v>524</v>
      </c>
      <c r="H254" s="218" t="str">
        <f ca="1">IFERROR(__xludf.DUMMYFUNCTION("IF(RegExMatch(F254,""Ts""),""triple"",""combined"")"),"combined")</f>
        <v>combined</v>
      </c>
    </row>
    <row r="255" spans="1:8" ht="15.75" hidden="1" customHeight="1">
      <c r="A255" s="218" t="s">
        <v>773</v>
      </c>
      <c r="B255" s="94"/>
      <c r="C255" s="94"/>
      <c r="E255" s="94">
        <v>3887</v>
      </c>
      <c r="F255" s="218" t="s">
        <v>515</v>
      </c>
      <c r="G255" s="218" t="s">
        <v>516</v>
      </c>
      <c r="H255" s="218" t="str">
        <f ca="1">IFERROR(__xludf.DUMMYFUNCTION("IF(RegExMatch(F255,""Ts""),""triple"",""combined"")"),"combined")</f>
        <v>combined</v>
      </c>
    </row>
    <row r="256" spans="1:8" ht="15.75" hidden="1" customHeight="1">
      <c r="A256" s="218" t="s">
        <v>774</v>
      </c>
      <c r="B256" s="94"/>
      <c r="C256" s="94"/>
      <c r="E256" s="94">
        <v>2800</v>
      </c>
      <c r="F256" s="25" t="s">
        <v>150</v>
      </c>
      <c r="G256" s="218" t="s">
        <v>524</v>
      </c>
      <c r="H256" s="218" t="str">
        <f ca="1">IFERROR(__xludf.DUMMYFUNCTION("IF(RegExMatch(F256,""Ts""),""triple"",""combined"")"),"combined")</f>
        <v>combined</v>
      </c>
    </row>
    <row r="257" spans="1:8" ht="15.75" hidden="1" customHeight="1">
      <c r="A257" s="218" t="s">
        <v>775</v>
      </c>
      <c r="B257" s="94"/>
      <c r="C257" s="94"/>
      <c r="E257" s="94">
        <v>2821</v>
      </c>
      <c r="F257" s="25" t="s">
        <v>155</v>
      </c>
      <c r="G257" s="218" t="s">
        <v>535</v>
      </c>
      <c r="H257" s="218" t="str">
        <f ca="1">IFERROR(__xludf.DUMMYFUNCTION("IF(RegExMatch(F257,""Ts""),""triple"",""combined"")"),"combined")</f>
        <v>combined</v>
      </c>
    </row>
    <row r="258" spans="1:8" ht="15.75" hidden="1" customHeight="1">
      <c r="A258" s="218" t="s">
        <v>776</v>
      </c>
      <c r="B258" s="94"/>
      <c r="C258" s="94"/>
      <c r="E258" s="94">
        <v>2830</v>
      </c>
      <c r="F258" s="218" t="s">
        <v>595</v>
      </c>
      <c r="G258" s="218" t="s">
        <v>596</v>
      </c>
      <c r="H258" s="218" t="str">
        <f ca="1">IFERROR(__xludf.DUMMYFUNCTION("IF(RegExMatch(F258,""Ts""),""triple"",""combined"")"),"combined")</f>
        <v>combined</v>
      </c>
    </row>
    <row r="259" spans="1:8" ht="15.75" hidden="1" customHeight="1">
      <c r="A259" s="218" t="s">
        <v>777</v>
      </c>
      <c r="B259" s="94"/>
      <c r="C259" s="94"/>
      <c r="E259" s="94">
        <v>2843</v>
      </c>
      <c r="F259" s="25" t="s">
        <v>155</v>
      </c>
      <c r="G259" s="218" t="s">
        <v>535</v>
      </c>
      <c r="H259" s="218" t="str">
        <f ca="1">IFERROR(__xludf.DUMMYFUNCTION("IF(RegExMatch(F259,""Ts""),""triple"",""combined"")"),"combined")</f>
        <v>combined</v>
      </c>
    </row>
    <row r="260" spans="1:8" ht="15.75" hidden="1" customHeight="1">
      <c r="A260" s="218" t="s">
        <v>778</v>
      </c>
      <c r="B260" s="94"/>
      <c r="C260" s="94"/>
      <c r="E260" s="94">
        <v>2867</v>
      </c>
      <c r="F260" s="218" t="s">
        <v>509</v>
      </c>
      <c r="G260" s="218" t="s">
        <v>510</v>
      </c>
      <c r="H260" s="218" t="str">
        <f ca="1">IFERROR(__xludf.DUMMYFUNCTION("IF(RegExMatch(F260,""Ts""),""triple"",""combined"")"),"combined")</f>
        <v>combined</v>
      </c>
    </row>
    <row r="261" spans="1:8" ht="15.75" customHeight="1">
      <c r="A261" s="218" t="s">
        <v>779</v>
      </c>
      <c r="B261" s="25" t="s">
        <v>779</v>
      </c>
      <c r="C261" s="25">
        <v>2909</v>
      </c>
      <c r="D261" s="32" t="str">
        <f>IF(C261=E261,"Y","NO")</f>
        <v>Y</v>
      </c>
      <c r="E261" s="94">
        <v>2909</v>
      </c>
      <c r="F261" s="25" t="s">
        <v>158</v>
      </c>
      <c r="G261" s="218" t="s">
        <v>518</v>
      </c>
      <c r="H261" s="218" t="str">
        <f ca="1">IFERROR(__xludf.DUMMYFUNCTION("IF(RegExMatch(F261,""Ts""),""triple"",""combined"")"),"triple")</f>
        <v>triple</v>
      </c>
    </row>
    <row r="262" spans="1:8" ht="15.75" hidden="1" customHeight="1">
      <c r="A262" s="218" t="s">
        <v>780</v>
      </c>
      <c r="B262" s="94"/>
      <c r="C262" s="94"/>
      <c r="E262" s="94">
        <v>2917</v>
      </c>
      <c r="F262" s="25" t="s">
        <v>150</v>
      </c>
      <c r="G262" s="218" t="s">
        <v>524</v>
      </c>
      <c r="H262" s="218" t="str">
        <f ca="1">IFERROR(__xludf.DUMMYFUNCTION("IF(RegExMatch(F262,""Ts""),""triple"",""combined"")"),"combined")</f>
        <v>combined</v>
      </c>
    </row>
    <row r="263" spans="1:8" ht="15.75" hidden="1" customHeight="1">
      <c r="A263" s="218" t="s">
        <v>781</v>
      </c>
      <c r="B263" s="94"/>
      <c r="C263" s="94"/>
      <c r="E263" s="94">
        <v>2937</v>
      </c>
      <c r="F263" s="218" t="s">
        <v>509</v>
      </c>
      <c r="G263" s="218" t="s">
        <v>510</v>
      </c>
      <c r="H263" s="218" t="str">
        <f ca="1">IFERROR(__xludf.DUMMYFUNCTION("IF(RegExMatch(F263,""Ts""),""triple"",""combined"")"),"combined")</f>
        <v>combined</v>
      </c>
    </row>
    <row r="264" spans="1:8" ht="15.75" customHeight="1">
      <c r="A264" s="218" t="s">
        <v>782</v>
      </c>
      <c r="B264" s="25" t="s">
        <v>782</v>
      </c>
      <c r="C264" s="25">
        <v>2806</v>
      </c>
      <c r="D264" s="32" t="str">
        <f>IF(C264=E264,"Y","NO")</f>
        <v>Y</v>
      </c>
      <c r="E264" s="94">
        <v>2806</v>
      </c>
      <c r="F264" s="25" t="s">
        <v>158</v>
      </c>
      <c r="G264" s="218" t="s">
        <v>518</v>
      </c>
      <c r="H264" s="218" t="str">
        <f ca="1">IFERROR(__xludf.DUMMYFUNCTION("IF(RegExMatch(F264,""Ts""),""triple"",""combined"")"),"triple")</f>
        <v>triple</v>
      </c>
    </row>
    <row r="265" spans="1:8" ht="15.75" hidden="1" customHeight="1">
      <c r="A265" s="218" t="s">
        <v>783</v>
      </c>
      <c r="B265" s="94"/>
      <c r="C265" s="94"/>
      <c r="E265" s="94">
        <v>2819</v>
      </c>
      <c r="F265" s="218" t="s">
        <v>515</v>
      </c>
      <c r="G265" s="218" t="s">
        <v>516</v>
      </c>
      <c r="H265" s="218" t="str">
        <f ca="1">IFERROR(__xludf.DUMMYFUNCTION("IF(RegExMatch(F265,""Ts""),""triple"",""combined"")"),"combined")</f>
        <v>combined</v>
      </c>
    </row>
    <row r="266" spans="1:8" ht="15.75" hidden="1" customHeight="1">
      <c r="A266" s="94" t="s">
        <v>784</v>
      </c>
      <c r="B266" s="94"/>
      <c r="C266" s="94"/>
      <c r="E266" s="94">
        <v>4267</v>
      </c>
      <c r="F266" s="25" t="s">
        <v>152</v>
      </c>
      <c r="G266" s="218" t="s">
        <v>537</v>
      </c>
      <c r="H266" s="218" t="str">
        <f ca="1">IFERROR(__xludf.DUMMYFUNCTION("IF(RegExMatch(F266,""Ts""),""triple"",""combined"")"),"combined")</f>
        <v>combined</v>
      </c>
    </row>
    <row r="267" spans="1:8" ht="15.75" customHeight="1"/>
    <row r="268" spans="1:8" ht="15.75" customHeight="1"/>
    <row r="269" spans="1:8" ht="15.75" customHeight="1"/>
    <row r="270" spans="1:8" ht="15.75" customHeight="1">
      <c r="D270" s="32" t="str">
        <f t="shared" ref="D270:D279" si="16">IF(C270=E270,"Y","NO")</f>
        <v>Y</v>
      </c>
    </row>
    <row r="271" spans="1:8" ht="15.75" customHeight="1">
      <c r="D271" s="32" t="str">
        <f t="shared" si="16"/>
        <v>Y</v>
      </c>
    </row>
    <row r="272" spans="1:8" ht="15.75" customHeight="1">
      <c r="D272" s="32" t="str">
        <f t="shared" si="16"/>
        <v>Y</v>
      </c>
    </row>
    <row r="273" spans="1:8" ht="15.75" customHeight="1">
      <c r="D273" s="32" t="str">
        <f t="shared" si="16"/>
        <v>Y</v>
      </c>
    </row>
    <row r="274" spans="1:8" ht="15.75" customHeight="1">
      <c r="D274" s="32" t="str">
        <f t="shared" si="16"/>
        <v>Y</v>
      </c>
    </row>
    <row r="275" spans="1:8" ht="15.75" customHeight="1">
      <c r="D275" s="32" t="str">
        <f t="shared" si="16"/>
        <v>Y</v>
      </c>
    </row>
    <row r="276" spans="1:8" ht="15.75" customHeight="1">
      <c r="D276" s="32" t="str">
        <f t="shared" si="16"/>
        <v>Y</v>
      </c>
    </row>
    <row r="277" spans="1:8" ht="15.75" customHeight="1">
      <c r="D277" s="32" t="str">
        <f t="shared" si="16"/>
        <v>Y</v>
      </c>
    </row>
    <row r="278" spans="1:8" ht="15.75" customHeight="1">
      <c r="D278" s="32" t="str">
        <f t="shared" si="16"/>
        <v>Y</v>
      </c>
    </row>
    <row r="279" spans="1:8" ht="15.75" customHeight="1">
      <c r="D279" s="32" t="str">
        <f t="shared" si="16"/>
        <v>Y</v>
      </c>
    </row>
    <row r="280" spans="1:8" ht="15.75" customHeight="1"/>
    <row r="281" spans="1:8" ht="15.75" customHeight="1"/>
    <row r="282" spans="1:8" ht="15.5">
      <c r="A282" s="218" t="s">
        <v>785</v>
      </c>
      <c r="B282" s="218"/>
      <c r="C282" s="218"/>
      <c r="D282" s="218"/>
      <c r="E282" s="218"/>
      <c r="F282" s="25" t="s">
        <v>150</v>
      </c>
      <c r="G282" s="218" t="s">
        <v>524</v>
      </c>
      <c r="H282" s="218"/>
    </row>
    <row r="283" spans="1:8" ht="15.75" customHeight="1">
      <c r="A283" s="218" t="s">
        <v>786</v>
      </c>
      <c r="B283" s="218"/>
      <c r="C283" s="218"/>
      <c r="D283" s="218"/>
      <c r="E283" s="218"/>
      <c r="F283" s="25" t="s">
        <v>116</v>
      </c>
      <c r="G283" s="218" t="s">
        <v>512</v>
      </c>
      <c r="H283" s="218"/>
    </row>
    <row r="284" spans="1:8" ht="15.75" customHeight="1">
      <c r="A284" s="218" t="s">
        <v>787</v>
      </c>
      <c r="B284" s="218"/>
      <c r="C284" s="218"/>
      <c r="D284" s="218"/>
      <c r="E284" s="218"/>
      <c r="F284" s="25" t="s">
        <v>116</v>
      </c>
      <c r="G284" s="218" t="s">
        <v>512</v>
      </c>
      <c r="H284" s="218"/>
    </row>
    <row r="285" spans="1:8" ht="15.75" customHeight="1">
      <c r="A285" s="218" t="s">
        <v>788</v>
      </c>
      <c r="B285" s="218"/>
      <c r="C285" s="218"/>
      <c r="D285" s="218"/>
      <c r="E285" s="218"/>
      <c r="F285" s="25" t="s">
        <v>152</v>
      </c>
      <c r="G285" s="218" t="s">
        <v>537</v>
      </c>
      <c r="H285" s="218"/>
    </row>
    <row r="286" spans="1:8" ht="15.75" customHeight="1">
      <c r="A286" s="218" t="s">
        <v>789</v>
      </c>
      <c r="B286" s="218"/>
      <c r="C286" s="218"/>
      <c r="D286" s="218"/>
      <c r="E286" s="218"/>
      <c r="F286" s="218" t="e">
        <v>#N/A</v>
      </c>
      <c r="G286" s="218" t="e">
        <v>#N/A</v>
      </c>
      <c r="H286" s="218"/>
    </row>
    <row r="287" spans="1:8" ht="15.75" customHeight="1">
      <c r="A287" s="218" t="s">
        <v>790</v>
      </c>
      <c r="B287" s="218"/>
      <c r="C287" s="218"/>
      <c r="D287" s="218"/>
      <c r="E287" s="218"/>
      <c r="F287" s="218" t="e">
        <v>#N/A</v>
      </c>
      <c r="G287" s="218" t="e">
        <v>#N/A</v>
      </c>
      <c r="H287" s="218"/>
    </row>
    <row r="288" spans="1:8" ht="15.75" customHeight="1">
      <c r="A288" s="218" t="s">
        <v>791</v>
      </c>
      <c r="B288" s="218"/>
      <c r="C288" s="218"/>
      <c r="D288" s="218"/>
      <c r="E288" s="218"/>
      <c r="F288" s="218" t="s">
        <v>595</v>
      </c>
      <c r="G288" s="218" t="s">
        <v>596</v>
      </c>
      <c r="H288" s="218"/>
    </row>
    <row r="289" spans="1:8" ht="15.75" customHeight="1">
      <c r="A289" s="218" t="s">
        <v>792</v>
      </c>
      <c r="B289" s="94"/>
      <c r="C289" s="94"/>
      <c r="D289" s="94"/>
      <c r="E289" s="94">
        <v>2886</v>
      </c>
      <c r="F289" s="25" t="s">
        <v>155</v>
      </c>
      <c r="G289" s="218" t="s">
        <v>535</v>
      </c>
      <c r="H289" s="218" t="str">
        <f ca="1">IFERROR(__xludf.DUMMYFUNCTION("IF(RegExMatch(F289,""Ts""),""triple"",""combined"")"),"combined")</f>
        <v>combined</v>
      </c>
    </row>
    <row r="290" spans="1:8" ht="15.75" customHeight="1"/>
    <row r="291" spans="1:8" ht="15.75" customHeight="1"/>
    <row r="292" spans="1:8" ht="15.75" customHeight="1"/>
    <row r="293" spans="1:8" ht="15.75" customHeight="1"/>
    <row r="294" spans="1:8" ht="15.75" customHeight="1"/>
    <row r="295" spans="1:8" ht="15.75" customHeight="1"/>
    <row r="296" spans="1:8" ht="15.75" customHeight="1"/>
    <row r="297" spans="1:8" ht="15.75" customHeight="1"/>
    <row r="298" spans="1:8" ht="15.75" customHeight="1"/>
    <row r="299" spans="1:8" ht="15.75" customHeight="1"/>
    <row r="300" spans="1:8" ht="15.75" customHeight="1"/>
    <row r="301" spans="1:8" ht="15.75" customHeight="1"/>
    <row r="302" spans="1:8" ht="15.75" customHeight="1"/>
    <row r="303" spans="1:8" ht="15.75" customHeight="1"/>
    <row r="304" spans="1:8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269" xr:uid="{00000000-0009-0000-0000-000019000000}">
    <filterColumn colId="7">
      <filters blank="1">
        <filter val="triple"/>
      </filters>
    </filterColumn>
  </autoFilter>
  <customSheetViews>
    <customSheetView guid="{B468691A-1857-4BDB-B1B0-79EA2BF527B1}" filter="1" showAutoFilter="1">
      <pageMargins left="0.7" right="0.7" top="0.75" bottom="0.75" header="0.3" footer="0.3"/>
      <autoFilter ref="A1:H269" xr:uid="{8A9E57E6-BDDE-43B2-8CD9-74DE38BA17B0}"/>
    </customSheetView>
  </customSheetViews>
  <pageMargins left="0.25" right="0.25" top="0.75" bottom="0.75" header="0" footer="0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  <pageSetUpPr fitToPage="1"/>
  </sheetPr>
  <dimension ref="A1:D2"/>
  <sheetViews>
    <sheetView showGridLines="0" workbookViewId="0"/>
  </sheetViews>
  <sheetFormatPr defaultColWidth="11.25" defaultRowHeight="15" customHeight="1"/>
  <cols>
    <col min="1" max="1" width="13" customWidth="1"/>
  </cols>
  <sheetData>
    <row r="1" spans="1:4">
      <c r="A1" s="32" t="e">
        <v>#REF!</v>
      </c>
    </row>
    <row r="2" spans="1:4">
      <c r="C2" s="160"/>
      <c r="D2" s="16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H18"/>
  <sheetViews>
    <sheetView workbookViewId="0"/>
  </sheetViews>
  <sheetFormatPr defaultColWidth="11.25" defaultRowHeight="15" customHeight="1"/>
  <sheetData>
    <row r="1" spans="1:8">
      <c r="A1" s="267" t="s">
        <v>793</v>
      </c>
      <c r="B1" s="248"/>
      <c r="C1" s="248"/>
      <c r="D1" s="248"/>
      <c r="E1" s="248"/>
    </row>
    <row r="2" spans="1:8">
      <c r="A2" s="89" t="s">
        <v>794</v>
      </c>
      <c r="B2" s="89" t="s">
        <v>795</v>
      </c>
      <c r="C2" s="89" t="s">
        <v>796</v>
      </c>
    </row>
    <row r="3" spans="1:8">
      <c r="A3" s="25">
        <v>7.7</v>
      </c>
      <c r="B3" s="25">
        <v>52</v>
      </c>
      <c r="C3" s="25">
        <v>29.4</v>
      </c>
      <c r="D3" s="268" t="s">
        <v>797</v>
      </c>
      <c r="E3" s="269"/>
    </row>
    <row r="4" spans="1:8">
      <c r="A4" s="25">
        <v>8.3000000000000007</v>
      </c>
      <c r="B4" s="25">
        <v>44</v>
      </c>
      <c r="C4" s="25">
        <v>24.9</v>
      </c>
      <c r="D4" s="219" t="s">
        <v>798</v>
      </c>
      <c r="E4" s="220">
        <v>4.3600000000000003</v>
      </c>
    </row>
    <row r="5" spans="1:8">
      <c r="A5" s="25">
        <v>2</v>
      </c>
      <c r="C5" s="25">
        <v>0</v>
      </c>
      <c r="D5" s="221" t="s">
        <v>799</v>
      </c>
      <c r="E5" s="222">
        <v>-9.34</v>
      </c>
    </row>
    <row r="6" spans="1:8">
      <c r="A6" s="25">
        <v>9.1999999999999993</v>
      </c>
      <c r="B6" s="25">
        <v>32</v>
      </c>
      <c r="C6" s="25">
        <v>18.100000000000001</v>
      </c>
    </row>
    <row r="7" spans="1:8">
      <c r="A7" s="25">
        <v>13.3</v>
      </c>
      <c r="B7" s="25">
        <v>103</v>
      </c>
      <c r="C7" s="25">
        <v>58.2</v>
      </c>
      <c r="D7" s="268" t="s">
        <v>800</v>
      </c>
      <c r="E7" s="269"/>
      <c r="F7" s="25"/>
      <c r="G7" s="223"/>
      <c r="H7" s="132"/>
    </row>
    <row r="8" spans="1:8">
      <c r="A8" s="25">
        <v>6.4</v>
      </c>
      <c r="B8" s="25">
        <v>46</v>
      </c>
      <c r="C8" s="25">
        <v>26</v>
      </c>
      <c r="D8" s="224" t="s">
        <v>801</v>
      </c>
      <c r="E8" s="225" t="s">
        <v>475</v>
      </c>
      <c r="G8" s="226"/>
      <c r="H8" s="132"/>
    </row>
    <row r="9" spans="1:8">
      <c r="A9" s="25">
        <v>12.8</v>
      </c>
      <c r="B9" s="25">
        <v>119</v>
      </c>
      <c r="C9" s="25">
        <v>67.2</v>
      </c>
      <c r="D9" s="227">
        <v>0</v>
      </c>
      <c r="E9" s="228">
        <v>0</v>
      </c>
      <c r="G9" s="226"/>
      <c r="H9" s="132"/>
    </row>
    <row r="10" spans="1:8">
      <c r="A10" s="25">
        <v>5.8</v>
      </c>
      <c r="B10" s="25">
        <v>41</v>
      </c>
      <c r="C10" s="25">
        <v>23.2</v>
      </c>
      <c r="D10" s="229">
        <v>5</v>
      </c>
      <c r="E10" s="228">
        <v>1</v>
      </c>
      <c r="G10" s="226"/>
      <c r="H10" s="132"/>
    </row>
    <row r="11" spans="1:8">
      <c r="A11" s="25">
        <v>9.6999999999999993</v>
      </c>
      <c r="B11" s="25">
        <v>48</v>
      </c>
      <c r="C11" s="25">
        <v>27.1</v>
      </c>
      <c r="D11" s="229">
        <v>19</v>
      </c>
      <c r="E11" s="228">
        <v>2</v>
      </c>
      <c r="G11" s="226"/>
      <c r="H11" s="132"/>
    </row>
    <row r="12" spans="1:8">
      <c r="A12" s="25">
        <v>10.3</v>
      </c>
      <c r="B12" s="25">
        <v>78</v>
      </c>
      <c r="C12" s="25">
        <v>44.1</v>
      </c>
      <c r="D12" s="229">
        <v>30</v>
      </c>
      <c r="E12" s="228">
        <v>3</v>
      </c>
      <c r="G12" s="230"/>
      <c r="H12" s="132"/>
    </row>
    <row r="13" spans="1:8">
      <c r="A13" s="25">
        <v>11.7</v>
      </c>
      <c r="B13" s="25">
        <v>87</v>
      </c>
      <c r="C13" s="25">
        <v>49.2</v>
      </c>
      <c r="D13" s="229">
        <v>43</v>
      </c>
      <c r="E13" s="228">
        <v>4</v>
      </c>
    </row>
    <row r="14" spans="1:8">
      <c r="A14" s="25">
        <v>6.5</v>
      </c>
      <c r="B14" s="25">
        <v>30</v>
      </c>
      <c r="C14" s="25">
        <v>16.899999999999999</v>
      </c>
      <c r="D14" s="231">
        <v>54</v>
      </c>
      <c r="E14" s="232">
        <v>5</v>
      </c>
    </row>
    <row r="15" spans="1:8">
      <c r="A15" s="25">
        <v>11</v>
      </c>
      <c r="B15" s="25">
        <v>64</v>
      </c>
      <c r="C15" s="25">
        <v>36.200000000000003</v>
      </c>
    </row>
    <row r="16" spans="1:8">
      <c r="A16" s="25">
        <v>11.7</v>
      </c>
      <c r="B16" s="25">
        <v>55</v>
      </c>
      <c r="C16" s="25">
        <v>31.1</v>
      </c>
    </row>
    <row r="17" spans="1:3">
      <c r="A17" s="25">
        <v>12.7</v>
      </c>
      <c r="B17" s="25">
        <v>84</v>
      </c>
      <c r="C17" s="25">
        <v>47.5</v>
      </c>
    </row>
    <row r="18" spans="1:3">
      <c r="A18" s="25">
        <v>0</v>
      </c>
      <c r="B18" s="25">
        <v>0</v>
      </c>
      <c r="C18" s="25">
        <v>0</v>
      </c>
    </row>
  </sheetData>
  <mergeCells count="3">
    <mergeCell ref="A1:E1"/>
    <mergeCell ref="D3:E3"/>
    <mergeCell ref="D7:E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CC2E5"/>
    <pageSetUpPr fitToPage="1"/>
  </sheetPr>
  <dimension ref="A1:U1032"/>
  <sheetViews>
    <sheetView workbookViewId="0"/>
  </sheetViews>
  <sheetFormatPr defaultColWidth="11.25" defaultRowHeight="15" customHeight="1"/>
  <cols>
    <col min="1" max="1" width="45.33203125" customWidth="1"/>
    <col min="2" max="2" width="46.58203125" customWidth="1"/>
    <col min="3" max="3" width="41" customWidth="1"/>
    <col min="4" max="26" width="53.75" customWidth="1"/>
  </cols>
  <sheetData>
    <row r="1" spans="1:21" ht="15.5">
      <c r="A1" s="233" t="s">
        <v>802</v>
      </c>
      <c r="B1" s="234" t="s">
        <v>803</v>
      </c>
      <c r="C1" s="235" t="s">
        <v>804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46.5" customHeight="1">
      <c r="A2" s="237" t="s">
        <v>805</v>
      </c>
      <c r="B2" s="237" t="s">
        <v>806</v>
      </c>
      <c r="C2" s="238" t="s">
        <v>807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46.5" customHeight="1">
      <c r="A3" s="237" t="s">
        <v>808</v>
      </c>
      <c r="B3" s="237" t="s">
        <v>809</v>
      </c>
      <c r="C3" s="238" t="s">
        <v>810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46.5" customHeight="1">
      <c r="A4" s="237" t="s">
        <v>811</v>
      </c>
      <c r="B4" s="237" t="s">
        <v>812</v>
      </c>
      <c r="C4" s="238" t="s">
        <v>813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</row>
    <row r="5" spans="1:21" ht="46.5" customHeight="1">
      <c r="A5" s="237" t="s">
        <v>814</v>
      </c>
      <c r="B5" s="237" t="s">
        <v>815</v>
      </c>
      <c r="C5" s="238" t="s">
        <v>816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</row>
    <row r="6" spans="1:21" ht="46.5" customHeight="1">
      <c r="A6" s="237" t="s">
        <v>817</v>
      </c>
      <c r="B6" s="237" t="s">
        <v>818</v>
      </c>
      <c r="C6" s="238" t="s">
        <v>819</v>
      </c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</row>
    <row r="7" spans="1:21" ht="46.5" customHeight="1">
      <c r="A7" s="237" t="s">
        <v>820</v>
      </c>
      <c r="B7" s="237" t="s">
        <v>821</v>
      </c>
      <c r="C7" s="238" t="s">
        <v>822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</row>
    <row r="8" spans="1:21" ht="46.5" customHeight="1">
      <c r="A8" s="237" t="s">
        <v>823</v>
      </c>
      <c r="B8" s="237" t="s">
        <v>824</v>
      </c>
      <c r="C8" s="238" t="s">
        <v>825</v>
      </c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</row>
    <row r="9" spans="1:21" ht="46.5" customHeight="1">
      <c r="A9" s="237" t="s">
        <v>826</v>
      </c>
      <c r="B9" s="237" t="s">
        <v>827</v>
      </c>
      <c r="C9" s="238" t="s">
        <v>828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</row>
    <row r="10" spans="1:21" ht="46.5" customHeight="1">
      <c r="A10" s="237" t="s">
        <v>829</v>
      </c>
      <c r="B10" s="237" t="s">
        <v>830</v>
      </c>
      <c r="C10" s="238" t="s">
        <v>831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</row>
    <row r="11" spans="1:21" ht="46.5" customHeight="1">
      <c r="A11" s="237" t="s">
        <v>832</v>
      </c>
      <c r="B11" s="239" t="s">
        <v>833</v>
      </c>
      <c r="C11" s="240" t="s">
        <v>834</v>
      </c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</row>
    <row r="12" spans="1:21" ht="46.5" customHeight="1">
      <c r="A12" s="237" t="s">
        <v>835</v>
      </c>
      <c r="B12" s="239" t="s">
        <v>836</v>
      </c>
      <c r="C12" s="238" t="s">
        <v>837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</row>
    <row r="13" spans="1:21" ht="46.5" customHeight="1">
      <c r="A13" s="237" t="s">
        <v>838</v>
      </c>
      <c r="B13" s="239" t="s">
        <v>839</v>
      </c>
      <c r="C13" s="238" t="s">
        <v>840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</row>
    <row r="14" spans="1:21" ht="46.5" customHeight="1">
      <c r="A14" s="237" t="s">
        <v>841</v>
      </c>
      <c r="B14" s="239" t="s">
        <v>842</v>
      </c>
      <c r="C14" s="238" t="s">
        <v>843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</row>
    <row r="15" spans="1:21" ht="46.5" customHeight="1">
      <c r="A15" s="237" t="s">
        <v>844</v>
      </c>
      <c r="B15" s="239" t="s">
        <v>845</v>
      </c>
      <c r="C15" s="238" t="s">
        <v>846</v>
      </c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</row>
    <row r="16" spans="1:21" ht="46.5" customHeight="1">
      <c r="A16" s="237" t="s">
        <v>847</v>
      </c>
      <c r="B16" s="239" t="s">
        <v>848</v>
      </c>
      <c r="C16" s="238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46.5" customHeight="1">
      <c r="A17" s="237" t="s">
        <v>849</v>
      </c>
      <c r="B17" s="239" t="s">
        <v>850</v>
      </c>
      <c r="C17" s="238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</row>
    <row r="18" spans="1:21" ht="46.5" customHeight="1">
      <c r="A18" s="237" t="s">
        <v>851</v>
      </c>
      <c r="B18" s="239" t="s">
        <v>852</v>
      </c>
      <c r="C18" s="238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</row>
    <row r="19" spans="1:21" ht="46.5" customHeight="1">
      <c r="A19" s="237" t="s">
        <v>853</v>
      </c>
      <c r="B19" s="239" t="s">
        <v>854</v>
      </c>
      <c r="C19" s="238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</row>
    <row r="20" spans="1:21" ht="46.5" customHeight="1">
      <c r="A20" s="237" t="s">
        <v>855</v>
      </c>
      <c r="B20" s="239" t="s">
        <v>856</v>
      </c>
      <c r="C20" s="238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</row>
    <row r="21" spans="1:21" ht="21.75" customHeight="1">
      <c r="A21" s="237" t="s">
        <v>857</v>
      </c>
      <c r="B21" s="241" t="s">
        <v>858</v>
      </c>
      <c r="C21" s="238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</row>
    <row r="22" spans="1:21" ht="21.75" customHeight="1">
      <c r="A22" s="241" t="s">
        <v>859</v>
      </c>
      <c r="B22" s="238"/>
      <c r="C22" s="238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</row>
    <row r="23" spans="1:21" ht="21.75" customHeight="1">
      <c r="A23" s="241" t="s">
        <v>860</v>
      </c>
      <c r="B23" s="238"/>
      <c r="C23" s="238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</row>
    <row r="24" spans="1:21" ht="21.75" customHeight="1">
      <c r="A24" s="241" t="s">
        <v>861</v>
      </c>
      <c r="B24" s="238"/>
      <c r="C24" s="238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</row>
    <row r="25" spans="1:21" ht="21.75" customHeight="1">
      <c r="A25" s="241" t="s">
        <v>862</v>
      </c>
      <c r="B25" s="238"/>
      <c r="C25" s="238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</row>
    <row r="26" spans="1:21" ht="21.75" customHeight="1">
      <c r="A26" s="241" t="s">
        <v>863</v>
      </c>
      <c r="B26" s="238"/>
      <c r="C26" s="238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</row>
    <row r="27" spans="1:21" ht="21.75" customHeight="1">
      <c r="A27" s="241" t="s">
        <v>864</v>
      </c>
      <c r="B27" s="238"/>
      <c r="C27" s="238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</row>
    <row r="28" spans="1:21" ht="21.75" customHeight="1">
      <c r="A28" s="241" t="s">
        <v>865</v>
      </c>
      <c r="B28" s="238"/>
      <c r="C28" s="238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</row>
    <row r="29" spans="1:21" ht="21.75" customHeight="1">
      <c r="A29" s="241" t="s">
        <v>866</v>
      </c>
      <c r="B29" s="238"/>
      <c r="C29" s="238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</row>
    <row r="30" spans="1:21" ht="21.75" customHeight="1">
      <c r="A30" s="238" t="s">
        <v>867</v>
      </c>
      <c r="B30" s="238"/>
      <c r="C30" s="238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</row>
    <row r="31" spans="1:21" ht="21.75" customHeight="1">
      <c r="A31" s="238" t="s">
        <v>868</v>
      </c>
      <c r="B31" s="238"/>
      <c r="C31" s="238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</row>
    <row r="32" spans="1:21" ht="21.75" customHeight="1">
      <c r="A32" s="238" t="s">
        <v>869</v>
      </c>
      <c r="B32" s="238"/>
      <c r="C32" s="238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</row>
    <row r="33" spans="1:21" ht="21.75" customHeight="1">
      <c r="A33" s="238" t="s">
        <v>870</v>
      </c>
      <c r="B33" s="238"/>
      <c r="C33" s="238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</row>
    <row r="34" spans="1:21" ht="16.5" customHeight="1">
      <c r="A34" s="242"/>
      <c r="B34" s="242"/>
      <c r="C34" s="242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</row>
    <row r="35" spans="1:21" ht="16.5" customHeight="1">
      <c r="A35" s="243"/>
      <c r="B35" s="243"/>
      <c r="C35" s="243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</row>
    <row r="36" spans="1:21" ht="16.5" customHeight="1">
      <c r="A36" s="243"/>
      <c r="B36" s="243"/>
      <c r="C36" s="243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</row>
    <row r="37" spans="1:21" ht="16.5" customHeight="1">
      <c r="A37" s="243"/>
      <c r="B37" s="243"/>
      <c r="C37" s="243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</row>
    <row r="38" spans="1:21" ht="16.5" customHeight="1">
      <c r="A38" s="243"/>
      <c r="B38" s="243"/>
      <c r="C38" s="243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</row>
    <row r="39" spans="1:21" ht="16.5" customHeight="1">
      <c r="A39" s="243"/>
      <c r="B39" s="243"/>
      <c r="C39" s="243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</row>
    <row r="40" spans="1:21" ht="16.5" customHeight="1">
      <c r="A40" s="243"/>
      <c r="B40" s="243"/>
      <c r="C40" s="243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</row>
    <row r="41" spans="1:21" ht="16.5" customHeight="1">
      <c r="A41" s="242"/>
      <c r="B41" s="242"/>
      <c r="C41" s="242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</row>
    <row r="42" spans="1:21" ht="16.5" customHeight="1">
      <c r="A42" s="242"/>
      <c r="B42" s="242"/>
      <c r="C42" s="242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</row>
    <row r="43" spans="1:21" ht="16.5" customHeight="1">
      <c r="A43" s="242"/>
      <c r="B43" s="242"/>
      <c r="C43" s="242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</row>
    <row r="44" spans="1:21" ht="16.5" customHeight="1">
      <c r="A44" s="242"/>
      <c r="B44" s="242"/>
      <c r="C44" s="242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</row>
    <row r="45" spans="1:21" ht="16.5" customHeight="1">
      <c r="A45" s="242"/>
      <c r="B45" s="242"/>
      <c r="C45" s="242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21" ht="16.5" customHeight="1">
      <c r="A46" s="242"/>
      <c r="B46" s="242"/>
      <c r="C46" s="242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</row>
    <row r="47" spans="1:21" ht="16.5" customHeight="1">
      <c r="A47" s="242"/>
      <c r="B47" s="242"/>
      <c r="C47" s="242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</row>
    <row r="48" spans="1:21" ht="16.5" customHeight="1">
      <c r="A48" s="242"/>
      <c r="B48" s="242"/>
      <c r="C48" s="242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</row>
    <row r="49" spans="1:21" ht="16.5" customHeight="1">
      <c r="A49" s="242"/>
      <c r="B49" s="242"/>
      <c r="C49" s="242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</row>
    <row r="50" spans="1:21" ht="16.5" customHeight="1">
      <c r="A50" s="242"/>
      <c r="B50" s="242"/>
      <c r="C50" s="242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</row>
    <row r="51" spans="1:21" ht="16.5" customHeight="1">
      <c r="A51" s="242"/>
      <c r="B51" s="242"/>
      <c r="C51" s="242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</row>
    <row r="52" spans="1:21" ht="16.5" customHeight="1">
      <c r="A52" s="242"/>
      <c r="B52" s="242"/>
      <c r="C52" s="242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</row>
    <row r="53" spans="1:21" ht="16.5" customHeight="1">
      <c r="A53" s="242"/>
      <c r="B53" s="242"/>
      <c r="C53" s="242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</row>
    <row r="54" spans="1:21" ht="16.5" customHeight="1">
      <c r="A54" s="242"/>
      <c r="B54" s="242"/>
      <c r="C54" s="242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</row>
    <row r="55" spans="1:21" ht="16.5" customHeight="1">
      <c r="A55" s="242"/>
      <c r="B55" s="242"/>
      <c r="C55" s="242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</row>
    <row r="56" spans="1:21" ht="16.5" customHeight="1">
      <c r="A56" s="242"/>
      <c r="B56" s="242"/>
      <c r="C56" s="242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</row>
    <row r="57" spans="1:21" ht="16.5" customHeight="1">
      <c r="A57" s="242"/>
      <c r="B57" s="242"/>
      <c r="C57" s="242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</row>
    <row r="58" spans="1:21" ht="16.5" customHeight="1">
      <c r="A58" s="242"/>
      <c r="B58" s="242"/>
      <c r="C58" s="242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</row>
    <row r="59" spans="1:21" ht="16.5" customHeight="1">
      <c r="A59" s="242"/>
      <c r="B59" s="242"/>
      <c r="C59" s="242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21" ht="16.5" customHeight="1">
      <c r="A60" s="242"/>
      <c r="B60" s="242"/>
      <c r="C60" s="242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</row>
    <row r="61" spans="1:21" ht="16.5" customHeight="1">
      <c r="A61" s="242"/>
      <c r="B61" s="242"/>
      <c r="C61" s="242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</row>
    <row r="62" spans="1:21" ht="16.5" customHeight="1">
      <c r="A62" s="242"/>
      <c r="B62" s="242"/>
      <c r="C62" s="242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</row>
    <row r="63" spans="1:21" ht="16.5" customHeight="1">
      <c r="A63" s="242"/>
      <c r="B63" s="242"/>
      <c r="C63" s="242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</row>
    <row r="64" spans="1:21" ht="16.5" customHeight="1">
      <c r="A64" s="242"/>
      <c r="B64" s="242"/>
      <c r="C64" s="242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</row>
    <row r="65" spans="1:21" ht="16.5" customHeight="1">
      <c r="A65" s="242"/>
      <c r="B65" s="242"/>
      <c r="C65" s="242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</row>
    <row r="66" spans="1:21" ht="16.5" customHeight="1">
      <c r="A66" s="242"/>
      <c r="B66" s="242"/>
      <c r="C66" s="242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</row>
    <row r="67" spans="1:21" ht="16.5" customHeight="1">
      <c r="A67" s="242"/>
      <c r="B67" s="242"/>
      <c r="C67" s="242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</row>
    <row r="68" spans="1:21" ht="16.5" customHeight="1">
      <c r="A68" s="242"/>
      <c r="B68" s="242"/>
      <c r="C68" s="242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</row>
    <row r="69" spans="1:21" ht="16.5" customHeight="1">
      <c r="A69" s="242"/>
      <c r="B69" s="242"/>
      <c r="C69" s="242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</row>
    <row r="70" spans="1:21" ht="16.5" customHeight="1">
      <c r="A70" s="242"/>
      <c r="B70" s="242"/>
      <c r="C70" s="242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</row>
    <row r="71" spans="1:21" ht="16.5" customHeight="1">
      <c r="A71" s="242"/>
      <c r="B71" s="242"/>
      <c r="C71" s="242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</row>
    <row r="72" spans="1:21" ht="16.5" customHeight="1">
      <c r="A72" s="242"/>
      <c r="B72" s="242"/>
      <c r="C72" s="242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</row>
    <row r="73" spans="1:21" ht="16.5" customHeight="1">
      <c r="A73" s="242"/>
      <c r="B73" s="242"/>
      <c r="C73" s="242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</row>
    <row r="74" spans="1:21" ht="16.5" customHeight="1">
      <c r="A74" s="242"/>
      <c r="B74" s="242"/>
      <c r="C74" s="242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</row>
    <row r="75" spans="1:21" ht="16.5" customHeight="1">
      <c r="A75" s="242"/>
      <c r="B75" s="242"/>
      <c r="C75" s="242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</row>
    <row r="76" spans="1:21" ht="16.5" customHeight="1">
      <c r="A76" s="242"/>
      <c r="B76" s="242"/>
      <c r="C76" s="242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</row>
    <row r="77" spans="1:21" ht="16.5" customHeight="1">
      <c r="A77" s="242"/>
      <c r="B77" s="242"/>
      <c r="C77" s="242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</row>
    <row r="78" spans="1:21" ht="16.5" customHeight="1">
      <c r="A78" s="242"/>
      <c r="B78" s="242"/>
      <c r="C78" s="242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</row>
    <row r="79" spans="1:21" ht="16.5" customHeight="1">
      <c r="A79" s="242"/>
      <c r="B79" s="242"/>
      <c r="C79" s="242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</row>
    <row r="80" spans="1:21" ht="16.5" customHeight="1">
      <c r="A80" s="242"/>
      <c r="B80" s="242"/>
      <c r="C80" s="242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</row>
    <row r="81" spans="1:21" ht="16.5" customHeight="1">
      <c r="A81" s="242"/>
      <c r="B81" s="242"/>
      <c r="C81" s="242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</row>
    <row r="82" spans="1:21" ht="16.5" customHeight="1">
      <c r="A82" s="242"/>
      <c r="B82" s="242"/>
      <c r="C82" s="242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</row>
    <row r="83" spans="1:21" ht="16.5" customHeight="1">
      <c r="A83" s="242"/>
      <c r="B83" s="242"/>
      <c r="C83" s="242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</row>
    <row r="84" spans="1:21" ht="16.5" customHeight="1">
      <c r="A84" s="242"/>
      <c r="B84" s="242"/>
      <c r="C84" s="242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</row>
    <row r="85" spans="1:21" ht="16.5" customHeight="1">
      <c r="A85" s="242"/>
      <c r="B85" s="242"/>
      <c r="C85" s="242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</row>
    <row r="86" spans="1:21" ht="16.5" customHeight="1">
      <c r="A86" s="242"/>
      <c r="B86" s="242"/>
      <c r="C86" s="242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</row>
    <row r="87" spans="1:21" ht="16.5" customHeight="1">
      <c r="A87" s="242"/>
      <c r="B87" s="242"/>
      <c r="C87" s="242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</row>
    <row r="88" spans="1:21" ht="16.5" customHeight="1">
      <c r="A88" s="242"/>
      <c r="B88" s="242"/>
      <c r="C88" s="242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</row>
    <row r="89" spans="1:21" ht="16.5" customHeight="1">
      <c r="A89" s="242"/>
      <c r="B89" s="242"/>
      <c r="C89" s="242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</row>
    <row r="90" spans="1:21" ht="16.5" customHeight="1">
      <c r="A90" s="242"/>
      <c r="B90" s="242"/>
      <c r="C90" s="242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</row>
    <row r="91" spans="1:21" ht="16.5" customHeight="1">
      <c r="A91" s="242"/>
      <c r="B91" s="242"/>
      <c r="C91" s="242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</row>
    <row r="92" spans="1:21" ht="16.5" customHeight="1">
      <c r="A92" s="242"/>
      <c r="B92" s="242"/>
      <c r="C92" s="242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</row>
    <row r="93" spans="1:21" ht="16.5" customHeight="1">
      <c r="A93" s="242"/>
      <c r="B93" s="242"/>
      <c r="C93" s="242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</row>
    <row r="94" spans="1:21" ht="16.5" customHeight="1">
      <c r="A94" s="242"/>
      <c r="B94" s="242"/>
      <c r="C94" s="242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</row>
    <row r="95" spans="1:21" ht="16.5" customHeight="1">
      <c r="A95" s="242"/>
      <c r="B95" s="242"/>
      <c r="C95" s="242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</row>
    <row r="96" spans="1:21" ht="16.5" customHeight="1">
      <c r="A96" s="242"/>
      <c r="B96" s="242"/>
      <c r="C96" s="242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</row>
    <row r="97" spans="1:21" ht="16.5" customHeight="1">
      <c r="A97" s="242"/>
      <c r="B97" s="242"/>
      <c r="C97" s="242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</row>
    <row r="98" spans="1:21" ht="16.5" customHeight="1">
      <c r="A98" s="242"/>
      <c r="B98" s="242"/>
      <c r="C98" s="242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</row>
    <row r="99" spans="1:21" ht="16.5" customHeight="1">
      <c r="A99" s="242"/>
      <c r="B99" s="242"/>
      <c r="C99" s="242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</row>
    <row r="100" spans="1:21" ht="16.5" customHeight="1">
      <c r="A100" s="242"/>
      <c r="B100" s="242"/>
      <c r="C100" s="242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</row>
    <row r="101" spans="1:21" ht="16.5" customHeight="1">
      <c r="A101" s="242"/>
      <c r="B101" s="242"/>
      <c r="C101" s="242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</row>
    <row r="102" spans="1:21" ht="16.5" customHeight="1">
      <c r="A102" s="242"/>
      <c r="B102" s="242"/>
      <c r="C102" s="242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</row>
    <row r="103" spans="1:21" ht="16.5" customHeight="1">
      <c r="A103" s="242"/>
      <c r="B103" s="242"/>
      <c r="C103" s="242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</row>
    <row r="104" spans="1:21" ht="16.5" customHeight="1">
      <c r="A104" s="242"/>
      <c r="B104" s="242"/>
      <c r="C104" s="242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</row>
    <row r="105" spans="1:21" ht="16.5" customHeight="1">
      <c r="A105" s="242"/>
      <c r="B105" s="242"/>
      <c r="C105" s="242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</row>
    <row r="106" spans="1:21" ht="16.5" customHeight="1">
      <c r="A106" s="242"/>
      <c r="B106" s="242"/>
      <c r="C106" s="242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</row>
    <row r="107" spans="1:21" ht="16.5" customHeight="1">
      <c r="A107" s="242"/>
      <c r="B107" s="242"/>
      <c r="C107" s="242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</row>
    <row r="108" spans="1:21" ht="16.5" customHeight="1">
      <c r="A108" s="242"/>
      <c r="B108" s="242"/>
      <c r="C108" s="242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</row>
    <row r="109" spans="1:21" ht="16.5" customHeight="1">
      <c r="A109" s="242"/>
      <c r="B109" s="242"/>
      <c r="C109" s="242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</row>
    <row r="110" spans="1:21" ht="16.5" customHeight="1">
      <c r="A110" s="242"/>
      <c r="B110" s="242"/>
      <c r="C110" s="242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</row>
    <row r="111" spans="1:21" ht="16.5" customHeight="1">
      <c r="A111" s="242"/>
      <c r="B111" s="242"/>
      <c r="C111" s="242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</row>
    <row r="112" spans="1:21" ht="16.5" customHeight="1">
      <c r="A112" s="242"/>
      <c r="B112" s="242"/>
      <c r="C112" s="242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</row>
    <row r="113" spans="1:21" ht="16.5" customHeight="1">
      <c r="A113" s="242"/>
      <c r="B113" s="242"/>
      <c r="C113" s="242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</row>
    <row r="114" spans="1:21" ht="16.5" customHeight="1">
      <c r="A114" s="242"/>
      <c r="B114" s="242"/>
      <c r="C114" s="242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</row>
    <row r="115" spans="1:21" ht="16.5" customHeight="1">
      <c r="A115" s="242"/>
      <c r="B115" s="242"/>
      <c r="C115" s="242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</row>
    <row r="116" spans="1:21" ht="16.5" customHeight="1">
      <c r="A116" s="242"/>
      <c r="B116" s="242"/>
      <c r="C116" s="242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</row>
    <row r="117" spans="1:21" ht="16.5" customHeight="1">
      <c r="A117" s="242"/>
      <c r="B117" s="242"/>
      <c r="C117" s="242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</row>
    <row r="118" spans="1:21" ht="16.5" customHeight="1">
      <c r="A118" s="242"/>
      <c r="B118" s="242"/>
      <c r="C118" s="242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</row>
    <row r="119" spans="1:21" ht="16.5" customHeight="1">
      <c r="A119" s="242"/>
      <c r="B119" s="242"/>
      <c r="C119" s="242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</row>
    <row r="120" spans="1:21" ht="16.5" customHeight="1">
      <c r="A120" s="242"/>
      <c r="B120" s="242"/>
      <c r="C120" s="242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</row>
    <row r="121" spans="1:21" ht="16.5" customHeight="1">
      <c r="A121" s="242"/>
      <c r="B121" s="242"/>
      <c r="C121" s="242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</row>
    <row r="122" spans="1:21" ht="16.5" customHeight="1">
      <c r="A122" s="242"/>
      <c r="B122" s="242"/>
      <c r="C122" s="242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</row>
    <row r="123" spans="1:21" ht="16.5" customHeight="1">
      <c r="A123" s="242"/>
      <c r="B123" s="242"/>
      <c r="C123" s="242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</row>
    <row r="124" spans="1:21" ht="16.5" customHeight="1">
      <c r="A124" s="242"/>
      <c r="B124" s="242"/>
      <c r="C124" s="242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</row>
    <row r="125" spans="1:21" ht="16.5" customHeight="1">
      <c r="A125" s="242"/>
      <c r="B125" s="242"/>
      <c r="C125" s="242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</row>
    <row r="126" spans="1:21" ht="16.5" customHeight="1">
      <c r="A126" s="242"/>
      <c r="B126" s="242"/>
      <c r="C126" s="242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</row>
    <row r="127" spans="1:21" ht="16.5" customHeight="1">
      <c r="A127" s="242"/>
      <c r="B127" s="242"/>
      <c r="C127" s="242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</row>
    <row r="128" spans="1:21" ht="16.5" customHeight="1">
      <c r="A128" s="242"/>
      <c r="B128" s="242"/>
      <c r="C128" s="242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</row>
    <row r="129" spans="1:21" ht="16.5" customHeight="1">
      <c r="A129" s="242"/>
      <c r="B129" s="242"/>
      <c r="C129" s="242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</row>
    <row r="130" spans="1:21" ht="16.5" customHeight="1">
      <c r="A130" s="242"/>
      <c r="B130" s="242"/>
      <c r="C130" s="242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</row>
    <row r="131" spans="1:21" ht="16.5" customHeight="1">
      <c r="A131" s="242"/>
      <c r="B131" s="242"/>
      <c r="C131" s="242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</row>
    <row r="132" spans="1:21" ht="16.5" customHeight="1">
      <c r="A132" s="242"/>
      <c r="B132" s="242"/>
      <c r="C132" s="242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</row>
    <row r="133" spans="1:21" ht="16.5" customHeight="1">
      <c r="A133" s="242"/>
      <c r="B133" s="242"/>
      <c r="C133" s="242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</row>
    <row r="134" spans="1:21" ht="16.5" customHeight="1">
      <c r="A134" s="242"/>
      <c r="B134" s="242"/>
      <c r="C134" s="242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</row>
    <row r="135" spans="1:21" ht="16.5" customHeight="1">
      <c r="A135" s="242"/>
      <c r="B135" s="242"/>
      <c r="C135" s="242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</row>
    <row r="136" spans="1:21" ht="16.5" customHeight="1">
      <c r="A136" s="242"/>
      <c r="B136" s="242"/>
      <c r="C136" s="242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</row>
    <row r="137" spans="1:21" ht="16.5" customHeight="1">
      <c r="A137" s="242"/>
      <c r="B137" s="242"/>
      <c r="C137" s="242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</row>
    <row r="138" spans="1:21" ht="16.5" customHeight="1">
      <c r="A138" s="242"/>
      <c r="B138" s="242"/>
      <c r="C138" s="242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</row>
    <row r="139" spans="1:21" ht="16.5" customHeight="1">
      <c r="A139" s="242"/>
      <c r="B139" s="242"/>
      <c r="C139" s="242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</row>
    <row r="140" spans="1:21" ht="16.5" customHeight="1">
      <c r="A140" s="242"/>
      <c r="B140" s="242"/>
      <c r="C140" s="242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</row>
    <row r="141" spans="1:21" ht="16.5" customHeight="1">
      <c r="A141" s="242"/>
      <c r="B141" s="242"/>
      <c r="C141" s="242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</row>
    <row r="142" spans="1:21" ht="16.5" customHeight="1">
      <c r="A142" s="242"/>
      <c r="B142" s="242"/>
      <c r="C142" s="242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</row>
    <row r="143" spans="1:21" ht="16.5" customHeight="1">
      <c r="A143" s="242"/>
      <c r="B143" s="242"/>
      <c r="C143" s="242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</row>
    <row r="144" spans="1:21" ht="16.5" customHeight="1">
      <c r="A144" s="242"/>
      <c r="B144" s="242"/>
      <c r="C144" s="242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</row>
    <row r="145" spans="1:21" ht="16.5" customHeight="1">
      <c r="A145" s="242"/>
      <c r="B145" s="242"/>
      <c r="C145" s="242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</row>
    <row r="146" spans="1:21" ht="16.5" customHeight="1">
      <c r="A146" s="242"/>
      <c r="B146" s="242"/>
      <c r="C146" s="242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</row>
    <row r="147" spans="1:21" ht="16.5" customHeight="1">
      <c r="A147" s="242"/>
      <c r="B147" s="242"/>
      <c r="C147" s="242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</row>
    <row r="148" spans="1:21" ht="16.5" customHeight="1">
      <c r="A148" s="242"/>
      <c r="B148" s="242"/>
      <c r="C148" s="242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</row>
    <row r="149" spans="1:21" ht="16.5" customHeight="1">
      <c r="A149" s="242"/>
      <c r="B149" s="242"/>
      <c r="C149" s="242"/>
      <c r="D149" s="236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</row>
    <row r="150" spans="1:21" ht="16.5" customHeight="1">
      <c r="A150" s="242"/>
      <c r="B150" s="242"/>
      <c r="C150" s="242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</row>
    <row r="151" spans="1:21" ht="16.5" customHeight="1">
      <c r="A151" s="242"/>
      <c r="B151" s="242"/>
      <c r="C151" s="242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</row>
    <row r="152" spans="1:21" ht="16.5" customHeight="1">
      <c r="A152" s="242"/>
      <c r="B152" s="242"/>
      <c r="C152" s="242"/>
      <c r="D152" s="236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</row>
    <row r="153" spans="1:21" ht="16.5" customHeight="1">
      <c r="A153" s="242"/>
      <c r="B153" s="242"/>
      <c r="C153" s="242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</row>
    <row r="154" spans="1:21" ht="16.5" customHeight="1">
      <c r="A154" s="242"/>
      <c r="B154" s="242"/>
      <c r="C154" s="242"/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</row>
    <row r="155" spans="1:21" ht="16.5" customHeight="1">
      <c r="A155" s="242"/>
      <c r="B155" s="242"/>
      <c r="C155" s="242"/>
      <c r="D155" s="236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</row>
    <row r="156" spans="1:21" ht="16.5" customHeight="1">
      <c r="A156" s="242"/>
      <c r="B156" s="242"/>
      <c r="C156" s="242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</row>
    <row r="157" spans="1:21" ht="16.5" customHeight="1">
      <c r="A157" s="242"/>
      <c r="B157" s="242"/>
      <c r="C157" s="242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</row>
    <row r="158" spans="1:21" ht="16.5" customHeight="1">
      <c r="A158" s="242"/>
      <c r="B158" s="242"/>
      <c r="C158" s="242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</row>
    <row r="159" spans="1:21" ht="16.5" customHeight="1">
      <c r="A159" s="242"/>
      <c r="B159" s="242"/>
      <c r="C159" s="242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</row>
    <row r="160" spans="1:21" ht="16.5" customHeight="1">
      <c r="A160" s="242"/>
      <c r="B160" s="242"/>
      <c r="C160" s="242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</row>
    <row r="161" spans="1:21" ht="16.5" customHeight="1">
      <c r="A161" s="242"/>
      <c r="B161" s="242"/>
      <c r="C161" s="242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</row>
    <row r="162" spans="1:21" ht="16.5" customHeight="1">
      <c r="A162" s="242"/>
      <c r="B162" s="242"/>
      <c r="C162" s="242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</row>
    <row r="163" spans="1:21" ht="16.5" customHeight="1">
      <c r="A163" s="242"/>
      <c r="B163" s="242"/>
      <c r="C163" s="242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</row>
    <row r="164" spans="1:21" ht="16.5" customHeight="1">
      <c r="A164" s="242"/>
      <c r="B164" s="242"/>
      <c r="C164" s="242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</row>
    <row r="165" spans="1:21" ht="16.5" customHeight="1">
      <c r="A165" s="242"/>
      <c r="B165" s="242"/>
      <c r="C165" s="242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</row>
    <row r="166" spans="1:21" ht="16.5" customHeight="1">
      <c r="A166" s="242"/>
      <c r="B166" s="242"/>
      <c r="C166" s="242"/>
      <c r="D166" s="236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</row>
    <row r="167" spans="1:21" ht="16.5" customHeight="1">
      <c r="A167" s="242"/>
      <c r="B167" s="242"/>
      <c r="C167" s="242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</row>
    <row r="168" spans="1:21" ht="16.5" customHeight="1">
      <c r="A168" s="242"/>
      <c r="B168" s="242"/>
      <c r="C168" s="242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</row>
    <row r="169" spans="1:21" ht="16.5" customHeight="1">
      <c r="A169" s="242"/>
      <c r="B169" s="242"/>
      <c r="C169" s="242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</row>
    <row r="170" spans="1:21" ht="16.5" customHeight="1">
      <c r="A170" s="242"/>
      <c r="B170" s="242"/>
      <c r="C170" s="242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</row>
    <row r="171" spans="1:21" ht="16.5" customHeight="1">
      <c r="A171" s="242"/>
      <c r="B171" s="242"/>
      <c r="C171" s="242"/>
      <c r="D171" s="236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</row>
    <row r="172" spans="1:21" ht="16.5" customHeight="1">
      <c r="A172" s="242"/>
      <c r="B172" s="242"/>
      <c r="C172" s="242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</row>
    <row r="173" spans="1:21" ht="16.5" customHeight="1">
      <c r="A173" s="242"/>
      <c r="B173" s="242"/>
      <c r="C173" s="242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</row>
    <row r="174" spans="1:21" ht="16.5" customHeight="1">
      <c r="A174" s="242"/>
      <c r="B174" s="242"/>
      <c r="C174" s="242"/>
      <c r="D174" s="236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</row>
    <row r="175" spans="1:21" ht="16.5" customHeight="1">
      <c r="A175" s="242"/>
      <c r="B175" s="242"/>
      <c r="C175" s="242"/>
      <c r="D175" s="236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</row>
    <row r="176" spans="1:21" ht="16.5" customHeight="1">
      <c r="A176" s="242"/>
      <c r="B176" s="242"/>
      <c r="C176" s="242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</row>
    <row r="177" spans="1:21" ht="16.5" customHeight="1">
      <c r="A177" s="242"/>
      <c r="B177" s="242"/>
      <c r="C177" s="242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</row>
    <row r="178" spans="1:21" ht="16.5" customHeight="1">
      <c r="A178" s="242"/>
      <c r="B178" s="242"/>
      <c r="C178" s="242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</row>
    <row r="179" spans="1:21" ht="16.5" customHeight="1">
      <c r="A179" s="242"/>
      <c r="B179" s="242"/>
      <c r="C179" s="242"/>
      <c r="D179" s="236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</row>
    <row r="180" spans="1:21" ht="16.5" customHeight="1">
      <c r="A180" s="242"/>
      <c r="B180" s="242"/>
      <c r="C180" s="242"/>
      <c r="D180" s="236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</row>
    <row r="181" spans="1:21" ht="16.5" customHeight="1">
      <c r="A181" s="242"/>
      <c r="B181" s="242"/>
      <c r="C181" s="242"/>
      <c r="D181" s="236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</row>
    <row r="182" spans="1:21" ht="16.5" customHeight="1">
      <c r="A182" s="242"/>
      <c r="B182" s="242"/>
      <c r="C182" s="242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</row>
    <row r="183" spans="1:21" ht="16.5" customHeight="1">
      <c r="A183" s="242"/>
      <c r="B183" s="242"/>
      <c r="C183" s="242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</row>
    <row r="184" spans="1:21" ht="16.5" customHeight="1">
      <c r="A184" s="242"/>
      <c r="B184" s="242"/>
      <c r="C184" s="242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</row>
    <row r="185" spans="1:21" ht="16.5" customHeight="1">
      <c r="A185" s="242"/>
      <c r="B185" s="242"/>
      <c r="C185" s="242"/>
      <c r="D185" s="236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</row>
    <row r="186" spans="1:21" ht="16.5" customHeight="1">
      <c r="A186" s="242"/>
      <c r="B186" s="242"/>
      <c r="C186" s="242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</row>
    <row r="187" spans="1:21" ht="16.5" customHeight="1">
      <c r="A187" s="242"/>
      <c r="B187" s="242"/>
      <c r="C187" s="242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</row>
    <row r="188" spans="1:21" ht="16.5" customHeight="1">
      <c r="A188" s="242"/>
      <c r="B188" s="242"/>
      <c r="C188" s="242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</row>
    <row r="189" spans="1:21" ht="16.5" customHeight="1">
      <c r="A189" s="242"/>
      <c r="B189" s="242"/>
      <c r="C189" s="242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</row>
    <row r="190" spans="1:21" ht="16.5" customHeight="1">
      <c r="A190" s="242"/>
      <c r="B190" s="242"/>
      <c r="C190" s="242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</row>
    <row r="191" spans="1:21" ht="16.5" customHeight="1">
      <c r="A191" s="242"/>
      <c r="B191" s="242"/>
      <c r="C191" s="242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</row>
    <row r="192" spans="1:21" ht="16.5" customHeight="1">
      <c r="A192" s="242"/>
      <c r="B192" s="242"/>
      <c r="C192" s="242"/>
      <c r="D192" s="236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</row>
    <row r="193" spans="1:21" ht="16.5" customHeight="1">
      <c r="A193" s="242"/>
      <c r="B193" s="242"/>
      <c r="C193" s="242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</row>
    <row r="194" spans="1:21" ht="16.5" customHeight="1">
      <c r="A194" s="242"/>
      <c r="B194" s="242"/>
      <c r="C194" s="242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</row>
    <row r="195" spans="1:21" ht="16.5" customHeight="1">
      <c r="A195" s="242"/>
      <c r="B195" s="242"/>
      <c r="C195" s="242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</row>
    <row r="196" spans="1:21" ht="16.5" customHeight="1">
      <c r="A196" s="242"/>
      <c r="B196" s="242"/>
      <c r="C196" s="242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</row>
    <row r="197" spans="1:21" ht="16.5" customHeight="1">
      <c r="A197" s="242"/>
      <c r="B197" s="242"/>
      <c r="C197" s="242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</row>
    <row r="198" spans="1:21" ht="16.5" customHeight="1">
      <c r="A198" s="242"/>
      <c r="B198" s="242"/>
      <c r="C198" s="242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</row>
    <row r="199" spans="1:21" ht="16.5" customHeight="1">
      <c r="A199" s="242"/>
      <c r="B199" s="242"/>
      <c r="C199" s="242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</row>
    <row r="200" spans="1:21" ht="16.5" customHeight="1">
      <c r="A200" s="242"/>
      <c r="B200" s="242"/>
      <c r="C200" s="242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</row>
    <row r="201" spans="1:21" ht="16.5" customHeight="1">
      <c r="A201" s="242"/>
      <c r="B201" s="242"/>
      <c r="C201" s="242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</row>
    <row r="202" spans="1:21" ht="16.5" customHeight="1">
      <c r="A202" s="242"/>
      <c r="B202" s="242"/>
      <c r="C202" s="242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</row>
    <row r="203" spans="1:21" ht="16.5" customHeight="1">
      <c r="A203" s="242"/>
      <c r="B203" s="242"/>
      <c r="C203" s="242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</row>
    <row r="204" spans="1:21" ht="16.5" customHeight="1">
      <c r="A204" s="242"/>
      <c r="B204" s="242"/>
      <c r="C204" s="242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</row>
    <row r="205" spans="1:21" ht="16.5" customHeight="1">
      <c r="A205" s="242"/>
      <c r="B205" s="242"/>
      <c r="C205" s="242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</row>
    <row r="206" spans="1:21" ht="16.5" customHeight="1">
      <c r="A206" s="242"/>
      <c r="B206" s="242"/>
      <c r="C206" s="242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</row>
    <row r="207" spans="1:21" ht="16.5" customHeight="1">
      <c r="A207" s="242"/>
      <c r="B207" s="242"/>
      <c r="C207" s="242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</row>
    <row r="208" spans="1:21" ht="16.5" customHeight="1">
      <c r="A208" s="242"/>
      <c r="B208" s="242"/>
      <c r="C208" s="242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</row>
    <row r="209" spans="1:21" ht="16.5" customHeight="1">
      <c r="A209" s="242"/>
      <c r="B209" s="242"/>
      <c r="C209" s="242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</row>
    <row r="210" spans="1:21" ht="16.5" customHeight="1">
      <c r="A210" s="242"/>
      <c r="B210" s="242"/>
      <c r="C210" s="242"/>
      <c r="D210" s="236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</row>
    <row r="211" spans="1:21" ht="16.5" customHeight="1">
      <c r="A211" s="242"/>
      <c r="B211" s="242"/>
      <c r="C211" s="242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</row>
    <row r="212" spans="1:21" ht="16.5" customHeight="1">
      <c r="A212" s="242"/>
      <c r="B212" s="242"/>
      <c r="C212" s="242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</row>
    <row r="213" spans="1:21" ht="16.5" customHeight="1">
      <c r="A213" s="242"/>
      <c r="B213" s="242"/>
      <c r="C213" s="242"/>
      <c r="D213" s="236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</row>
    <row r="214" spans="1:21" ht="16.5" customHeight="1">
      <c r="A214" s="242"/>
      <c r="B214" s="242"/>
      <c r="C214" s="242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</row>
    <row r="215" spans="1:21" ht="16.5" customHeight="1">
      <c r="A215" s="242"/>
      <c r="B215" s="242"/>
      <c r="C215" s="242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</row>
    <row r="216" spans="1:21" ht="16.5" customHeight="1">
      <c r="A216" s="242"/>
      <c r="B216" s="242"/>
      <c r="C216" s="242"/>
      <c r="D216" s="236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</row>
    <row r="217" spans="1:21" ht="16.5" customHeight="1">
      <c r="A217" s="242"/>
      <c r="B217" s="242"/>
      <c r="C217" s="242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</row>
    <row r="218" spans="1:21" ht="16.5" customHeight="1">
      <c r="A218" s="242"/>
      <c r="B218" s="242"/>
      <c r="C218" s="242"/>
      <c r="D218" s="236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</row>
    <row r="219" spans="1:21" ht="16.5" customHeight="1">
      <c r="A219" s="242"/>
      <c r="B219" s="242"/>
      <c r="C219" s="242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</row>
    <row r="220" spans="1:21" ht="16.5" customHeight="1">
      <c r="A220" s="242"/>
      <c r="B220" s="242"/>
      <c r="C220" s="242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</row>
    <row r="221" spans="1:21" ht="16.5" customHeight="1">
      <c r="A221" s="242"/>
      <c r="B221" s="242"/>
      <c r="C221" s="242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</row>
    <row r="222" spans="1:21" ht="16.5" customHeight="1">
      <c r="A222" s="242"/>
      <c r="B222" s="242"/>
      <c r="C222" s="242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</row>
    <row r="223" spans="1:21" ht="15.75" customHeight="1">
      <c r="A223" s="244"/>
      <c r="B223" s="244"/>
      <c r="C223" s="244"/>
    </row>
    <row r="224" spans="1:21" ht="15.75" customHeight="1">
      <c r="A224" s="244"/>
      <c r="B224" s="244"/>
      <c r="C224" s="244"/>
    </row>
    <row r="225" spans="1:3" ht="15.75" customHeight="1">
      <c r="A225" s="244"/>
      <c r="B225" s="244"/>
      <c r="C225" s="244"/>
    </row>
    <row r="226" spans="1:3" ht="15.75" customHeight="1">
      <c r="A226" s="244"/>
      <c r="B226" s="244"/>
      <c r="C226" s="244"/>
    </row>
    <row r="227" spans="1:3" ht="15.75" customHeight="1">
      <c r="A227" s="244"/>
      <c r="B227" s="244"/>
      <c r="C227" s="244"/>
    </row>
    <row r="228" spans="1:3" ht="15.75" customHeight="1">
      <c r="A228" s="244"/>
      <c r="B228" s="244"/>
      <c r="C228" s="244"/>
    </row>
    <row r="229" spans="1:3" ht="15.75" customHeight="1">
      <c r="A229" s="244"/>
      <c r="B229" s="244"/>
      <c r="C229" s="244"/>
    </row>
    <row r="230" spans="1:3" ht="15.75" customHeight="1">
      <c r="A230" s="244"/>
      <c r="B230" s="244"/>
      <c r="C230" s="244"/>
    </row>
    <row r="231" spans="1:3" ht="15.75" customHeight="1">
      <c r="A231" s="244"/>
      <c r="B231" s="244"/>
      <c r="C231" s="244"/>
    </row>
    <row r="232" spans="1:3" ht="15.75" customHeight="1">
      <c r="A232" s="244"/>
      <c r="B232" s="244"/>
      <c r="C232" s="244"/>
    </row>
    <row r="233" spans="1:3" ht="15.75" customHeight="1">
      <c r="A233" s="244"/>
      <c r="B233" s="244"/>
      <c r="C233" s="244"/>
    </row>
    <row r="234" spans="1:3" ht="15.75" customHeight="1">
      <c r="A234" s="244"/>
      <c r="B234" s="244"/>
      <c r="C234" s="244"/>
    </row>
    <row r="235" spans="1:3" ht="15.75" customHeight="1">
      <c r="A235" s="244"/>
      <c r="B235" s="244"/>
      <c r="C235" s="244"/>
    </row>
    <row r="236" spans="1:3" ht="15.75" customHeight="1">
      <c r="A236" s="244"/>
      <c r="B236" s="244"/>
      <c r="C236" s="244"/>
    </row>
    <row r="237" spans="1:3" ht="15.75" customHeight="1">
      <c r="A237" s="244"/>
      <c r="B237" s="244"/>
      <c r="C237" s="244"/>
    </row>
    <row r="238" spans="1:3" ht="15.75" customHeight="1">
      <c r="A238" s="244"/>
      <c r="B238" s="244"/>
      <c r="C238" s="244"/>
    </row>
    <row r="239" spans="1:3" ht="15.75" customHeight="1">
      <c r="A239" s="244"/>
      <c r="B239" s="244"/>
      <c r="C239" s="244"/>
    </row>
    <row r="240" spans="1:3" ht="15.75" customHeight="1">
      <c r="A240" s="244"/>
      <c r="B240" s="244"/>
      <c r="C240" s="244"/>
    </row>
    <row r="241" spans="1:3" ht="15.75" customHeight="1">
      <c r="A241" s="244"/>
      <c r="B241" s="244"/>
      <c r="C241" s="244"/>
    </row>
    <row r="242" spans="1:3" ht="15.75" customHeight="1">
      <c r="A242" s="244"/>
      <c r="B242" s="244"/>
      <c r="C242" s="244"/>
    </row>
    <row r="243" spans="1:3" ht="15.75" customHeight="1">
      <c r="A243" s="244"/>
      <c r="B243" s="244"/>
      <c r="C243" s="244"/>
    </row>
    <row r="244" spans="1:3" ht="15.75" customHeight="1">
      <c r="A244" s="244"/>
      <c r="B244" s="244"/>
      <c r="C244" s="244"/>
    </row>
    <row r="245" spans="1:3" ht="15.75" customHeight="1">
      <c r="A245" s="244"/>
      <c r="B245" s="244"/>
      <c r="C245" s="244"/>
    </row>
    <row r="246" spans="1:3" ht="15.75" customHeight="1">
      <c r="A246" s="244"/>
      <c r="B246" s="244"/>
      <c r="C246" s="244"/>
    </row>
    <row r="247" spans="1:3" ht="15.75" customHeight="1">
      <c r="A247" s="244"/>
      <c r="B247" s="244"/>
      <c r="C247" s="244"/>
    </row>
    <row r="248" spans="1:3" ht="15.75" customHeight="1">
      <c r="A248" s="244"/>
      <c r="B248" s="244"/>
      <c r="C248" s="244"/>
    </row>
    <row r="249" spans="1:3" ht="15.75" customHeight="1">
      <c r="A249" s="244"/>
      <c r="B249" s="244"/>
      <c r="C249" s="244"/>
    </row>
    <row r="250" spans="1:3" ht="15.75" customHeight="1">
      <c r="A250" s="244"/>
      <c r="B250" s="244"/>
      <c r="C250" s="244"/>
    </row>
    <row r="251" spans="1:3" ht="15.75" customHeight="1">
      <c r="A251" s="244"/>
      <c r="B251" s="244"/>
      <c r="C251" s="244"/>
    </row>
    <row r="252" spans="1:3" ht="15.75" customHeight="1">
      <c r="A252" s="244"/>
      <c r="B252" s="244"/>
      <c r="C252" s="244"/>
    </row>
    <row r="253" spans="1:3" ht="15.75" customHeight="1">
      <c r="A253" s="244"/>
      <c r="B253" s="244"/>
      <c r="C253" s="244"/>
    </row>
    <row r="254" spans="1:3" ht="15.75" customHeight="1">
      <c r="A254" s="244"/>
      <c r="B254" s="244"/>
      <c r="C254" s="244"/>
    </row>
    <row r="255" spans="1:3" ht="15.75" customHeight="1">
      <c r="A255" s="244"/>
      <c r="B255" s="244"/>
      <c r="C255" s="244"/>
    </row>
    <row r="256" spans="1:3" ht="15.75" customHeight="1">
      <c r="A256" s="244"/>
      <c r="B256" s="244"/>
      <c r="C256" s="244"/>
    </row>
    <row r="257" spans="1:3" ht="15.75" customHeight="1">
      <c r="A257" s="244"/>
      <c r="B257" s="244"/>
      <c r="C257" s="244"/>
    </row>
    <row r="258" spans="1:3" ht="15.75" customHeight="1">
      <c r="A258" s="244"/>
      <c r="B258" s="244"/>
      <c r="C258" s="244"/>
    </row>
    <row r="259" spans="1:3" ht="15.75" customHeight="1">
      <c r="A259" s="244"/>
      <c r="B259" s="244"/>
      <c r="C259" s="244"/>
    </row>
    <row r="260" spans="1:3" ht="15.75" customHeight="1">
      <c r="A260" s="244"/>
      <c r="B260" s="244"/>
      <c r="C260" s="244"/>
    </row>
    <row r="261" spans="1:3" ht="15.75" customHeight="1">
      <c r="A261" s="244"/>
      <c r="B261" s="244"/>
      <c r="C261" s="244"/>
    </row>
    <row r="262" spans="1:3" ht="15.75" customHeight="1">
      <c r="A262" s="244"/>
      <c r="B262" s="244"/>
      <c r="C262" s="244"/>
    </row>
    <row r="263" spans="1:3" ht="15.75" customHeight="1">
      <c r="A263" s="244"/>
      <c r="B263" s="244"/>
      <c r="C263" s="244"/>
    </row>
    <row r="264" spans="1:3" ht="15.75" customHeight="1">
      <c r="A264" s="244"/>
      <c r="B264" s="244"/>
      <c r="C264" s="244"/>
    </row>
    <row r="265" spans="1:3" ht="15.75" customHeight="1">
      <c r="A265" s="244"/>
      <c r="B265" s="244"/>
      <c r="C265" s="244"/>
    </row>
    <row r="266" spans="1:3" ht="15.75" customHeight="1">
      <c r="A266" s="244"/>
      <c r="B266" s="244"/>
      <c r="C266" s="244"/>
    </row>
    <row r="267" spans="1:3" ht="15.75" customHeight="1">
      <c r="A267" s="244"/>
      <c r="B267" s="244"/>
      <c r="C267" s="244"/>
    </row>
    <row r="268" spans="1:3" ht="15.75" customHeight="1">
      <c r="A268" s="244"/>
      <c r="B268" s="244"/>
      <c r="C268" s="244"/>
    </row>
    <row r="269" spans="1:3" ht="15.75" customHeight="1">
      <c r="A269" s="244"/>
      <c r="B269" s="244"/>
      <c r="C269" s="244"/>
    </row>
    <row r="270" spans="1:3" ht="15.75" customHeight="1">
      <c r="A270" s="244"/>
      <c r="B270" s="244"/>
      <c r="C270" s="244"/>
    </row>
    <row r="271" spans="1:3" ht="15.75" customHeight="1">
      <c r="A271" s="244"/>
      <c r="B271" s="244"/>
      <c r="C271" s="244"/>
    </row>
    <row r="272" spans="1:3" ht="15.75" customHeight="1">
      <c r="A272" s="244"/>
      <c r="B272" s="244"/>
      <c r="C272" s="244"/>
    </row>
    <row r="273" spans="1:3" ht="15.75" customHeight="1">
      <c r="A273" s="244"/>
      <c r="B273" s="244"/>
      <c r="C273" s="244"/>
    </row>
    <row r="274" spans="1:3" ht="15.75" customHeight="1">
      <c r="A274" s="244"/>
      <c r="B274" s="244"/>
      <c r="C274" s="244"/>
    </row>
    <row r="275" spans="1:3" ht="15.75" customHeight="1">
      <c r="A275" s="244"/>
      <c r="B275" s="244"/>
      <c r="C275" s="244"/>
    </row>
    <row r="276" spans="1:3" ht="15.75" customHeight="1">
      <c r="A276" s="244"/>
      <c r="B276" s="244"/>
      <c r="C276" s="244"/>
    </row>
    <row r="277" spans="1:3" ht="15.75" customHeight="1">
      <c r="A277" s="244"/>
      <c r="B277" s="244"/>
      <c r="C277" s="244"/>
    </row>
    <row r="278" spans="1:3" ht="15.75" customHeight="1">
      <c r="A278" s="244"/>
      <c r="B278" s="244"/>
      <c r="C278" s="244"/>
    </row>
    <row r="279" spans="1:3" ht="15.75" customHeight="1">
      <c r="A279" s="244"/>
      <c r="B279" s="244"/>
      <c r="C279" s="244"/>
    </row>
    <row r="280" spans="1:3" ht="15.75" customHeight="1">
      <c r="A280" s="244"/>
      <c r="B280" s="244"/>
      <c r="C280" s="244"/>
    </row>
    <row r="281" spans="1:3" ht="15.75" customHeight="1">
      <c r="A281" s="244"/>
      <c r="B281" s="244"/>
      <c r="C281" s="244"/>
    </row>
    <row r="282" spans="1:3" ht="15.75" customHeight="1">
      <c r="A282" s="244"/>
      <c r="B282" s="244"/>
      <c r="C282" s="244"/>
    </row>
    <row r="283" spans="1:3" ht="15.75" customHeight="1">
      <c r="A283" s="244"/>
      <c r="B283" s="244"/>
      <c r="C283" s="244"/>
    </row>
    <row r="284" spans="1:3" ht="15.75" customHeight="1">
      <c r="A284" s="244"/>
      <c r="B284" s="244"/>
      <c r="C284" s="244"/>
    </row>
    <row r="285" spans="1:3" ht="15.75" customHeight="1">
      <c r="A285" s="244"/>
      <c r="B285" s="244"/>
      <c r="C285" s="244"/>
    </row>
    <row r="286" spans="1:3" ht="15.75" customHeight="1">
      <c r="A286" s="244"/>
      <c r="B286" s="244"/>
      <c r="C286" s="244"/>
    </row>
    <row r="287" spans="1:3" ht="15.75" customHeight="1">
      <c r="A287" s="244"/>
      <c r="B287" s="244"/>
      <c r="C287" s="244"/>
    </row>
    <row r="288" spans="1:3" ht="15.75" customHeight="1">
      <c r="A288" s="244"/>
      <c r="B288" s="244"/>
      <c r="C288" s="244"/>
    </row>
    <row r="289" spans="1:3" ht="15.75" customHeight="1">
      <c r="A289" s="244"/>
      <c r="B289" s="244"/>
      <c r="C289" s="244"/>
    </row>
    <row r="290" spans="1:3" ht="15.75" customHeight="1">
      <c r="A290" s="244"/>
      <c r="B290" s="244"/>
      <c r="C290" s="244"/>
    </row>
    <row r="291" spans="1:3" ht="15.75" customHeight="1">
      <c r="A291" s="244"/>
      <c r="B291" s="244"/>
      <c r="C291" s="244"/>
    </row>
    <row r="292" spans="1:3" ht="15.75" customHeight="1">
      <c r="A292" s="244"/>
      <c r="B292" s="244"/>
      <c r="C292" s="244"/>
    </row>
    <row r="293" spans="1:3" ht="15.75" customHeight="1">
      <c r="A293" s="244"/>
      <c r="B293" s="244"/>
      <c r="C293" s="244"/>
    </row>
    <row r="294" spans="1:3" ht="15.75" customHeight="1">
      <c r="A294" s="244"/>
      <c r="B294" s="244"/>
      <c r="C294" s="244"/>
    </row>
    <row r="295" spans="1:3" ht="15.75" customHeight="1">
      <c r="A295" s="244"/>
      <c r="B295" s="244"/>
      <c r="C295" s="244"/>
    </row>
    <row r="296" spans="1:3" ht="15.75" customHeight="1">
      <c r="A296" s="244"/>
      <c r="B296" s="244"/>
      <c r="C296" s="244"/>
    </row>
    <row r="297" spans="1:3" ht="15.75" customHeight="1">
      <c r="A297" s="244"/>
      <c r="B297" s="244"/>
      <c r="C297" s="244"/>
    </row>
    <row r="298" spans="1:3" ht="15.75" customHeight="1">
      <c r="A298" s="244"/>
      <c r="B298" s="244"/>
      <c r="C298" s="244"/>
    </row>
    <row r="299" spans="1:3" ht="15.75" customHeight="1">
      <c r="A299" s="244"/>
      <c r="B299" s="244"/>
      <c r="C299" s="244"/>
    </row>
    <row r="300" spans="1:3" ht="15.75" customHeight="1">
      <c r="A300" s="244"/>
      <c r="B300" s="244"/>
      <c r="C300" s="244"/>
    </row>
    <row r="301" spans="1:3" ht="15.75" customHeight="1">
      <c r="A301" s="244"/>
      <c r="B301" s="244"/>
      <c r="C301" s="244"/>
    </row>
    <row r="302" spans="1:3" ht="15.75" customHeight="1">
      <c r="A302" s="244"/>
      <c r="B302" s="244"/>
      <c r="C302" s="244"/>
    </row>
    <row r="303" spans="1:3" ht="15.75" customHeight="1">
      <c r="A303" s="244"/>
      <c r="B303" s="244"/>
      <c r="C303" s="244"/>
    </row>
    <row r="304" spans="1:3" ht="15.75" customHeight="1">
      <c r="A304" s="244"/>
      <c r="B304" s="244"/>
      <c r="C304" s="244"/>
    </row>
    <row r="305" spans="1:3" ht="15.75" customHeight="1">
      <c r="A305" s="244"/>
      <c r="B305" s="244"/>
      <c r="C305" s="244"/>
    </row>
    <row r="306" spans="1:3" ht="15.75" customHeight="1">
      <c r="A306" s="244"/>
      <c r="B306" s="244"/>
      <c r="C306" s="244"/>
    </row>
    <row r="307" spans="1:3" ht="15.75" customHeight="1">
      <c r="A307" s="244"/>
      <c r="B307" s="244"/>
      <c r="C307" s="244"/>
    </row>
    <row r="308" spans="1:3" ht="15.75" customHeight="1">
      <c r="A308" s="244"/>
      <c r="B308" s="244"/>
      <c r="C308" s="244"/>
    </row>
    <row r="309" spans="1:3" ht="15.75" customHeight="1">
      <c r="A309" s="244"/>
      <c r="B309" s="244"/>
      <c r="C309" s="244"/>
    </row>
    <row r="310" spans="1:3" ht="15.75" customHeight="1">
      <c r="A310" s="244"/>
      <c r="B310" s="244"/>
      <c r="C310" s="244"/>
    </row>
    <row r="311" spans="1:3" ht="15.75" customHeight="1">
      <c r="A311" s="244"/>
      <c r="B311" s="244"/>
      <c r="C311" s="244"/>
    </row>
    <row r="312" spans="1:3" ht="15.75" customHeight="1">
      <c r="A312" s="244"/>
      <c r="B312" s="244"/>
      <c r="C312" s="244"/>
    </row>
    <row r="313" spans="1:3" ht="15.75" customHeight="1">
      <c r="A313" s="244"/>
      <c r="B313" s="244"/>
      <c r="C313" s="244"/>
    </row>
    <row r="314" spans="1:3" ht="15.75" customHeight="1">
      <c r="A314" s="244"/>
      <c r="B314" s="244"/>
      <c r="C314" s="244"/>
    </row>
    <row r="315" spans="1:3" ht="15.75" customHeight="1">
      <c r="A315" s="244"/>
      <c r="B315" s="244"/>
      <c r="C315" s="244"/>
    </row>
    <row r="316" spans="1:3" ht="15.75" customHeight="1">
      <c r="A316" s="244"/>
      <c r="B316" s="244"/>
      <c r="C316" s="244"/>
    </row>
    <row r="317" spans="1:3" ht="15.75" customHeight="1">
      <c r="A317" s="244"/>
      <c r="B317" s="244"/>
      <c r="C317" s="244"/>
    </row>
    <row r="318" spans="1:3" ht="15.75" customHeight="1">
      <c r="A318" s="244"/>
      <c r="B318" s="244"/>
      <c r="C318" s="244"/>
    </row>
    <row r="319" spans="1:3" ht="15.75" customHeight="1">
      <c r="A319" s="244"/>
      <c r="B319" s="244"/>
      <c r="C319" s="244"/>
    </row>
    <row r="320" spans="1:3" ht="15.75" customHeight="1">
      <c r="A320" s="244"/>
      <c r="B320" s="244"/>
      <c r="C320" s="244"/>
    </row>
    <row r="321" spans="1:3" ht="15.75" customHeight="1">
      <c r="A321" s="244"/>
      <c r="B321" s="244"/>
      <c r="C321" s="244"/>
    </row>
    <row r="322" spans="1:3" ht="15.75" customHeight="1">
      <c r="A322" s="244"/>
      <c r="B322" s="244"/>
      <c r="C322" s="244"/>
    </row>
    <row r="323" spans="1:3" ht="15.75" customHeight="1">
      <c r="A323" s="244"/>
      <c r="B323" s="244"/>
      <c r="C323" s="244"/>
    </row>
    <row r="324" spans="1:3" ht="15.75" customHeight="1">
      <c r="A324" s="244"/>
      <c r="B324" s="244"/>
      <c r="C324" s="244"/>
    </row>
    <row r="325" spans="1:3" ht="15.75" customHeight="1">
      <c r="A325" s="244"/>
      <c r="B325" s="244"/>
      <c r="C325" s="244"/>
    </row>
    <row r="326" spans="1:3" ht="15.75" customHeight="1">
      <c r="A326" s="244"/>
      <c r="B326" s="244"/>
      <c r="C326" s="244"/>
    </row>
    <row r="327" spans="1:3" ht="15.75" customHeight="1">
      <c r="A327" s="244"/>
      <c r="B327" s="244"/>
      <c r="C327" s="244"/>
    </row>
    <row r="328" spans="1:3" ht="15.75" customHeight="1">
      <c r="A328" s="244"/>
      <c r="B328" s="244"/>
      <c r="C328" s="244"/>
    </row>
    <row r="329" spans="1:3" ht="15.75" customHeight="1">
      <c r="A329" s="244"/>
      <c r="B329" s="244"/>
      <c r="C329" s="244"/>
    </row>
    <row r="330" spans="1:3" ht="15.75" customHeight="1">
      <c r="A330" s="244"/>
      <c r="B330" s="244"/>
      <c r="C330" s="244"/>
    </row>
    <row r="331" spans="1:3" ht="15.75" customHeight="1">
      <c r="A331" s="244"/>
      <c r="B331" s="244"/>
      <c r="C331" s="244"/>
    </row>
    <row r="332" spans="1:3" ht="15.75" customHeight="1">
      <c r="A332" s="244"/>
      <c r="B332" s="244"/>
      <c r="C332" s="244"/>
    </row>
    <row r="333" spans="1:3" ht="15.75" customHeight="1">
      <c r="A333" s="244"/>
      <c r="B333" s="244"/>
      <c r="C333" s="244"/>
    </row>
    <row r="334" spans="1:3" ht="15.75" customHeight="1">
      <c r="A334" s="244"/>
      <c r="B334" s="244"/>
      <c r="C334" s="244"/>
    </row>
    <row r="335" spans="1:3" ht="15.75" customHeight="1">
      <c r="A335" s="244"/>
      <c r="B335" s="244"/>
      <c r="C335" s="244"/>
    </row>
    <row r="336" spans="1:3" ht="15.75" customHeight="1">
      <c r="A336" s="244"/>
      <c r="B336" s="244"/>
      <c r="C336" s="244"/>
    </row>
    <row r="337" spans="1:3" ht="15.75" customHeight="1">
      <c r="A337" s="244"/>
      <c r="B337" s="244"/>
      <c r="C337" s="244"/>
    </row>
    <row r="338" spans="1:3" ht="15.75" customHeight="1">
      <c r="A338" s="244"/>
      <c r="B338" s="244"/>
      <c r="C338" s="244"/>
    </row>
    <row r="339" spans="1:3" ht="15.75" customHeight="1">
      <c r="A339" s="244"/>
      <c r="B339" s="244"/>
      <c r="C339" s="244"/>
    </row>
    <row r="340" spans="1:3" ht="15.75" customHeight="1">
      <c r="A340" s="244"/>
      <c r="B340" s="244"/>
      <c r="C340" s="244"/>
    </row>
    <row r="341" spans="1:3" ht="15.75" customHeight="1">
      <c r="A341" s="244"/>
      <c r="B341" s="244"/>
      <c r="C341" s="244"/>
    </row>
    <row r="342" spans="1:3" ht="15.75" customHeight="1">
      <c r="A342" s="244"/>
      <c r="B342" s="244"/>
      <c r="C342" s="244"/>
    </row>
    <row r="343" spans="1:3" ht="15.75" customHeight="1">
      <c r="A343" s="244"/>
      <c r="B343" s="244"/>
      <c r="C343" s="244"/>
    </row>
    <row r="344" spans="1:3" ht="15.75" customHeight="1">
      <c r="A344" s="244"/>
      <c r="B344" s="244"/>
      <c r="C344" s="244"/>
    </row>
    <row r="345" spans="1:3" ht="15.75" customHeight="1">
      <c r="A345" s="244"/>
      <c r="B345" s="244"/>
      <c r="C345" s="244"/>
    </row>
    <row r="346" spans="1:3" ht="15.75" customHeight="1">
      <c r="A346" s="244"/>
      <c r="B346" s="244"/>
      <c r="C346" s="244"/>
    </row>
    <row r="347" spans="1:3" ht="15.75" customHeight="1">
      <c r="A347" s="244"/>
      <c r="B347" s="244"/>
      <c r="C347" s="244"/>
    </row>
    <row r="348" spans="1:3" ht="15.75" customHeight="1">
      <c r="A348" s="244"/>
      <c r="B348" s="244"/>
      <c r="C348" s="244"/>
    </row>
    <row r="349" spans="1:3" ht="15.75" customHeight="1">
      <c r="A349" s="244"/>
      <c r="B349" s="244"/>
      <c r="C349" s="244"/>
    </row>
    <row r="350" spans="1:3" ht="15.75" customHeight="1">
      <c r="A350" s="244"/>
      <c r="B350" s="244"/>
      <c r="C350" s="244"/>
    </row>
    <row r="351" spans="1:3" ht="15.75" customHeight="1">
      <c r="A351" s="244"/>
      <c r="B351" s="244"/>
      <c r="C351" s="244"/>
    </row>
    <row r="352" spans="1:3" ht="15.75" customHeight="1">
      <c r="A352" s="244"/>
      <c r="B352" s="244"/>
      <c r="C352" s="244"/>
    </row>
    <row r="353" spans="1:3" ht="15.75" customHeight="1">
      <c r="A353" s="244"/>
      <c r="B353" s="244"/>
      <c r="C353" s="244"/>
    </row>
    <row r="354" spans="1:3" ht="15.75" customHeight="1">
      <c r="A354" s="244"/>
      <c r="B354" s="244"/>
      <c r="C354" s="244"/>
    </row>
    <row r="355" spans="1:3" ht="15.75" customHeight="1">
      <c r="A355" s="244"/>
      <c r="B355" s="244"/>
      <c r="C355" s="244"/>
    </row>
    <row r="356" spans="1:3" ht="15.75" customHeight="1">
      <c r="A356" s="244"/>
      <c r="B356" s="244"/>
      <c r="C356" s="244"/>
    </row>
    <row r="357" spans="1:3" ht="15.75" customHeight="1">
      <c r="A357" s="244"/>
      <c r="B357" s="244"/>
      <c r="C357" s="244"/>
    </row>
    <row r="358" spans="1:3" ht="15.75" customHeight="1">
      <c r="A358" s="244"/>
      <c r="B358" s="244"/>
      <c r="C358" s="244"/>
    </row>
    <row r="359" spans="1:3" ht="15.75" customHeight="1">
      <c r="A359" s="244"/>
      <c r="B359" s="244"/>
      <c r="C359" s="244"/>
    </row>
    <row r="360" spans="1:3" ht="15.75" customHeight="1">
      <c r="A360" s="244"/>
      <c r="B360" s="244"/>
      <c r="C360" s="244"/>
    </row>
    <row r="361" spans="1:3" ht="15.75" customHeight="1">
      <c r="A361" s="244"/>
      <c r="B361" s="244"/>
      <c r="C361" s="244"/>
    </row>
    <row r="362" spans="1:3" ht="15.75" customHeight="1">
      <c r="A362" s="244"/>
      <c r="B362" s="244"/>
      <c r="C362" s="244"/>
    </row>
    <row r="363" spans="1:3" ht="15.75" customHeight="1">
      <c r="A363" s="244"/>
      <c r="B363" s="244"/>
      <c r="C363" s="244"/>
    </row>
    <row r="364" spans="1:3" ht="15.75" customHeight="1">
      <c r="A364" s="244"/>
      <c r="B364" s="244"/>
      <c r="C364" s="244"/>
    </row>
    <row r="365" spans="1:3" ht="15.75" customHeight="1">
      <c r="A365" s="244"/>
      <c r="B365" s="244"/>
      <c r="C365" s="244"/>
    </row>
    <row r="366" spans="1:3" ht="15.75" customHeight="1">
      <c r="A366" s="244"/>
      <c r="B366" s="244"/>
      <c r="C366" s="244"/>
    </row>
    <row r="367" spans="1:3" ht="15.75" customHeight="1">
      <c r="A367" s="244"/>
      <c r="B367" s="244"/>
      <c r="C367" s="244"/>
    </row>
    <row r="368" spans="1:3" ht="15.75" customHeight="1">
      <c r="A368" s="244"/>
      <c r="B368" s="244"/>
      <c r="C368" s="244"/>
    </row>
    <row r="369" spans="1:3" ht="15.75" customHeight="1">
      <c r="A369" s="244"/>
      <c r="B369" s="244"/>
      <c r="C369" s="244"/>
    </row>
    <row r="370" spans="1:3" ht="15.75" customHeight="1">
      <c r="A370" s="244"/>
      <c r="B370" s="244"/>
      <c r="C370" s="244"/>
    </row>
    <row r="371" spans="1:3" ht="15.75" customHeight="1">
      <c r="A371" s="244"/>
      <c r="B371" s="244"/>
      <c r="C371" s="244"/>
    </row>
    <row r="372" spans="1:3" ht="15.75" customHeight="1">
      <c r="A372" s="244"/>
      <c r="B372" s="244"/>
      <c r="C372" s="244"/>
    </row>
    <row r="373" spans="1:3" ht="15.75" customHeight="1">
      <c r="A373" s="244"/>
      <c r="B373" s="244"/>
      <c r="C373" s="244"/>
    </row>
    <row r="374" spans="1:3" ht="15.75" customHeight="1">
      <c r="A374" s="244"/>
      <c r="B374" s="244"/>
      <c r="C374" s="244"/>
    </row>
    <row r="375" spans="1:3" ht="15.75" customHeight="1">
      <c r="A375" s="244"/>
      <c r="B375" s="244"/>
      <c r="C375" s="244"/>
    </row>
    <row r="376" spans="1:3" ht="15.75" customHeight="1">
      <c r="A376" s="244"/>
      <c r="B376" s="244"/>
      <c r="C376" s="244"/>
    </row>
    <row r="377" spans="1:3" ht="15.75" customHeight="1">
      <c r="A377" s="244"/>
      <c r="B377" s="244"/>
      <c r="C377" s="244"/>
    </row>
    <row r="378" spans="1:3" ht="15.75" customHeight="1">
      <c r="A378" s="244"/>
      <c r="B378" s="244"/>
      <c r="C378" s="244"/>
    </row>
    <row r="379" spans="1:3" ht="15.75" customHeight="1">
      <c r="A379" s="244"/>
      <c r="B379" s="244"/>
      <c r="C379" s="244"/>
    </row>
    <row r="380" spans="1:3" ht="15.75" customHeight="1">
      <c r="A380" s="244"/>
      <c r="B380" s="244"/>
      <c r="C380" s="244"/>
    </row>
    <row r="381" spans="1:3" ht="15.75" customHeight="1">
      <c r="A381" s="244"/>
      <c r="B381" s="244"/>
      <c r="C381" s="244"/>
    </row>
    <row r="382" spans="1:3" ht="15.75" customHeight="1">
      <c r="A382" s="244"/>
      <c r="B382" s="244"/>
      <c r="C382" s="244"/>
    </row>
    <row r="383" spans="1:3" ht="15.75" customHeight="1">
      <c r="A383" s="244"/>
      <c r="B383" s="244"/>
      <c r="C383" s="244"/>
    </row>
    <row r="384" spans="1:3" ht="15.75" customHeight="1">
      <c r="A384" s="244"/>
      <c r="B384" s="244"/>
      <c r="C384" s="244"/>
    </row>
    <row r="385" spans="1:3" ht="15.75" customHeight="1">
      <c r="A385" s="244"/>
      <c r="B385" s="244"/>
      <c r="C385" s="244"/>
    </row>
    <row r="386" spans="1:3" ht="15.75" customHeight="1">
      <c r="A386" s="244"/>
      <c r="B386" s="244"/>
      <c r="C386" s="244"/>
    </row>
    <row r="387" spans="1:3" ht="15.75" customHeight="1">
      <c r="A387" s="244"/>
      <c r="B387" s="244"/>
      <c r="C387" s="244"/>
    </row>
    <row r="388" spans="1:3" ht="15.75" customHeight="1">
      <c r="A388" s="244"/>
      <c r="B388" s="244"/>
      <c r="C388" s="244"/>
    </row>
    <row r="389" spans="1:3" ht="15.75" customHeight="1">
      <c r="A389" s="244"/>
      <c r="B389" s="244"/>
      <c r="C389" s="244"/>
    </row>
    <row r="390" spans="1:3" ht="15.75" customHeight="1">
      <c r="A390" s="244"/>
      <c r="B390" s="244"/>
      <c r="C390" s="244"/>
    </row>
    <row r="391" spans="1:3" ht="15.75" customHeight="1">
      <c r="A391" s="244"/>
      <c r="B391" s="244"/>
      <c r="C391" s="244"/>
    </row>
    <row r="392" spans="1:3" ht="15.75" customHeight="1">
      <c r="A392" s="244"/>
      <c r="B392" s="244"/>
      <c r="C392" s="244"/>
    </row>
    <row r="393" spans="1:3" ht="15.75" customHeight="1">
      <c r="A393" s="244"/>
      <c r="B393" s="244"/>
      <c r="C393" s="244"/>
    </row>
    <row r="394" spans="1:3" ht="15.75" customHeight="1">
      <c r="A394" s="244"/>
      <c r="B394" s="244"/>
      <c r="C394" s="244"/>
    </row>
    <row r="395" spans="1:3" ht="15.75" customHeight="1">
      <c r="A395" s="244"/>
      <c r="B395" s="244"/>
      <c r="C395" s="244"/>
    </row>
    <row r="396" spans="1:3" ht="15.75" customHeight="1">
      <c r="A396" s="244"/>
      <c r="B396" s="244"/>
      <c r="C396" s="244"/>
    </row>
    <row r="397" spans="1:3" ht="15.75" customHeight="1">
      <c r="A397" s="244"/>
      <c r="B397" s="244"/>
      <c r="C397" s="244"/>
    </row>
    <row r="398" spans="1:3" ht="15.75" customHeight="1">
      <c r="A398" s="244"/>
      <c r="B398" s="244"/>
      <c r="C398" s="244"/>
    </row>
    <row r="399" spans="1:3" ht="15.75" customHeight="1">
      <c r="A399" s="244"/>
      <c r="B399" s="244"/>
      <c r="C399" s="244"/>
    </row>
    <row r="400" spans="1:3" ht="15.75" customHeight="1">
      <c r="A400" s="244"/>
      <c r="B400" s="244"/>
      <c r="C400" s="244"/>
    </row>
    <row r="401" spans="1:3" ht="15.75" customHeight="1">
      <c r="A401" s="244"/>
      <c r="B401" s="244"/>
      <c r="C401" s="244"/>
    </row>
    <row r="402" spans="1:3" ht="15.75" customHeight="1">
      <c r="A402" s="244"/>
      <c r="B402" s="244"/>
      <c r="C402" s="244"/>
    </row>
    <row r="403" spans="1:3" ht="15.75" customHeight="1">
      <c r="A403" s="244"/>
      <c r="B403" s="244"/>
      <c r="C403" s="244"/>
    </row>
    <row r="404" spans="1:3" ht="15.75" customHeight="1">
      <c r="A404" s="244"/>
      <c r="B404" s="244"/>
      <c r="C404" s="244"/>
    </row>
    <row r="405" spans="1:3" ht="15.75" customHeight="1">
      <c r="A405" s="244"/>
      <c r="B405" s="244"/>
      <c r="C405" s="244"/>
    </row>
    <row r="406" spans="1:3" ht="15.75" customHeight="1">
      <c r="A406" s="244"/>
      <c r="B406" s="244"/>
      <c r="C406" s="244"/>
    </row>
    <row r="407" spans="1:3" ht="15.75" customHeight="1">
      <c r="A407" s="244"/>
      <c r="B407" s="244"/>
      <c r="C407" s="244"/>
    </row>
    <row r="408" spans="1:3" ht="15.75" customHeight="1">
      <c r="A408" s="244"/>
      <c r="B408" s="244"/>
      <c r="C408" s="244"/>
    </row>
    <row r="409" spans="1:3" ht="15.75" customHeight="1">
      <c r="A409" s="244"/>
      <c r="B409" s="244"/>
      <c r="C409" s="244"/>
    </row>
    <row r="410" spans="1:3" ht="15.75" customHeight="1">
      <c r="A410" s="244"/>
      <c r="B410" s="244"/>
      <c r="C410" s="244"/>
    </row>
    <row r="411" spans="1:3" ht="15.75" customHeight="1">
      <c r="A411" s="244"/>
      <c r="B411" s="244"/>
      <c r="C411" s="244"/>
    </row>
    <row r="412" spans="1:3" ht="15.75" customHeight="1">
      <c r="A412" s="244"/>
      <c r="B412" s="244"/>
      <c r="C412" s="244"/>
    </row>
    <row r="413" spans="1:3" ht="15.75" customHeight="1">
      <c r="A413" s="244"/>
      <c r="B413" s="244"/>
      <c r="C413" s="244"/>
    </row>
    <row r="414" spans="1:3" ht="15.75" customHeight="1">
      <c r="A414" s="244"/>
      <c r="B414" s="244"/>
      <c r="C414" s="244"/>
    </row>
    <row r="415" spans="1:3" ht="15.75" customHeight="1">
      <c r="A415" s="244"/>
      <c r="B415" s="244"/>
      <c r="C415" s="244"/>
    </row>
    <row r="416" spans="1:3" ht="15.75" customHeight="1">
      <c r="A416" s="244"/>
      <c r="B416" s="244"/>
      <c r="C416" s="244"/>
    </row>
    <row r="417" spans="1:3" ht="15.75" customHeight="1">
      <c r="A417" s="244"/>
      <c r="B417" s="244"/>
      <c r="C417" s="244"/>
    </row>
    <row r="418" spans="1:3" ht="15.75" customHeight="1">
      <c r="A418" s="244"/>
      <c r="B418" s="244"/>
      <c r="C418" s="244"/>
    </row>
    <row r="419" spans="1:3" ht="15.75" customHeight="1">
      <c r="A419" s="244"/>
      <c r="B419" s="244"/>
      <c r="C419" s="244"/>
    </row>
    <row r="420" spans="1:3" ht="15.75" customHeight="1">
      <c r="A420" s="244"/>
      <c r="B420" s="244"/>
      <c r="C420" s="244"/>
    </row>
    <row r="421" spans="1:3" ht="15.75" customHeight="1">
      <c r="A421" s="244"/>
      <c r="B421" s="244"/>
      <c r="C421" s="244"/>
    </row>
    <row r="422" spans="1:3" ht="15.75" customHeight="1">
      <c r="A422" s="244"/>
      <c r="B422" s="244"/>
      <c r="C422" s="244"/>
    </row>
    <row r="423" spans="1:3" ht="15.75" customHeight="1">
      <c r="A423" s="244"/>
      <c r="B423" s="244"/>
      <c r="C423" s="244"/>
    </row>
    <row r="424" spans="1:3" ht="15.75" customHeight="1">
      <c r="A424" s="244"/>
      <c r="B424" s="244"/>
      <c r="C424" s="244"/>
    </row>
    <row r="425" spans="1:3" ht="15.75" customHeight="1">
      <c r="A425" s="244"/>
      <c r="B425" s="244"/>
      <c r="C425" s="244"/>
    </row>
    <row r="426" spans="1:3" ht="15.75" customHeight="1">
      <c r="A426" s="244"/>
      <c r="B426" s="244"/>
      <c r="C426" s="244"/>
    </row>
    <row r="427" spans="1:3" ht="15.75" customHeight="1">
      <c r="A427" s="244"/>
      <c r="B427" s="244"/>
      <c r="C427" s="244"/>
    </row>
    <row r="428" spans="1:3" ht="15.75" customHeight="1">
      <c r="A428" s="244"/>
      <c r="B428" s="244"/>
      <c r="C428" s="244"/>
    </row>
    <row r="429" spans="1:3" ht="15.75" customHeight="1">
      <c r="A429" s="244"/>
      <c r="B429" s="244"/>
      <c r="C429" s="244"/>
    </row>
    <row r="430" spans="1:3" ht="15.75" customHeight="1">
      <c r="A430" s="244"/>
      <c r="B430" s="244"/>
      <c r="C430" s="244"/>
    </row>
    <row r="431" spans="1:3" ht="15.75" customHeight="1">
      <c r="A431" s="244"/>
      <c r="B431" s="244"/>
      <c r="C431" s="244"/>
    </row>
    <row r="432" spans="1:3" ht="15.75" customHeight="1">
      <c r="A432" s="244"/>
      <c r="B432" s="244"/>
      <c r="C432" s="244"/>
    </row>
    <row r="433" spans="1:3" ht="15.75" customHeight="1">
      <c r="A433" s="244"/>
      <c r="B433" s="244"/>
      <c r="C433" s="244"/>
    </row>
    <row r="434" spans="1:3" ht="15.75" customHeight="1">
      <c r="A434" s="244"/>
      <c r="B434" s="244"/>
      <c r="C434" s="244"/>
    </row>
    <row r="435" spans="1:3" ht="15.75" customHeight="1">
      <c r="A435" s="244"/>
      <c r="B435" s="244"/>
      <c r="C435" s="244"/>
    </row>
    <row r="436" spans="1:3" ht="15.75" customHeight="1">
      <c r="A436" s="244"/>
      <c r="B436" s="244"/>
      <c r="C436" s="244"/>
    </row>
    <row r="437" spans="1:3" ht="15.75" customHeight="1">
      <c r="A437" s="244"/>
      <c r="B437" s="244"/>
      <c r="C437" s="244"/>
    </row>
    <row r="438" spans="1:3" ht="15.75" customHeight="1">
      <c r="A438" s="244"/>
      <c r="B438" s="244"/>
      <c r="C438" s="244"/>
    </row>
    <row r="439" spans="1:3" ht="15.75" customHeight="1">
      <c r="A439" s="244"/>
      <c r="B439" s="244"/>
      <c r="C439" s="244"/>
    </row>
    <row r="440" spans="1:3" ht="15.75" customHeight="1">
      <c r="A440" s="244"/>
      <c r="B440" s="244"/>
      <c r="C440" s="244"/>
    </row>
    <row r="441" spans="1:3" ht="15.75" customHeight="1">
      <c r="A441" s="244"/>
      <c r="B441" s="244"/>
      <c r="C441" s="244"/>
    </row>
    <row r="442" spans="1:3" ht="15.75" customHeight="1">
      <c r="A442" s="244"/>
      <c r="B442" s="244"/>
      <c r="C442" s="244"/>
    </row>
    <row r="443" spans="1:3" ht="15.75" customHeight="1">
      <c r="A443" s="244"/>
      <c r="B443" s="244"/>
      <c r="C443" s="244"/>
    </row>
    <row r="444" spans="1:3" ht="15.75" customHeight="1">
      <c r="A444" s="244"/>
      <c r="B444" s="244"/>
      <c r="C444" s="244"/>
    </row>
    <row r="445" spans="1:3" ht="15.75" customHeight="1">
      <c r="A445" s="244"/>
      <c r="B445" s="244"/>
      <c r="C445" s="244"/>
    </row>
    <row r="446" spans="1:3" ht="15.75" customHeight="1">
      <c r="A446" s="244"/>
      <c r="B446" s="244"/>
      <c r="C446" s="244"/>
    </row>
    <row r="447" spans="1:3" ht="15.75" customHeight="1">
      <c r="A447" s="244"/>
      <c r="B447" s="244"/>
      <c r="C447" s="244"/>
    </row>
    <row r="448" spans="1:3" ht="15.75" customHeight="1">
      <c r="A448" s="244"/>
      <c r="B448" s="244"/>
      <c r="C448" s="244"/>
    </row>
    <row r="449" spans="1:3" ht="15.75" customHeight="1">
      <c r="A449" s="244"/>
      <c r="B449" s="244"/>
      <c r="C449" s="244"/>
    </row>
    <row r="450" spans="1:3" ht="15.75" customHeight="1">
      <c r="A450" s="244"/>
      <c r="B450" s="244"/>
      <c r="C450" s="244"/>
    </row>
    <row r="451" spans="1:3" ht="15.75" customHeight="1">
      <c r="A451" s="244"/>
      <c r="B451" s="244"/>
      <c r="C451" s="244"/>
    </row>
    <row r="452" spans="1:3" ht="15.75" customHeight="1">
      <c r="A452" s="244"/>
      <c r="B452" s="244"/>
      <c r="C452" s="244"/>
    </row>
    <row r="453" spans="1:3" ht="15.75" customHeight="1">
      <c r="A453" s="244"/>
      <c r="B453" s="244"/>
      <c r="C453" s="244"/>
    </row>
    <row r="454" spans="1:3" ht="15.75" customHeight="1">
      <c r="A454" s="244"/>
      <c r="B454" s="244"/>
      <c r="C454" s="244"/>
    </row>
    <row r="455" spans="1:3" ht="15.75" customHeight="1">
      <c r="A455" s="244"/>
      <c r="B455" s="244"/>
      <c r="C455" s="244"/>
    </row>
    <row r="456" spans="1:3" ht="15.75" customHeight="1">
      <c r="A456" s="244"/>
      <c r="B456" s="244"/>
      <c r="C456" s="244"/>
    </row>
    <row r="457" spans="1:3" ht="15.75" customHeight="1">
      <c r="A457" s="244"/>
      <c r="B457" s="244"/>
      <c r="C457" s="244"/>
    </row>
    <row r="458" spans="1:3" ht="15.75" customHeight="1">
      <c r="A458" s="244"/>
      <c r="B458" s="244"/>
      <c r="C458" s="244"/>
    </row>
    <row r="459" spans="1:3" ht="15.75" customHeight="1">
      <c r="A459" s="244"/>
      <c r="B459" s="244"/>
      <c r="C459" s="244"/>
    </row>
    <row r="460" spans="1:3" ht="15.75" customHeight="1">
      <c r="A460" s="244"/>
      <c r="B460" s="244"/>
      <c r="C460" s="244"/>
    </row>
    <row r="461" spans="1:3" ht="15.75" customHeight="1">
      <c r="A461" s="244"/>
      <c r="B461" s="244"/>
      <c r="C461" s="244"/>
    </row>
    <row r="462" spans="1:3" ht="15.75" customHeight="1">
      <c r="A462" s="244"/>
      <c r="B462" s="244"/>
      <c r="C462" s="244"/>
    </row>
    <row r="463" spans="1:3" ht="15.75" customHeight="1">
      <c r="A463" s="244"/>
      <c r="B463" s="244"/>
      <c r="C463" s="244"/>
    </row>
    <row r="464" spans="1:3" ht="15.75" customHeight="1">
      <c r="A464" s="244"/>
      <c r="B464" s="244"/>
      <c r="C464" s="244"/>
    </row>
    <row r="465" spans="1:3" ht="15.75" customHeight="1">
      <c r="A465" s="244"/>
      <c r="B465" s="244"/>
      <c r="C465" s="244"/>
    </row>
    <row r="466" spans="1:3" ht="15.75" customHeight="1">
      <c r="A466" s="244"/>
      <c r="B466" s="244"/>
      <c r="C466" s="244"/>
    </row>
    <row r="467" spans="1:3" ht="15.75" customHeight="1">
      <c r="A467" s="244"/>
      <c r="B467" s="244"/>
      <c r="C467" s="244"/>
    </row>
    <row r="468" spans="1:3" ht="15.75" customHeight="1">
      <c r="A468" s="244"/>
      <c r="B468" s="244"/>
      <c r="C468" s="244"/>
    </row>
    <row r="469" spans="1:3" ht="15.75" customHeight="1">
      <c r="A469" s="244"/>
      <c r="B469" s="244"/>
      <c r="C469" s="244"/>
    </row>
    <row r="470" spans="1:3" ht="15.75" customHeight="1">
      <c r="A470" s="244"/>
      <c r="B470" s="244"/>
      <c r="C470" s="244"/>
    </row>
    <row r="471" spans="1:3" ht="15.75" customHeight="1">
      <c r="A471" s="244"/>
      <c r="B471" s="244"/>
      <c r="C471" s="244"/>
    </row>
    <row r="472" spans="1:3" ht="15.75" customHeight="1">
      <c r="A472" s="244"/>
      <c r="B472" s="244"/>
      <c r="C472" s="244"/>
    </row>
    <row r="473" spans="1:3" ht="15.75" customHeight="1">
      <c r="A473" s="244"/>
      <c r="B473" s="244"/>
      <c r="C473" s="244"/>
    </row>
    <row r="474" spans="1:3" ht="15.75" customHeight="1">
      <c r="A474" s="244"/>
      <c r="B474" s="244"/>
      <c r="C474" s="244"/>
    </row>
    <row r="475" spans="1:3" ht="15.75" customHeight="1">
      <c r="A475" s="244"/>
      <c r="B475" s="244"/>
      <c r="C475" s="244"/>
    </row>
    <row r="476" spans="1:3" ht="15.75" customHeight="1">
      <c r="A476" s="244"/>
      <c r="B476" s="244"/>
      <c r="C476" s="244"/>
    </row>
    <row r="477" spans="1:3" ht="15.75" customHeight="1">
      <c r="A477" s="244"/>
      <c r="B477" s="244"/>
      <c r="C477" s="244"/>
    </row>
    <row r="478" spans="1:3" ht="15.75" customHeight="1">
      <c r="A478" s="244"/>
      <c r="B478" s="244"/>
      <c r="C478" s="244"/>
    </row>
    <row r="479" spans="1:3" ht="15.75" customHeight="1">
      <c r="A479" s="244"/>
      <c r="B479" s="244"/>
      <c r="C479" s="244"/>
    </row>
    <row r="480" spans="1:3" ht="15.75" customHeight="1">
      <c r="A480" s="244"/>
      <c r="B480" s="244"/>
      <c r="C480" s="244"/>
    </row>
    <row r="481" spans="1:3" ht="15.75" customHeight="1">
      <c r="A481" s="244"/>
      <c r="B481" s="244"/>
      <c r="C481" s="244"/>
    </row>
    <row r="482" spans="1:3" ht="15.75" customHeight="1">
      <c r="A482" s="244"/>
      <c r="B482" s="244"/>
      <c r="C482" s="244"/>
    </row>
    <row r="483" spans="1:3" ht="15.75" customHeight="1">
      <c r="A483" s="244"/>
      <c r="B483" s="244"/>
      <c r="C483" s="244"/>
    </row>
    <row r="484" spans="1:3" ht="15.75" customHeight="1">
      <c r="A484" s="244"/>
      <c r="B484" s="244"/>
      <c r="C484" s="244"/>
    </row>
    <row r="485" spans="1:3" ht="15.75" customHeight="1">
      <c r="A485" s="244"/>
      <c r="B485" s="244"/>
      <c r="C485" s="244"/>
    </row>
    <row r="486" spans="1:3" ht="15.75" customHeight="1">
      <c r="A486" s="244"/>
      <c r="B486" s="244"/>
      <c r="C486" s="244"/>
    </row>
    <row r="487" spans="1:3" ht="15.75" customHeight="1">
      <c r="A487" s="244"/>
      <c r="B487" s="244"/>
      <c r="C487" s="244"/>
    </row>
    <row r="488" spans="1:3" ht="15.75" customHeight="1">
      <c r="A488" s="244"/>
      <c r="B488" s="244"/>
      <c r="C488" s="244"/>
    </row>
    <row r="489" spans="1:3" ht="15.75" customHeight="1">
      <c r="A489" s="244"/>
      <c r="B489" s="244"/>
      <c r="C489" s="244"/>
    </row>
    <row r="490" spans="1:3" ht="15.75" customHeight="1">
      <c r="A490" s="244"/>
      <c r="B490" s="244"/>
      <c r="C490" s="244"/>
    </row>
    <row r="491" spans="1:3" ht="15.75" customHeight="1">
      <c r="A491" s="244"/>
      <c r="B491" s="244"/>
      <c r="C491" s="244"/>
    </row>
    <row r="492" spans="1:3" ht="15.75" customHeight="1">
      <c r="A492" s="244"/>
      <c r="B492" s="244"/>
      <c r="C492" s="244"/>
    </row>
    <row r="493" spans="1:3" ht="15.75" customHeight="1">
      <c r="A493" s="244"/>
      <c r="B493" s="244"/>
      <c r="C493" s="244"/>
    </row>
    <row r="494" spans="1:3" ht="15.75" customHeight="1">
      <c r="A494" s="244"/>
      <c r="B494" s="244"/>
      <c r="C494" s="244"/>
    </row>
    <row r="495" spans="1:3" ht="15.75" customHeight="1">
      <c r="A495" s="244"/>
      <c r="B495" s="244"/>
      <c r="C495" s="244"/>
    </row>
    <row r="496" spans="1:3" ht="15.75" customHeight="1">
      <c r="A496" s="244"/>
      <c r="B496" s="244"/>
      <c r="C496" s="244"/>
    </row>
    <row r="497" spans="1:3" ht="15.75" customHeight="1">
      <c r="A497" s="244"/>
      <c r="B497" s="244"/>
      <c r="C497" s="244"/>
    </row>
    <row r="498" spans="1:3" ht="15.75" customHeight="1">
      <c r="A498" s="244"/>
      <c r="B498" s="244"/>
      <c r="C498" s="244"/>
    </row>
    <row r="499" spans="1:3" ht="15.75" customHeight="1">
      <c r="A499" s="244"/>
      <c r="B499" s="244"/>
      <c r="C499" s="244"/>
    </row>
    <row r="500" spans="1:3" ht="15.75" customHeight="1">
      <c r="A500" s="244"/>
      <c r="B500" s="244"/>
      <c r="C500" s="244"/>
    </row>
    <row r="501" spans="1:3" ht="15.75" customHeight="1">
      <c r="A501" s="244"/>
      <c r="B501" s="244"/>
      <c r="C501" s="244"/>
    </row>
    <row r="502" spans="1:3" ht="15.75" customHeight="1">
      <c r="A502" s="244"/>
      <c r="B502" s="244"/>
      <c r="C502" s="244"/>
    </row>
    <row r="503" spans="1:3" ht="15.75" customHeight="1">
      <c r="A503" s="244"/>
      <c r="B503" s="244"/>
      <c r="C503" s="244"/>
    </row>
    <row r="504" spans="1:3" ht="15.75" customHeight="1">
      <c r="A504" s="244"/>
      <c r="B504" s="244"/>
      <c r="C504" s="244"/>
    </row>
    <row r="505" spans="1:3" ht="15.75" customHeight="1">
      <c r="A505" s="244"/>
      <c r="B505" s="244"/>
      <c r="C505" s="244"/>
    </row>
    <row r="506" spans="1:3" ht="15.75" customHeight="1">
      <c r="A506" s="244"/>
      <c r="B506" s="244"/>
      <c r="C506" s="244"/>
    </row>
    <row r="507" spans="1:3" ht="15.75" customHeight="1">
      <c r="A507" s="244"/>
      <c r="B507" s="244"/>
      <c r="C507" s="244"/>
    </row>
    <row r="508" spans="1:3" ht="15.75" customHeight="1">
      <c r="A508" s="244"/>
      <c r="B508" s="244"/>
      <c r="C508" s="244"/>
    </row>
    <row r="509" spans="1:3" ht="15.75" customHeight="1">
      <c r="A509" s="244"/>
      <c r="B509" s="244"/>
      <c r="C509" s="244"/>
    </row>
    <row r="510" spans="1:3" ht="15.75" customHeight="1">
      <c r="A510" s="244"/>
      <c r="B510" s="244"/>
      <c r="C510" s="244"/>
    </row>
    <row r="511" spans="1:3" ht="15.75" customHeight="1">
      <c r="A511" s="244"/>
      <c r="B511" s="244"/>
      <c r="C511" s="244"/>
    </row>
    <row r="512" spans="1:3" ht="15.75" customHeight="1">
      <c r="A512" s="244"/>
      <c r="B512" s="244"/>
      <c r="C512" s="244"/>
    </row>
    <row r="513" spans="1:3" ht="15.75" customHeight="1">
      <c r="A513" s="244"/>
      <c r="B513" s="244"/>
      <c r="C513" s="244"/>
    </row>
    <row r="514" spans="1:3" ht="15.75" customHeight="1">
      <c r="A514" s="244"/>
      <c r="B514" s="244"/>
      <c r="C514" s="244"/>
    </row>
    <row r="515" spans="1:3" ht="15.75" customHeight="1">
      <c r="A515" s="244"/>
      <c r="B515" s="244"/>
      <c r="C515" s="244"/>
    </row>
    <row r="516" spans="1:3" ht="15.75" customHeight="1">
      <c r="A516" s="244"/>
      <c r="B516" s="244"/>
      <c r="C516" s="244"/>
    </row>
    <row r="517" spans="1:3" ht="15.75" customHeight="1">
      <c r="A517" s="244"/>
      <c r="B517" s="244"/>
      <c r="C517" s="244"/>
    </row>
    <row r="518" spans="1:3" ht="15.75" customHeight="1">
      <c r="A518" s="244"/>
      <c r="B518" s="244"/>
      <c r="C518" s="244"/>
    </row>
    <row r="519" spans="1:3" ht="15.75" customHeight="1">
      <c r="A519" s="244"/>
      <c r="B519" s="244"/>
      <c r="C519" s="244"/>
    </row>
    <row r="520" spans="1:3" ht="15.75" customHeight="1">
      <c r="A520" s="244"/>
      <c r="B520" s="244"/>
      <c r="C520" s="244"/>
    </row>
    <row r="521" spans="1:3" ht="15.75" customHeight="1">
      <c r="A521" s="244"/>
      <c r="B521" s="244"/>
      <c r="C521" s="244"/>
    </row>
    <row r="522" spans="1:3" ht="15.75" customHeight="1">
      <c r="A522" s="244"/>
      <c r="B522" s="244"/>
      <c r="C522" s="244"/>
    </row>
    <row r="523" spans="1:3" ht="15.75" customHeight="1">
      <c r="A523" s="244"/>
      <c r="B523" s="244"/>
      <c r="C523" s="244"/>
    </row>
    <row r="524" spans="1:3" ht="15.75" customHeight="1">
      <c r="A524" s="244"/>
      <c r="B524" s="244"/>
      <c r="C524" s="244"/>
    </row>
    <row r="525" spans="1:3" ht="15.75" customHeight="1">
      <c r="A525" s="244"/>
      <c r="B525" s="244"/>
      <c r="C525" s="244"/>
    </row>
    <row r="526" spans="1:3" ht="15.75" customHeight="1">
      <c r="A526" s="244"/>
      <c r="B526" s="244"/>
      <c r="C526" s="244"/>
    </row>
    <row r="527" spans="1:3" ht="15.75" customHeight="1">
      <c r="A527" s="244"/>
      <c r="B527" s="244"/>
      <c r="C527" s="244"/>
    </row>
    <row r="528" spans="1:3" ht="15.75" customHeight="1">
      <c r="A528" s="244"/>
      <c r="B528" s="244"/>
      <c r="C528" s="244"/>
    </row>
    <row r="529" spans="1:3" ht="15.75" customHeight="1">
      <c r="A529" s="244"/>
      <c r="B529" s="244"/>
      <c r="C529" s="244"/>
    </row>
    <row r="530" spans="1:3" ht="15.75" customHeight="1">
      <c r="A530" s="244"/>
      <c r="B530" s="244"/>
      <c r="C530" s="244"/>
    </row>
    <row r="531" spans="1:3" ht="15.75" customHeight="1">
      <c r="A531" s="244"/>
      <c r="B531" s="244"/>
      <c r="C531" s="244"/>
    </row>
    <row r="532" spans="1:3" ht="15.75" customHeight="1">
      <c r="A532" s="244"/>
      <c r="B532" s="244"/>
      <c r="C532" s="244"/>
    </row>
    <row r="533" spans="1:3" ht="15.75" customHeight="1">
      <c r="A533" s="244"/>
      <c r="B533" s="244"/>
      <c r="C533" s="244"/>
    </row>
    <row r="534" spans="1:3" ht="15.75" customHeight="1">
      <c r="A534" s="244"/>
      <c r="B534" s="244"/>
      <c r="C534" s="244"/>
    </row>
    <row r="535" spans="1:3" ht="15.75" customHeight="1">
      <c r="A535" s="244"/>
      <c r="B535" s="244"/>
      <c r="C535" s="244"/>
    </row>
    <row r="536" spans="1:3" ht="15.75" customHeight="1">
      <c r="A536" s="244"/>
      <c r="B536" s="244"/>
      <c r="C536" s="244"/>
    </row>
    <row r="537" spans="1:3" ht="15.75" customHeight="1">
      <c r="A537" s="244"/>
      <c r="B537" s="244"/>
      <c r="C537" s="244"/>
    </row>
    <row r="538" spans="1:3" ht="15.75" customHeight="1">
      <c r="A538" s="244"/>
      <c r="B538" s="244"/>
      <c r="C538" s="244"/>
    </row>
    <row r="539" spans="1:3" ht="15.75" customHeight="1">
      <c r="A539" s="244"/>
      <c r="B539" s="244"/>
      <c r="C539" s="244"/>
    </row>
    <row r="540" spans="1:3" ht="15.75" customHeight="1">
      <c r="A540" s="244"/>
      <c r="B540" s="244"/>
      <c r="C540" s="244"/>
    </row>
    <row r="541" spans="1:3" ht="15.75" customHeight="1">
      <c r="A541" s="244"/>
      <c r="B541" s="244"/>
      <c r="C541" s="244"/>
    </row>
    <row r="542" spans="1:3" ht="15.75" customHeight="1">
      <c r="A542" s="244"/>
      <c r="B542" s="244"/>
      <c r="C542" s="244"/>
    </row>
    <row r="543" spans="1:3" ht="15.75" customHeight="1">
      <c r="A543" s="244"/>
      <c r="B543" s="244"/>
      <c r="C543" s="244"/>
    </row>
    <row r="544" spans="1:3" ht="15.75" customHeight="1">
      <c r="A544" s="244"/>
      <c r="B544" s="244"/>
      <c r="C544" s="244"/>
    </row>
    <row r="545" spans="1:3" ht="15.75" customHeight="1">
      <c r="A545" s="244"/>
      <c r="B545" s="244"/>
      <c r="C545" s="244"/>
    </row>
    <row r="546" spans="1:3" ht="15.75" customHeight="1">
      <c r="A546" s="244"/>
      <c r="B546" s="244"/>
      <c r="C546" s="244"/>
    </row>
    <row r="547" spans="1:3" ht="15.75" customHeight="1">
      <c r="A547" s="244"/>
      <c r="B547" s="244"/>
      <c r="C547" s="244"/>
    </row>
    <row r="548" spans="1:3" ht="15.75" customHeight="1">
      <c r="A548" s="244"/>
      <c r="B548" s="244"/>
      <c r="C548" s="244"/>
    </row>
    <row r="549" spans="1:3" ht="15.75" customHeight="1">
      <c r="A549" s="244"/>
      <c r="B549" s="244"/>
      <c r="C549" s="244"/>
    </row>
    <row r="550" spans="1:3" ht="15.75" customHeight="1">
      <c r="A550" s="244"/>
      <c r="B550" s="244"/>
      <c r="C550" s="244"/>
    </row>
    <row r="551" spans="1:3" ht="15.75" customHeight="1">
      <c r="A551" s="244"/>
      <c r="B551" s="244"/>
      <c r="C551" s="244"/>
    </row>
    <row r="552" spans="1:3" ht="15.75" customHeight="1">
      <c r="A552" s="244"/>
      <c r="B552" s="244"/>
      <c r="C552" s="244"/>
    </row>
    <row r="553" spans="1:3" ht="15.75" customHeight="1">
      <c r="A553" s="244"/>
      <c r="B553" s="244"/>
      <c r="C553" s="244"/>
    </row>
    <row r="554" spans="1:3" ht="15.75" customHeight="1">
      <c r="A554" s="244"/>
      <c r="B554" s="244"/>
      <c r="C554" s="244"/>
    </row>
    <row r="555" spans="1:3" ht="15.75" customHeight="1">
      <c r="A555" s="244"/>
      <c r="B555" s="244"/>
      <c r="C555" s="244"/>
    </row>
    <row r="556" spans="1:3" ht="15.75" customHeight="1">
      <c r="A556" s="244"/>
      <c r="B556" s="244"/>
      <c r="C556" s="244"/>
    </row>
    <row r="557" spans="1:3" ht="15.75" customHeight="1">
      <c r="A557" s="244"/>
      <c r="B557" s="244"/>
      <c r="C557" s="244"/>
    </row>
    <row r="558" spans="1:3" ht="15.75" customHeight="1">
      <c r="A558" s="244"/>
      <c r="B558" s="244"/>
      <c r="C558" s="244"/>
    </row>
    <row r="559" spans="1:3" ht="15.75" customHeight="1">
      <c r="A559" s="244"/>
      <c r="B559" s="244"/>
      <c r="C559" s="244"/>
    </row>
    <row r="560" spans="1:3" ht="15.75" customHeight="1">
      <c r="A560" s="244"/>
      <c r="B560" s="244"/>
      <c r="C560" s="244"/>
    </row>
    <row r="561" spans="1:3" ht="15.75" customHeight="1">
      <c r="A561" s="244"/>
      <c r="B561" s="244"/>
      <c r="C561" s="244"/>
    </row>
    <row r="562" spans="1:3" ht="15.75" customHeight="1">
      <c r="A562" s="244"/>
      <c r="B562" s="244"/>
      <c r="C562" s="244"/>
    </row>
    <row r="563" spans="1:3" ht="15.75" customHeight="1">
      <c r="A563" s="244"/>
      <c r="B563" s="244"/>
      <c r="C563" s="244"/>
    </row>
    <row r="564" spans="1:3" ht="15.75" customHeight="1">
      <c r="A564" s="244"/>
      <c r="B564" s="244"/>
      <c r="C564" s="244"/>
    </row>
    <row r="565" spans="1:3" ht="15.75" customHeight="1">
      <c r="A565" s="244"/>
      <c r="B565" s="244"/>
      <c r="C565" s="244"/>
    </row>
    <row r="566" spans="1:3" ht="15.75" customHeight="1">
      <c r="A566" s="244"/>
      <c r="B566" s="244"/>
      <c r="C566" s="244"/>
    </row>
    <row r="567" spans="1:3" ht="15.75" customHeight="1">
      <c r="A567" s="244"/>
      <c r="B567" s="244"/>
      <c r="C567" s="244"/>
    </row>
    <row r="568" spans="1:3" ht="15.75" customHeight="1">
      <c r="A568" s="244"/>
      <c r="B568" s="244"/>
      <c r="C568" s="244"/>
    </row>
    <row r="569" spans="1:3" ht="15.75" customHeight="1">
      <c r="A569" s="244"/>
      <c r="B569" s="244"/>
      <c r="C569" s="244"/>
    </row>
    <row r="570" spans="1:3" ht="15.75" customHeight="1">
      <c r="A570" s="244"/>
      <c r="B570" s="244"/>
      <c r="C570" s="244"/>
    </row>
    <row r="571" spans="1:3" ht="15.75" customHeight="1">
      <c r="A571" s="244"/>
      <c r="B571" s="244"/>
      <c r="C571" s="244"/>
    </row>
    <row r="572" spans="1:3" ht="15.75" customHeight="1">
      <c r="A572" s="244"/>
      <c r="B572" s="244"/>
      <c r="C572" s="244"/>
    </row>
    <row r="573" spans="1:3" ht="15.75" customHeight="1">
      <c r="A573" s="244"/>
      <c r="B573" s="244"/>
      <c r="C573" s="244"/>
    </row>
    <row r="574" spans="1:3" ht="15.75" customHeight="1">
      <c r="A574" s="244"/>
      <c r="B574" s="244"/>
      <c r="C574" s="244"/>
    </row>
    <row r="575" spans="1:3" ht="15.75" customHeight="1">
      <c r="A575" s="244"/>
      <c r="B575" s="244"/>
      <c r="C575" s="244"/>
    </row>
    <row r="576" spans="1:3" ht="15.75" customHeight="1">
      <c r="A576" s="244"/>
      <c r="B576" s="244"/>
      <c r="C576" s="244"/>
    </row>
    <row r="577" spans="1:3" ht="15.75" customHeight="1">
      <c r="A577" s="244"/>
      <c r="B577" s="244"/>
      <c r="C577" s="244"/>
    </row>
    <row r="578" spans="1:3" ht="15.75" customHeight="1">
      <c r="A578" s="244"/>
      <c r="B578" s="244"/>
      <c r="C578" s="244"/>
    </row>
    <row r="579" spans="1:3" ht="15.75" customHeight="1">
      <c r="A579" s="244"/>
      <c r="B579" s="244"/>
      <c r="C579" s="244"/>
    </row>
    <row r="580" spans="1:3" ht="15.75" customHeight="1">
      <c r="A580" s="244"/>
      <c r="B580" s="244"/>
      <c r="C580" s="244"/>
    </row>
    <row r="581" spans="1:3" ht="15.75" customHeight="1">
      <c r="A581" s="244"/>
      <c r="B581" s="244"/>
      <c r="C581" s="244"/>
    </row>
    <row r="582" spans="1:3" ht="15.75" customHeight="1">
      <c r="A582" s="244"/>
      <c r="B582" s="244"/>
      <c r="C582" s="244"/>
    </row>
    <row r="583" spans="1:3" ht="15.75" customHeight="1">
      <c r="A583" s="244"/>
      <c r="B583" s="244"/>
      <c r="C583" s="244"/>
    </row>
    <row r="584" spans="1:3" ht="15.75" customHeight="1">
      <c r="A584" s="244"/>
      <c r="B584" s="244"/>
      <c r="C584" s="244"/>
    </row>
    <row r="585" spans="1:3" ht="15.75" customHeight="1">
      <c r="A585" s="244"/>
      <c r="B585" s="244"/>
      <c r="C585" s="244"/>
    </row>
    <row r="586" spans="1:3" ht="15.75" customHeight="1">
      <c r="A586" s="244"/>
      <c r="B586" s="244"/>
      <c r="C586" s="244"/>
    </row>
    <row r="587" spans="1:3" ht="15.75" customHeight="1">
      <c r="A587" s="244"/>
      <c r="B587" s="244"/>
      <c r="C587" s="244"/>
    </row>
    <row r="588" spans="1:3" ht="15.75" customHeight="1">
      <c r="A588" s="244"/>
      <c r="B588" s="244"/>
      <c r="C588" s="244"/>
    </row>
    <row r="589" spans="1:3" ht="15.75" customHeight="1">
      <c r="A589" s="244"/>
      <c r="B589" s="244"/>
      <c r="C589" s="244"/>
    </row>
    <row r="590" spans="1:3" ht="15.75" customHeight="1">
      <c r="A590" s="244"/>
      <c r="B590" s="244"/>
      <c r="C590" s="244"/>
    </row>
    <row r="591" spans="1:3" ht="15.75" customHeight="1">
      <c r="A591" s="244"/>
      <c r="B591" s="244"/>
      <c r="C591" s="244"/>
    </row>
    <row r="592" spans="1:3" ht="15.75" customHeight="1">
      <c r="A592" s="244"/>
      <c r="B592" s="244"/>
      <c r="C592" s="244"/>
    </row>
    <row r="593" spans="1:3" ht="15.75" customHeight="1">
      <c r="A593" s="244"/>
      <c r="B593" s="244"/>
      <c r="C593" s="244"/>
    </row>
    <row r="594" spans="1:3" ht="15.75" customHeight="1">
      <c r="A594" s="244"/>
      <c r="B594" s="244"/>
      <c r="C594" s="244"/>
    </row>
    <row r="595" spans="1:3" ht="15.75" customHeight="1">
      <c r="A595" s="244"/>
      <c r="B595" s="244"/>
      <c r="C595" s="244"/>
    </row>
    <row r="596" spans="1:3" ht="15.75" customHeight="1">
      <c r="A596" s="244"/>
      <c r="B596" s="244"/>
      <c r="C596" s="244"/>
    </row>
    <row r="597" spans="1:3" ht="15.75" customHeight="1">
      <c r="A597" s="244"/>
      <c r="B597" s="244"/>
      <c r="C597" s="244"/>
    </row>
    <row r="598" spans="1:3" ht="15.75" customHeight="1">
      <c r="A598" s="244"/>
      <c r="B598" s="244"/>
      <c r="C598" s="244"/>
    </row>
    <row r="599" spans="1:3" ht="15.75" customHeight="1">
      <c r="A599" s="244"/>
      <c r="B599" s="244"/>
      <c r="C599" s="244"/>
    </row>
    <row r="600" spans="1:3" ht="15.75" customHeight="1">
      <c r="A600" s="244"/>
      <c r="B600" s="244"/>
      <c r="C600" s="244"/>
    </row>
    <row r="601" spans="1:3" ht="15.75" customHeight="1">
      <c r="A601" s="244"/>
      <c r="B601" s="244"/>
      <c r="C601" s="244"/>
    </row>
    <row r="602" spans="1:3" ht="15.75" customHeight="1">
      <c r="A602" s="244"/>
      <c r="B602" s="244"/>
      <c r="C602" s="244"/>
    </row>
    <row r="603" spans="1:3" ht="15.75" customHeight="1">
      <c r="A603" s="244"/>
      <c r="B603" s="244"/>
      <c r="C603" s="244"/>
    </row>
    <row r="604" spans="1:3" ht="15.75" customHeight="1">
      <c r="A604" s="244"/>
      <c r="B604" s="244"/>
      <c r="C604" s="244"/>
    </row>
    <row r="605" spans="1:3" ht="15.75" customHeight="1">
      <c r="A605" s="244"/>
      <c r="B605" s="244"/>
      <c r="C605" s="244"/>
    </row>
    <row r="606" spans="1:3" ht="15.75" customHeight="1">
      <c r="A606" s="244"/>
      <c r="B606" s="244"/>
      <c r="C606" s="244"/>
    </row>
    <row r="607" spans="1:3" ht="15.75" customHeight="1">
      <c r="A607" s="244"/>
      <c r="B607" s="244"/>
      <c r="C607" s="244"/>
    </row>
    <row r="608" spans="1:3" ht="15.75" customHeight="1">
      <c r="A608" s="244"/>
      <c r="B608" s="244"/>
      <c r="C608" s="244"/>
    </row>
    <row r="609" spans="1:3" ht="15.75" customHeight="1">
      <c r="A609" s="244"/>
      <c r="B609" s="244"/>
      <c r="C609" s="244"/>
    </row>
    <row r="610" spans="1:3" ht="15.75" customHeight="1">
      <c r="A610" s="244"/>
      <c r="B610" s="244"/>
      <c r="C610" s="244"/>
    </row>
    <row r="611" spans="1:3" ht="15.75" customHeight="1">
      <c r="A611" s="244"/>
      <c r="B611" s="244"/>
      <c r="C611" s="244"/>
    </row>
    <row r="612" spans="1:3" ht="15.75" customHeight="1">
      <c r="A612" s="244"/>
      <c r="B612" s="244"/>
      <c r="C612" s="244"/>
    </row>
    <row r="613" spans="1:3" ht="15.75" customHeight="1">
      <c r="A613" s="244"/>
      <c r="B613" s="244"/>
      <c r="C613" s="244"/>
    </row>
    <row r="614" spans="1:3" ht="15.75" customHeight="1">
      <c r="A614" s="244"/>
      <c r="B614" s="244"/>
      <c r="C614" s="244"/>
    </row>
    <row r="615" spans="1:3" ht="15.75" customHeight="1">
      <c r="A615" s="244"/>
      <c r="B615" s="244"/>
      <c r="C615" s="244"/>
    </row>
    <row r="616" spans="1:3" ht="15.75" customHeight="1">
      <c r="A616" s="244"/>
      <c r="B616" s="244"/>
      <c r="C616" s="244"/>
    </row>
    <row r="617" spans="1:3" ht="15.75" customHeight="1">
      <c r="A617" s="244"/>
      <c r="B617" s="244"/>
      <c r="C617" s="244"/>
    </row>
    <row r="618" spans="1:3" ht="15.75" customHeight="1">
      <c r="A618" s="244"/>
      <c r="B618" s="244"/>
      <c r="C618" s="244"/>
    </row>
    <row r="619" spans="1:3" ht="15.75" customHeight="1">
      <c r="A619" s="244"/>
      <c r="B619" s="244"/>
      <c r="C619" s="244"/>
    </row>
    <row r="620" spans="1:3" ht="15.75" customHeight="1">
      <c r="A620" s="244"/>
      <c r="B620" s="244"/>
      <c r="C620" s="244"/>
    </row>
    <row r="621" spans="1:3" ht="15.75" customHeight="1">
      <c r="A621" s="244"/>
      <c r="B621" s="244"/>
      <c r="C621" s="244"/>
    </row>
    <row r="622" spans="1:3" ht="15.75" customHeight="1">
      <c r="A622" s="244"/>
      <c r="B622" s="244"/>
      <c r="C622" s="244"/>
    </row>
    <row r="623" spans="1:3" ht="15.75" customHeight="1">
      <c r="A623" s="244"/>
      <c r="B623" s="244"/>
      <c r="C623" s="244"/>
    </row>
    <row r="624" spans="1:3" ht="15.75" customHeight="1">
      <c r="A624" s="244"/>
      <c r="B624" s="244"/>
      <c r="C624" s="244"/>
    </row>
    <row r="625" spans="1:3" ht="15.75" customHeight="1">
      <c r="A625" s="244"/>
      <c r="B625" s="244"/>
      <c r="C625" s="244"/>
    </row>
    <row r="626" spans="1:3" ht="15.75" customHeight="1">
      <c r="A626" s="244"/>
      <c r="B626" s="244"/>
      <c r="C626" s="244"/>
    </row>
    <row r="627" spans="1:3" ht="15.75" customHeight="1">
      <c r="A627" s="244"/>
      <c r="B627" s="244"/>
      <c r="C627" s="244"/>
    </row>
    <row r="628" spans="1:3" ht="15.75" customHeight="1">
      <c r="A628" s="244"/>
      <c r="B628" s="244"/>
      <c r="C628" s="244"/>
    </row>
    <row r="629" spans="1:3" ht="15.75" customHeight="1">
      <c r="A629" s="244"/>
      <c r="B629" s="244"/>
      <c r="C629" s="244"/>
    </row>
    <row r="630" spans="1:3" ht="15.75" customHeight="1">
      <c r="A630" s="244"/>
      <c r="B630" s="244"/>
      <c r="C630" s="244"/>
    </row>
    <row r="631" spans="1:3" ht="15.75" customHeight="1">
      <c r="A631" s="244"/>
      <c r="B631" s="244"/>
      <c r="C631" s="244"/>
    </row>
    <row r="632" spans="1:3" ht="15.75" customHeight="1">
      <c r="A632" s="244"/>
      <c r="B632" s="244"/>
      <c r="C632" s="244"/>
    </row>
    <row r="633" spans="1:3" ht="15.75" customHeight="1">
      <c r="A633" s="244"/>
      <c r="B633" s="244"/>
      <c r="C633" s="244"/>
    </row>
    <row r="634" spans="1:3" ht="15.75" customHeight="1">
      <c r="A634" s="244"/>
      <c r="B634" s="244"/>
      <c r="C634" s="244"/>
    </row>
    <row r="635" spans="1:3" ht="15.75" customHeight="1">
      <c r="A635" s="244"/>
      <c r="B635" s="244"/>
      <c r="C635" s="244"/>
    </row>
    <row r="636" spans="1:3" ht="15.75" customHeight="1">
      <c r="A636" s="244"/>
      <c r="B636" s="244"/>
      <c r="C636" s="244"/>
    </row>
    <row r="637" spans="1:3" ht="15.75" customHeight="1">
      <c r="A637" s="244"/>
      <c r="B637" s="244"/>
      <c r="C637" s="244"/>
    </row>
    <row r="638" spans="1:3" ht="15.75" customHeight="1">
      <c r="A638" s="244"/>
      <c r="B638" s="244"/>
      <c r="C638" s="244"/>
    </row>
    <row r="639" spans="1:3" ht="15.75" customHeight="1">
      <c r="A639" s="244"/>
      <c r="B639" s="244"/>
      <c r="C639" s="244"/>
    </row>
    <row r="640" spans="1:3" ht="15.75" customHeight="1">
      <c r="A640" s="244"/>
      <c r="B640" s="244"/>
      <c r="C640" s="244"/>
    </row>
    <row r="641" spans="1:3" ht="15.75" customHeight="1">
      <c r="A641" s="244"/>
      <c r="B641" s="244"/>
      <c r="C641" s="244"/>
    </row>
    <row r="642" spans="1:3" ht="15.75" customHeight="1">
      <c r="A642" s="244"/>
      <c r="B642" s="244"/>
      <c r="C642" s="244"/>
    </row>
    <row r="643" spans="1:3" ht="15.75" customHeight="1">
      <c r="A643" s="244"/>
      <c r="B643" s="244"/>
      <c r="C643" s="244"/>
    </row>
    <row r="644" spans="1:3" ht="15.75" customHeight="1">
      <c r="A644" s="244"/>
      <c r="B644" s="244"/>
      <c r="C644" s="244"/>
    </row>
    <row r="645" spans="1:3" ht="15.75" customHeight="1">
      <c r="A645" s="244"/>
      <c r="B645" s="244"/>
      <c r="C645" s="244"/>
    </row>
    <row r="646" spans="1:3" ht="15.75" customHeight="1">
      <c r="A646" s="244"/>
      <c r="B646" s="244"/>
      <c r="C646" s="244"/>
    </row>
    <row r="647" spans="1:3" ht="15.75" customHeight="1">
      <c r="A647" s="244"/>
      <c r="B647" s="244"/>
      <c r="C647" s="244"/>
    </row>
    <row r="648" spans="1:3" ht="15.75" customHeight="1">
      <c r="A648" s="244"/>
      <c r="B648" s="244"/>
      <c r="C648" s="244"/>
    </row>
    <row r="649" spans="1:3" ht="15.75" customHeight="1">
      <c r="A649" s="244"/>
      <c r="B649" s="244"/>
      <c r="C649" s="244"/>
    </row>
    <row r="650" spans="1:3" ht="15.75" customHeight="1">
      <c r="A650" s="244"/>
      <c r="B650" s="244"/>
      <c r="C650" s="244"/>
    </row>
    <row r="651" spans="1:3" ht="15.75" customHeight="1">
      <c r="A651" s="244"/>
      <c r="B651" s="244"/>
      <c r="C651" s="244"/>
    </row>
    <row r="652" spans="1:3" ht="15.75" customHeight="1">
      <c r="A652" s="244"/>
      <c r="B652" s="244"/>
      <c r="C652" s="244"/>
    </row>
    <row r="653" spans="1:3" ht="15.75" customHeight="1">
      <c r="A653" s="244"/>
      <c r="B653" s="244"/>
      <c r="C653" s="244"/>
    </row>
    <row r="654" spans="1:3" ht="15.75" customHeight="1">
      <c r="A654" s="244"/>
      <c r="B654" s="244"/>
      <c r="C654" s="244"/>
    </row>
    <row r="655" spans="1:3" ht="15.75" customHeight="1">
      <c r="A655" s="244"/>
      <c r="B655" s="244"/>
      <c r="C655" s="244"/>
    </row>
    <row r="656" spans="1:3" ht="15.75" customHeight="1">
      <c r="A656" s="244"/>
      <c r="B656" s="244"/>
      <c r="C656" s="244"/>
    </row>
    <row r="657" spans="1:3" ht="15.75" customHeight="1">
      <c r="A657" s="244"/>
      <c r="B657" s="244"/>
      <c r="C657" s="244"/>
    </row>
    <row r="658" spans="1:3" ht="15.75" customHeight="1">
      <c r="A658" s="244"/>
      <c r="B658" s="244"/>
      <c r="C658" s="244"/>
    </row>
    <row r="659" spans="1:3" ht="15.75" customHeight="1">
      <c r="A659" s="244"/>
      <c r="B659" s="244"/>
      <c r="C659" s="244"/>
    </row>
    <row r="660" spans="1:3" ht="15.75" customHeight="1">
      <c r="A660" s="244"/>
      <c r="B660" s="244"/>
      <c r="C660" s="244"/>
    </row>
    <row r="661" spans="1:3" ht="15.75" customHeight="1">
      <c r="A661" s="244"/>
      <c r="B661" s="244"/>
      <c r="C661" s="244"/>
    </row>
    <row r="662" spans="1:3" ht="15.75" customHeight="1">
      <c r="A662" s="244"/>
      <c r="B662" s="244"/>
      <c r="C662" s="244"/>
    </row>
    <row r="663" spans="1:3" ht="15.75" customHeight="1">
      <c r="A663" s="244"/>
      <c r="B663" s="244"/>
      <c r="C663" s="244"/>
    </row>
    <row r="664" spans="1:3" ht="15.75" customHeight="1">
      <c r="A664" s="244"/>
      <c r="B664" s="244"/>
      <c r="C664" s="244"/>
    </row>
    <row r="665" spans="1:3" ht="15.75" customHeight="1">
      <c r="A665" s="244"/>
      <c r="B665" s="244"/>
      <c r="C665" s="244"/>
    </row>
    <row r="666" spans="1:3" ht="15.75" customHeight="1">
      <c r="A666" s="244"/>
      <c r="B666" s="244"/>
      <c r="C666" s="244"/>
    </row>
    <row r="667" spans="1:3" ht="15.75" customHeight="1">
      <c r="A667" s="244"/>
      <c r="B667" s="244"/>
      <c r="C667" s="244"/>
    </row>
    <row r="668" spans="1:3" ht="15.75" customHeight="1">
      <c r="A668" s="244"/>
      <c r="B668" s="244"/>
      <c r="C668" s="244"/>
    </row>
    <row r="669" spans="1:3" ht="15.75" customHeight="1">
      <c r="A669" s="244"/>
      <c r="B669" s="244"/>
      <c r="C669" s="244"/>
    </row>
    <row r="670" spans="1:3" ht="15.75" customHeight="1">
      <c r="A670" s="244"/>
      <c r="B670" s="244"/>
      <c r="C670" s="244"/>
    </row>
    <row r="671" spans="1:3" ht="15.75" customHeight="1">
      <c r="A671" s="244"/>
      <c r="B671" s="244"/>
      <c r="C671" s="244"/>
    </row>
    <row r="672" spans="1:3" ht="15.75" customHeight="1">
      <c r="A672" s="244"/>
      <c r="B672" s="244"/>
      <c r="C672" s="244"/>
    </row>
    <row r="673" spans="1:3" ht="15.75" customHeight="1">
      <c r="A673" s="244"/>
      <c r="B673" s="244"/>
      <c r="C673" s="244"/>
    </row>
    <row r="674" spans="1:3" ht="15.75" customHeight="1">
      <c r="A674" s="244"/>
      <c r="B674" s="244"/>
      <c r="C674" s="244"/>
    </row>
    <row r="675" spans="1:3" ht="15.75" customHeight="1">
      <c r="A675" s="244"/>
      <c r="B675" s="244"/>
      <c r="C675" s="244"/>
    </row>
    <row r="676" spans="1:3" ht="15.75" customHeight="1">
      <c r="A676" s="244"/>
      <c r="B676" s="244"/>
      <c r="C676" s="244"/>
    </row>
    <row r="677" spans="1:3" ht="15.75" customHeight="1">
      <c r="A677" s="244"/>
      <c r="B677" s="244"/>
      <c r="C677" s="244"/>
    </row>
    <row r="678" spans="1:3" ht="15.75" customHeight="1">
      <c r="A678" s="244"/>
      <c r="B678" s="244"/>
      <c r="C678" s="244"/>
    </row>
    <row r="679" spans="1:3" ht="15.75" customHeight="1">
      <c r="A679" s="244"/>
      <c r="B679" s="244"/>
      <c r="C679" s="244"/>
    </row>
    <row r="680" spans="1:3" ht="15.75" customHeight="1">
      <c r="A680" s="244"/>
      <c r="B680" s="244"/>
      <c r="C680" s="244"/>
    </row>
    <row r="681" spans="1:3" ht="15.75" customHeight="1">
      <c r="A681" s="244"/>
      <c r="B681" s="244"/>
      <c r="C681" s="244"/>
    </row>
    <row r="682" spans="1:3" ht="15.75" customHeight="1">
      <c r="A682" s="244"/>
      <c r="B682" s="244"/>
      <c r="C682" s="244"/>
    </row>
    <row r="683" spans="1:3" ht="15.75" customHeight="1">
      <c r="A683" s="244"/>
      <c r="B683" s="244"/>
      <c r="C683" s="244"/>
    </row>
    <row r="684" spans="1:3" ht="15.75" customHeight="1">
      <c r="A684" s="244"/>
      <c r="B684" s="244"/>
      <c r="C684" s="244"/>
    </row>
    <row r="685" spans="1:3" ht="15.75" customHeight="1">
      <c r="A685" s="244"/>
      <c r="B685" s="244"/>
      <c r="C685" s="244"/>
    </row>
    <row r="686" spans="1:3" ht="15.75" customHeight="1">
      <c r="A686" s="244"/>
      <c r="B686" s="244"/>
      <c r="C686" s="244"/>
    </row>
    <row r="687" spans="1:3" ht="15.75" customHeight="1">
      <c r="A687" s="244"/>
      <c r="B687" s="244"/>
      <c r="C687" s="244"/>
    </row>
    <row r="688" spans="1:3" ht="15.75" customHeight="1">
      <c r="A688" s="244"/>
      <c r="B688" s="244"/>
      <c r="C688" s="244"/>
    </row>
    <row r="689" spans="1:3" ht="15.75" customHeight="1">
      <c r="A689" s="244"/>
      <c r="B689" s="244"/>
      <c r="C689" s="244"/>
    </row>
    <row r="690" spans="1:3" ht="15.75" customHeight="1">
      <c r="A690" s="244"/>
      <c r="B690" s="244"/>
      <c r="C690" s="244"/>
    </row>
    <row r="691" spans="1:3" ht="15.75" customHeight="1">
      <c r="A691" s="244"/>
      <c r="B691" s="244"/>
      <c r="C691" s="244"/>
    </row>
    <row r="692" spans="1:3" ht="15.75" customHeight="1">
      <c r="A692" s="244"/>
      <c r="B692" s="244"/>
      <c r="C692" s="244"/>
    </row>
    <row r="693" spans="1:3" ht="15.75" customHeight="1">
      <c r="A693" s="244"/>
      <c r="B693" s="244"/>
      <c r="C693" s="244"/>
    </row>
    <row r="694" spans="1:3" ht="15.75" customHeight="1">
      <c r="A694" s="244"/>
      <c r="B694" s="244"/>
      <c r="C694" s="244"/>
    </row>
    <row r="695" spans="1:3" ht="15.75" customHeight="1">
      <c r="A695" s="244"/>
      <c r="B695" s="244"/>
      <c r="C695" s="244"/>
    </row>
    <row r="696" spans="1:3" ht="15.75" customHeight="1">
      <c r="A696" s="244"/>
      <c r="B696" s="244"/>
      <c r="C696" s="244"/>
    </row>
    <row r="697" spans="1:3" ht="15.75" customHeight="1">
      <c r="A697" s="244"/>
      <c r="B697" s="244"/>
      <c r="C697" s="244"/>
    </row>
    <row r="698" spans="1:3" ht="15.75" customHeight="1">
      <c r="A698" s="244"/>
      <c r="B698" s="244"/>
      <c r="C698" s="244"/>
    </row>
    <row r="699" spans="1:3" ht="15.75" customHeight="1">
      <c r="A699" s="244"/>
      <c r="B699" s="244"/>
      <c r="C699" s="244"/>
    </row>
    <row r="700" spans="1:3" ht="15.75" customHeight="1">
      <c r="A700" s="244"/>
      <c r="B700" s="244"/>
      <c r="C700" s="244"/>
    </row>
    <row r="701" spans="1:3" ht="15.75" customHeight="1">
      <c r="A701" s="244"/>
      <c r="B701" s="244"/>
      <c r="C701" s="244"/>
    </row>
    <row r="702" spans="1:3" ht="15.75" customHeight="1">
      <c r="A702" s="244"/>
      <c r="B702" s="244"/>
      <c r="C702" s="244"/>
    </row>
    <row r="703" spans="1:3" ht="15.75" customHeight="1">
      <c r="A703" s="244"/>
      <c r="B703" s="244"/>
      <c r="C703" s="244"/>
    </row>
    <row r="704" spans="1:3" ht="15.75" customHeight="1">
      <c r="A704" s="244"/>
      <c r="B704" s="244"/>
      <c r="C704" s="244"/>
    </row>
    <row r="705" spans="1:3" ht="15.75" customHeight="1">
      <c r="A705" s="244"/>
      <c r="B705" s="244"/>
      <c r="C705" s="244"/>
    </row>
    <row r="706" spans="1:3" ht="15.75" customHeight="1">
      <c r="A706" s="244"/>
      <c r="B706" s="244"/>
      <c r="C706" s="244"/>
    </row>
    <row r="707" spans="1:3" ht="15.75" customHeight="1">
      <c r="A707" s="244"/>
      <c r="B707" s="244"/>
      <c r="C707" s="244"/>
    </row>
    <row r="708" spans="1:3" ht="15.75" customHeight="1">
      <c r="A708" s="244"/>
      <c r="B708" s="244"/>
      <c r="C708" s="244"/>
    </row>
    <row r="709" spans="1:3" ht="15.75" customHeight="1">
      <c r="A709" s="244"/>
      <c r="B709" s="244"/>
      <c r="C709" s="244"/>
    </row>
    <row r="710" spans="1:3" ht="15.75" customHeight="1">
      <c r="A710" s="244"/>
      <c r="B710" s="244"/>
      <c r="C710" s="244"/>
    </row>
    <row r="711" spans="1:3" ht="15.75" customHeight="1">
      <c r="A711" s="244"/>
      <c r="B711" s="244"/>
      <c r="C711" s="244"/>
    </row>
    <row r="712" spans="1:3" ht="15.75" customHeight="1">
      <c r="A712" s="244"/>
      <c r="B712" s="244"/>
      <c r="C712" s="244"/>
    </row>
    <row r="713" spans="1:3" ht="15.75" customHeight="1">
      <c r="A713" s="244"/>
      <c r="B713" s="244"/>
      <c r="C713" s="244"/>
    </row>
    <row r="714" spans="1:3" ht="15.75" customHeight="1">
      <c r="A714" s="244"/>
      <c r="B714" s="244"/>
      <c r="C714" s="244"/>
    </row>
    <row r="715" spans="1:3" ht="15.75" customHeight="1">
      <c r="A715" s="244"/>
      <c r="B715" s="244"/>
      <c r="C715" s="244"/>
    </row>
    <row r="716" spans="1:3" ht="15.75" customHeight="1">
      <c r="A716" s="244"/>
      <c r="B716" s="244"/>
      <c r="C716" s="244"/>
    </row>
    <row r="717" spans="1:3" ht="15.75" customHeight="1">
      <c r="A717" s="244"/>
      <c r="B717" s="244"/>
      <c r="C717" s="244"/>
    </row>
    <row r="718" spans="1:3" ht="15.75" customHeight="1">
      <c r="A718" s="244"/>
      <c r="B718" s="244"/>
      <c r="C718" s="244"/>
    </row>
    <row r="719" spans="1:3" ht="15.75" customHeight="1">
      <c r="A719" s="244"/>
      <c r="B719" s="244"/>
      <c r="C719" s="244"/>
    </row>
    <row r="720" spans="1:3" ht="15.75" customHeight="1">
      <c r="A720" s="244"/>
      <c r="B720" s="244"/>
      <c r="C720" s="244"/>
    </row>
    <row r="721" spans="1:3" ht="15.75" customHeight="1">
      <c r="A721" s="244"/>
      <c r="B721" s="244"/>
      <c r="C721" s="244"/>
    </row>
    <row r="722" spans="1:3" ht="15.75" customHeight="1">
      <c r="A722" s="244"/>
      <c r="B722" s="244"/>
      <c r="C722" s="244"/>
    </row>
    <row r="723" spans="1:3" ht="15.75" customHeight="1">
      <c r="A723" s="244"/>
      <c r="B723" s="244"/>
      <c r="C723" s="244"/>
    </row>
    <row r="724" spans="1:3" ht="15.75" customHeight="1">
      <c r="A724" s="244"/>
      <c r="B724" s="244"/>
      <c r="C724" s="244"/>
    </row>
    <row r="725" spans="1:3" ht="15.75" customHeight="1">
      <c r="A725" s="244"/>
      <c r="B725" s="244"/>
      <c r="C725" s="244"/>
    </row>
    <row r="726" spans="1:3" ht="15.75" customHeight="1">
      <c r="A726" s="244"/>
      <c r="B726" s="244"/>
      <c r="C726" s="244"/>
    </row>
    <row r="727" spans="1:3" ht="15.75" customHeight="1">
      <c r="A727" s="244"/>
      <c r="B727" s="244"/>
      <c r="C727" s="244"/>
    </row>
    <row r="728" spans="1:3" ht="15.75" customHeight="1">
      <c r="A728" s="244"/>
      <c r="B728" s="244"/>
      <c r="C728" s="244"/>
    </row>
    <row r="729" spans="1:3" ht="15.75" customHeight="1">
      <c r="A729" s="244"/>
      <c r="B729" s="244"/>
      <c r="C729" s="244"/>
    </row>
    <row r="730" spans="1:3" ht="15.75" customHeight="1">
      <c r="A730" s="244"/>
      <c r="B730" s="244"/>
      <c r="C730" s="244"/>
    </row>
    <row r="731" spans="1:3" ht="15.75" customHeight="1">
      <c r="A731" s="244"/>
      <c r="B731" s="244"/>
      <c r="C731" s="244"/>
    </row>
    <row r="732" spans="1:3" ht="15.75" customHeight="1">
      <c r="A732" s="244"/>
      <c r="B732" s="244"/>
      <c r="C732" s="244"/>
    </row>
    <row r="733" spans="1:3" ht="15.75" customHeight="1">
      <c r="A733" s="244"/>
      <c r="B733" s="244"/>
      <c r="C733" s="244"/>
    </row>
    <row r="734" spans="1:3" ht="15.75" customHeight="1">
      <c r="A734" s="244"/>
      <c r="B734" s="244"/>
      <c r="C734" s="244"/>
    </row>
    <row r="735" spans="1:3" ht="15.75" customHeight="1">
      <c r="A735" s="244"/>
      <c r="B735" s="244"/>
      <c r="C735" s="244"/>
    </row>
    <row r="736" spans="1:3" ht="15.75" customHeight="1">
      <c r="A736" s="244"/>
      <c r="B736" s="244"/>
      <c r="C736" s="244"/>
    </row>
    <row r="737" spans="1:3" ht="15.75" customHeight="1">
      <c r="A737" s="244"/>
      <c r="B737" s="244"/>
      <c r="C737" s="244"/>
    </row>
    <row r="738" spans="1:3" ht="15.75" customHeight="1">
      <c r="A738" s="244"/>
      <c r="B738" s="244"/>
      <c r="C738" s="244"/>
    </row>
    <row r="739" spans="1:3" ht="15.75" customHeight="1">
      <c r="A739" s="244"/>
      <c r="B739" s="244"/>
      <c r="C739" s="244"/>
    </row>
    <row r="740" spans="1:3" ht="15.75" customHeight="1">
      <c r="A740" s="244"/>
      <c r="B740" s="244"/>
      <c r="C740" s="244"/>
    </row>
    <row r="741" spans="1:3" ht="15.75" customHeight="1">
      <c r="A741" s="244"/>
      <c r="B741" s="244"/>
      <c r="C741" s="244"/>
    </row>
    <row r="742" spans="1:3" ht="15.75" customHeight="1">
      <c r="A742" s="244"/>
      <c r="B742" s="244"/>
      <c r="C742" s="244"/>
    </row>
    <row r="743" spans="1:3" ht="15.75" customHeight="1">
      <c r="A743" s="244"/>
      <c r="B743" s="244"/>
      <c r="C743" s="244"/>
    </row>
    <row r="744" spans="1:3" ht="15.75" customHeight="1">
      <c r="A744" s="244"/>
      <c r="B744" s="244"/>
      <c r="C744" s="244"/>
    </row>
    <row r="745" spans="1:3" ht="15.75" customHeight="1">
      <c r="A745" s="244"/>
      <c r="B745" s="244"/>
      <c r="C745" s="244"/>
    </row>
    <row r="746" spans="1:3" ht="15.75" customHeight="1">
      <c r="A746" s="244"/>
      <c r="B746" s="244"/>
      <c r="C746" s="244"/>
    </row>
    <row r="747" spans="1:3" ht="15.75" customHeight="1">
      <c r="A747" s="244"/>
      <c r="B747" s="244"/>
      <c r="C747" s="244"/>
    </row>
    <row r="748" spans="1:3" ht="15.75" customHeight="1">
      <c r="A748" s="244"/>
      <c r="B748" s="244"/>
      <c r="C748" s="244"/>
    </row>
    <row r="749" spans="1:3" ht="15.75" customHeight="1">
      <c r="A749" s="244"/>
      <c r="B749" s="244"/>
      <c r="C749" s="244"/>
    </row>
    <row r="750" spans="1:3" ht="15.75" customHeight="1">
      <c r="A750" s="244"/>
      <c r="B750" s="244"/>
      <c r="C750" s="244"/>
    </row>
    <row r="751" spans="1:3" ht="15.75" customHeight="1">
      <c r="A751" s="244"/>
      <c r="B751" s="244"/>
      <c r="C751" s="244"/>
    </row>
    <row r="752" spans="1:3" ht="15.75" customHeight="1">
      <c r="A752" s="244"/>
      <c r="B752" s="244"/>
      <c r="C752" s="244"/>
    </row>
    <row r="753" spans="1:3" ht="15.75" customHeight="1">
      <c r="A753" s="244"/>
      <c r="B753" s="244"/>
      <c r="C753" s="244"/>
    </row>
    <row r="754" spans="1:3" ht="15.75" customHeight="1">
      <c r="A754" s="244"/>
      <c r="B754" s="244"/>
      <c r="C754" s="244"/>
    </row>
    <row r="755" spans="1:3" ht="15.75" customHeight="1">
      <c r="A755" s="244"/>
      <c r="B755" s="244"/>
      <c r="C755" s="244"/>
    </row>
    <row r="756" spans="1:3" ht="15.75" customHeight="1">
      <c r="A756" s="244"/>
      <c r="B756" s="244"/>
      <c r="C756" s="244"/>
    </row>
    <row r="757" spans="1:3" ht="15.75" customHeight="1">
      <c r="A757" s="244"/>
      <c r="B757" s="244"/>
      <c r="C757" s="244"/>
    </row>
    <row r="758" spans="1:3" ht="15.75" customHeight="1">
      <c r="A758" s="244"/>
      <c r="B758" s="244"/>
      <c r="C758" s="244"/>
    </row>
    <row r="759" spans="1:3" ht="15.75" customHeight="1">
      <c r="A759" s="244"/>
      <c r="B759" s="244"/>
      <c r="C759" s="244"/>
    </row>
    <row r="760" spans="1:3" ht="15.75" customHeight="1">
      <c r="A760" s="244"/>
      <c r="B760" s="244"/>
      <c r="C760" s="244"/>
    </row>
    <row r="761" spans="1:3" ht="15.75" customHeight="1">
      <c r="A761" s="244"/>
      <c r="B761" s="244"/>
      <c r="C761" s="244"/>
    </row>
    <row r="762" spans="1:3" ht="15.75" customHeight="1">
      <c r="A762" s="244"/>
      <c r="B762" s="244"/>
      <c r="C762" s="244"/>
    </row>
    <row r="763" spans="1:3" ht="15.75" customHeight="1">
      <c r="A763" s="244"/>
      <c r="B763" s="244"/>
      <c r="C763" s="244"/>
    </row>
    <row r="764" spans="1:3" ht="15.75" customHeight="1">
      <c r="A764" s="244"/>
      <c r="B764" s="244"/>
      <c r="C764" s="244"/>
    </row>
    <row r="765" spans="1:3" ht="15.75" customHeight="1">
      <c r="A765" s="244"/>
      <c r="B765" s="244"/>
      <c r="C765" s="244"/>
    </row>
    <row r="766" spans="1:3" ht="15.75" customHeight="1">
      <c r="A766" s="244"/>
      <c r="B766" s="244"/>
      <c r="C766" s="244"/>
    </row>
    <row r="767" spans="1:3" ht="15.75" customHeight="1">
      <c r="A767" s="244"/>
      <c r="B767" s="244"/>
      <c r="C767" s="244"/>
    </row>
    <row r="768" spans="1:3" ht="15.75" customHeight="1">
      <c r="A768" s="244"/>
      <c r="B768" s="244"/>
      <c r="C768" s="244"/>
    </row>
    <row r="769" spans="1:3" ht="15.75" customHeight="1">
      <c r="A769" s="244"/>
      <c r="B769" s="244"/>
      <c r="C769" s="244"/>
    </row>
    <row r="770" spans="1:3" ht="15.75" customHeight="1">
      <c r="A770" s="244"/>
      <c r="B770" s="244"/>
      <c r="C770" s="244"/>
    </row>
    <row r="771" spans="1:3" ht="15.75" customHeight="1">
      <c r="A771" s="244"/>
      <c r="B771" s="244"/>
      <c r="C771" s="244"/>
    </row>
    <row r="772" spans="1:3" ht="15.75" customHeight="1">
      <c r="A772" s="244"/>
      <c r="B772" s="244"/>
      <c r="C772" s="244"/>
    </row>
    <row r="773" spans="1:3" ht="15.75" customHeight="1">
      <c r="A773" s="244"/>
      <c r="B773" s="244"/>
      <c r="C773" s="244"/>
    </row>
    <row r="774" spans="1:3" ht="15.75" customHeight="1">
      <c r="A774" s="244"/>
      <c r="B774" s="244"/>
      <c r="C774" s="244"/>
    </row>
    <row r="775" spans="1:3" ht="15.75" customHeight="1">
      <c r="A775" s="244"/>
      <c r="B775" s="244"/>
      <c r="C775" s="244"/>
    </row>
    <row r="776" spans="1:3" ht="15.75" customHeight="1">
      <c r="A776" s="244"/>
      <c r="B776" s="244"/>
      <c r="C776" s="244"/>
    </row>
    <row r="777" spans="1:3" ht="15.75" customHeight="1">
      <c r="A777" s="244"/>
      <c r="B777" s="244"/>
      <c r="C777" s="244"/>
    </row>
    <row r="778" spans="1:3" ht="15.75" customHeight="1">
      <c r="A778" s="244"/>
      <c r="B778" s="244"/>
      <c r="C778" s="244"/>
    </row>
    <row r="779" spans="1:3" ht="15.75" customHeight="1">
      <c r="A779" s="244"/>
      <c r="B779" s="244"/>
      <c r="C779" s="244"/>
    </row>
    <row r="780" spans="1:3" ht="15.75" customHeight="1">
      <c r="A780" s="244"/>
      <c r="B780" s="244"/>
      <c r="C780" s="244"/>
    </row>
    <row r="781" spans="1:3" ht="15.75" customHeight="1">
      <c r="A781" s="244"/>
      <c r="B781" s="244"/>
      <c r="C781" s="244"/>
    </row>
    <row r="782" spans="1:3" ht="15.75" customHeight="1">
      <c r="A782" s="244"/>
      <c r="B782" s="244"/>
      <c r="C782" s="244"/>
    </row>
    <row r="783" spans="1:3" ht="15.75" customHeight="1">
      <c r="A783" s="244"/>
      <c r="B783" s="244"/>
      <c r="C783" s="244"/>
    </row>
    <row r="784" spans="1:3" ht="15.75" customHeight="1">
      <c r="A784" s="244"/>
      <c r="B784" s="244"/>
      <c r="C784" s="244"/>
    </row>
    <row r="785" spans="1:3" ht="15.75" customHeight="1">
      <c r="A785" s="244"/>
      <c r="B785" s="244"/>
      <c r="C785" s="244"/>
    </row>
    <row r="786" spans="1:3" ht="15.75" customHeight="1">
      <c r="A786" s="244"/>
      <c r="B786" s="244"/>
      <c r="C786" s="244"/>
    </row>
    <row r="787" spans="1:3" ht="15.75" customHeight="1">
      <c r="A787" s="244"/>
      <c r="B787" s="244"/>
      <c r="C787" s="244"/>
    </row>
    <row r="788" spans="1:3" ht="15.75" customHeight="1">
      <c r="A788" s="244"/>
      <c r="B788" s="244"/>
      <c r="C788" s="244"/>
    </row>
    <row r="789" spans="1:3" ht="15.75" customHeight="1">
      <c r="A789" s="244"/>
      <c r="B789" s="244"/>
      <c r="C789" s="244"/>
    </row>
    <row r="790" spans="1:3" ht="15.75" customHeight="1">
      <c r="A790" s="244"/>
      <c r="B790" s="244"/>
      <c r="C790" s="244"/>
    </row>
    <row r="791" spans="1:3" ht="15.75" customHeight="1">
      <c r="A791" s="244"/>
      <c r="B791" s="244"/>
      <c r="C791" s="244"/>
    </row>
    <row r="792" spans="1:3" ht="15.75" customHeight="1">
      <c r="A792" s="244"/>
      <c r="B792" s="244"/>
      <c r="C792" s="244"/>
    </row>
    <row r="793" spans="1:3" ht="15.75" customHeight="1">
      <c r="A793" s="244"/>
      <c r="B793" s="244"/>
      <c r="C793" s="244"/>
    </row>
    <row r="794" spans="1:3" ht="15.75" customHeight="1">
      <c r="A794" s="244"/>
      <c r="B794" s="244"/>
      <c r="C794" s="244"/>
    </row>
    <row r="795" spans="1:3" ht="15.75" customHeight="1">
      <c r="A795" s="244"/>
      <c r="B795" s="244"/>
      <c r="C795" s="244"/>
    </row>
    <row r="796" spans="1:3" ht="15.75" customHeight="1">
      <c r="A796" s="244"/>
      <c r="B796" s="244"/>
      <c r="C796" s="244"/>
    </row>
    <row r="797" spans="1:3" ht="15.75" customHeight="1">
      <c r="A797" s="244"/>
      <c r="B797" s="244"/>
      <c r="C797" s="244"/>
    </row>
    <row r="798" spans="1:3" ht="15.75" customHeight="1">
      <c r="A798" s="244"/>
      <c r="B798" s="244"/>
      <c r="C798" s="244"/>
    </row>
    <row r="799" spans="1:3" ht="15.75" customHeight="1">
      <c r="A799" s="244"/>
      <c r="B799" s="244"/>
      <c r="C799" s="244"/>
    </row>
    <row r="800" spans="1:3" ht="15.75" customHeight="1">
      <c r="A800" s="244"/>
      <c r="B800" s="244"/>
      <c r="C800" s="244"/>
    </row>
    <row r="801" spans="1:3" ht="15.75" customHeight="1">
      <c r="A801" s="244"/>
      <c r="B801" s="244"/>
      <c r="C801" s="244"/>
    </row>
    <row r="802" spans="1:3" ht="15.75" customHeight="1">
      <c r="A802" s="244"/>
      <c r="B802" s="244"/>
      <c r="C802" s="244"/>
    </row>
    <row r="803" spans="1:3" ht="15.75" customHeight="1">
      <c r="A803" s="244"/>
      <c r="B803" s="244"/>
      <c r="C803" s="244"/>
    </row>
    <row r="804" spans="1:3" ht="15.75" customHeight="1">
      <c r="A804" s="244"/>
      <c r="B804" s="244"/>
      <c r="C804" s="244"/>
    </row>
    <row r="805" spans="1:3" ht="15.75" customHeight="1">
      <c r="A805" s="244"/>
      <c r="B805" s="244"/>
      <c r="C805" s="244"/>
    </row>
    <row r="806" spans="1:3" ht="15.75" customHeight="1">
      <c r="A806" s="244"/>
      <c r="B806" s="244"/>
      <c r="C806" s="244"/>
    </row>
    <row r="807" spans="1:3" ht="15.75" customHeight="1">
      <c r="A807" s="244"/>
      <c r="B807" s="244"/>
      <c r="C807" s="244"/>
    </row>
    <row r="808" spans="1:3" ht="15.75" customHeight="1">
      <c r="A808" s="244"/>
      <c r="B808" s="244"/>
      <c r="C808" s="244"/>
    </row>
    <row r="809" spans="1:3" ht="15.75" customHeight="1">
      <c r="A809" s="244"/>
      <c r="B809" s="244"/>
      <c r="C809" s="244"/>
    </row>
    <row r="810" spans="1:3" ht="15.75" customHeight="1">
      <c r="A810" s="244"/>
      <c r="B810" s="244"/>
      <c r="C810" s="244"/>
    </row>
    <row r="811" spans="1:3" ht="15.75" customHeight="1">
      <c r="A811" s="244"/>
      <c r="B811" s="244"/>
      <c r="C811" s="244"/>
    </row>
    <row r="812" spans="1:3" ht="15.75" customHeight="1">
      <c r="A812" s="244"/>
      <c r="B812" s="244"/>
      <c r="C812" s="244"/>
    </row>
    <row r="813" spans="1:3" ht="15.75" customHeight="1">
      <c r="A813" s="244"/>
      <c r="B813" s="244"/>
      <c r="C813" s="244"/>
    </row>
    <row r="814" spans="1:3" ht="15.75" customHeight="1">
      <c r="A814" s="244"/>
      <c r="B814" s="244"/>
      <c r="C814" s="244"/>
    </row>
    <row r="815" spans="1:3" ht="15.75" customHeight="1">
      <c r="A815" s="244"/>
      <c r="B815" s="244"/>
      <c r="C815" s="244"/>
    </row>
    <row r="816" spans="1:3" ht="15.75" customHeight="1">
      <c r="A816" s="244"/>
      <c r="B816" s="244"/>
      <c r="C816" s="244"/>
    </row>
    <row r="817" spans="1:3" ht="15.75" customHeight="1">
      <c r="A817" s="244"/>
      <c r="B817" s="244"/>
      <c r="C817" s="244"/>
    </row>
    <row r="818" spans="1:3" ht="15.75" customHeight="1">
      <c r="A818" s="244"/>
      <c r="B818" s="244"/>
      <c r="C818" s="244"/>
    </row>
    <row r="819" spans="1:3" ht="15.75" customHeight="1">
      <c r="A819" s="244"/>
      <c r="B819" s="244"/>
      <c r="C819" s="244"/>
    </row>
    <row r="820" spans="1:3" ht="15.75" customHeight="1">
      <c r="A820" s="244"/>
      <c r="B820" s="244"/>
      <c r="C820" s="244"/>
    </row>
    <row r="821" spans="1:3" ht="15.75" customHeight="1">
      <c r="A821" s="244"/>
      <c r="B821" s="244"/>
      <c r="C821" s="244"/>
    </row>
    <row r="822" spans="1:3" ht="15.75" customHeight="1">
      <c r="A822" s="244"/>
      <c r="B822" s="244"/>
      <c r="C822" s="244"/>
    </row>
    <row r="823" spans="1:3" ht="15.75" customHeight="1">
      <c r="A823" s="244"/>
      <c r="B823" s="244"/>
      <c r="C823" s="244"/>
    </row>
    <row r="824" spans="1:3" ht="15.75" customHeight="1">
      <c r="A824" s="244"/>
      <c r="B824" s="244"/>
      <c r="C824" s="244"/>
    </row>
    <row r="825" spans="1:3" ht="15.75" customHeight="1">
      <c r="A825" s="244"/>
      <c r="B825" s="244"/>
      <c r="C825" s="244"/>
    </row>
    <row r="826" spans="1:3" ht="15.75" customHeight="1">
      <c r="A826" s="244"/>
      <c r="B826" s="244"/>
      <c r="C826" s="244"/>
    </row>
    <row r="827" spans="1:3" ht="15.75" customHeight="1">
      <c r="A827" s="244"/>
      <c r="B827" s="244"/>
      <c r="C827" s="244"/>
    </row>
    <row r="828" spans="1:3" ht="15.75" customHeight="1">
      <c r="A828" s="244"/>
      <c r="B828" s="244"/>
      <c r="C828" s="244"/>
    </row>
    <row r="829" spans="1:3" ht="15.75" customHeight="1">
      <c r="A829" s="244"/>
      <c r="B829" s="244"/>
      <c r="C829" s="244"/>
    </row>
    <row r="830" spans="1:3" ht="15.75" customHeight="1">
      <c r="A830" s="244"/>
      <c r="B830" s="244"/>
      <c r="C830" s="244"/>
    </row>
    <row r="831" spans="1:3" ht="15.75" customHeight="1">
      <c r="A831" s="244"/>
      <c r="B831" s="244"/>
      <c r="C831" s="244"/>
    </row>
    <row r="832" spans="1:3" ht="15.75" customHeight="1">
      <c r="A832" s="244"/>
      <c r="B832" s="244"/>
      <c r="C832" s="244"/>
    </row>
    <row r="833" spans="1:3" ht="15.75" customHeight="1">
      <c r="A833" s="244"/>
      <c r="B833" s="244"/>
      <c r="C833" s="244"/>
    </row>
    <row r="834" spans="1:3" ht="15.75" customHeight="1">
      <c r="A834" s="244"/>
      <c r="B834" s="244"/>
      <c r="C834" s="244"/>
    </row>
    <row r="835" spans="1:3" ht="15.75" customHeight="1">
      <c r="A835" s="244"/>
      <c r="B835" s="244"/>
      <c r="C835" s="244"/>
    </row>
    <row r="836" spans="1:3" ht="15.75" customHeight="1">
      <c r="A836" s="244"/>
      <c r="B836" s="244"/>
      <c r="C836" s="244"/>
    </row>
    <row r="837" spans="1:3" ht="15.75" customHeight="1">
      <c r="A837" s="244"/>
      <c r="B837" s="244"/>
      <c r="C837" s="244"/>
    </row>
    <row r="838" spans="1:3" ht="15.75" customHeight="1">
      <c r="A838" s="244"/>
      <c r="B838" s="244"/>
      <c r="C838" s="244"/>
    </row>
    <row r="839" spans="1:3" ht="15.75" customHeight="1">
      <c r="A839" s="244"/>
      <c r="B839" s="244"/>
      <c r="C839" s="244"/>
    </row>
    <row r="840" spans="1:3" ht="15.75" customHeight="1">
      <c r="A840" s="244"/>
      <c r="B840" s="244"/>
      <c r="C840" s="244"/>
    </row>
    <row r="841" spans="1:3" ht="15.75" customHeight="1">
      <c r="A841" s="244"/>
      <c r="B841" s="244"/>
      <c r="C841" s="244"/>
    </row>
    <row r="842" spans="1:3" ht="15.75" customHeight="1">
      <c r="A842" s="244"/>
      <c r="B842" s="244"/>
      <c r="C842" s="244"/>
    </row>
    <row r="843" spans="1:3" ht="15.75" customHeight="1">
      <c r="A843" s="244"/>
      <c r="B843" s="244"/>
      <c r="C843" s="244"/>
    </row>
    <row r="844" spans="1:3" ht="15.75" customHeight="1">
      <c r="A844" s="244"/>
      <c r="B844" s="244"/>
      <c r="C844" s="244"/>
    </row>
    <row r="845" spans="1:3" ht="15.75" customHeight="1">
      <c r="A845" s="244"/>
      <c r="B845" s="244"/>
      <c r="C845" s="244"/>
    </row>
    <row r="846" spans="1:3" ht="15.75" customHeight="1">
      <c r="A846" s="244"/>
      <c r="B846" s="244"/>
      <c r="C846" s="244"/>
    </row>
    <row r="847" spans="1:3" ht="15.75" customHeight="1">
      <c r="A847" s="244"/>
      <c r="B847" s="244"/>
      <c r="C847" s="244"/>
    </row>
    <row r="848" spans="1:3" ht="15.75" customHeight="1">
      <c r="A848" s="244"/>
      <c r="B848" s="244"/>
      <c r="C848" s="244"/>
    </row>
    <row r="849" spans="1:3" ht="15.75" customHeight="1">
      <c r="A849" s="244"/>
      <c r="B849" s="244"/>
      <c r="C849" s="244"/>
    </row>
    <row r="850" spans="1:3" ht="15.75" customHeight="1">
      <c r="A850" s="244"/>
      <c r="B850" s="244"/>
      <c r="C850" s="244"/>
    </row>
    <row r="851" spans="1:3" ht="15.75" customHeight="1">
      <c r="A851" s="244"/>
      <c r="B851" s="244"/>
      <c r="C851" s="244"/>
    </row>
    <row r="852" spans="1:3" ht="15.75" customHeight="1">
      <c r="A852" s="244"/>
      <c r="B852" s="244"/>
      <c r="C852" s="244"/>
    </row>
    <row r="853" spans="1:3" ht="15.75" customHeight="1">
      <c r="A853" s="244"/>
      <c r="B853" s="244"/>
      <c r="C853" s="244"/>
    </row>
    <row r="854" spans="1:3" ht="15.75" customHeight="1">
      <c r="A854" s="244"/>
      <c r="B854" s="244"/>
      <c r="C854" s="244"/>
    </row>
    <row r="855" spans="1:3" ht="15.75" customHeight="1">
      <c r="A855" s="244"/>
      <c r="B855" s="244"/>
      <c r="C855" s="244"/>
    </row>
    <row r="856" spans="1:3" ht="15.75" customHeight="1">
      <c r="A856" s="244"/>
      <c r="B856" s="244"/>
      <c r="C856" s="244"/>
    </row>
    <row r="857" spans="1:3" ht="15.75" customHeight="1">
      <c r="A857" s="244"/>
      <c r="B857" s="244"/>
      <c r="C857" s="244"/>
    </row>
    <row r="858" spans="1:3" ht="15.75" customHeight="1">
      <c r="A858" s="244"/>
      <c r="B858" s="244"/>
      <c r="C858" s="244"/>
    </row>
    <row r="859" spans="1:3" ht="15.75" customHeight="1">
      <c r="A859" s="244"/>
      <c r="B859" s="244"/>
      <c r="C859" s="244"/>
    </row>
    <row r="860" spans="1:3" ht="15.75" customHeight="1">
      <c r="A860" s="244"/>
      <c r="B860" s="244"/>
      <c r="C860" s="244"/>
    </row>
    <row r="861" spans="1:3" ht="15.75" customHeight="1">
      <c r="A861" s="244"/>
      <c r="B861" s="244"/>
      <c r="C861" s="244"/>
    </row>
    <row r="862" spans="1:3" ht="15.75" customHeight="1">
      <c r="A862" s="244"/>
      <c r="B862" s="244"/>
      <c r="C862" s="244"/>
    </row>
    <row r="863" spans="1:3" ht="15.75" customHeight="1">
      <c r="A863" s="244"/>
      <c r="B863" s="244"/>
      <c r="C863" s="244"/>
    </row>
    <row r="864" spans="1:3" ht="15.75" customHeight="1">
      <c r="A864" s="244"/>
      <c r="B864" s="244"/>
      <c r="C864" s="244"/>
    </row>
    <row r="865" spans="1:3" ht="15.75" customHeight="1">
      <c r="A865" s="244"/>
      <c r="B865" s="244"/>
      <c r="C865" s="244"/>
    </row>
    <row r="866" spans="1:3" ht="15.75" customHeight="1">
      <c r="A866" s="244"/>
      <c r="B866" s="244"/>
      <c r="C866" s="244"/>
    </row>
    <row r="867" spans="1:3" ht="15.75" customHeight="1">
      <c r="A867" s="244"/>
      <c r="B867" s="244"/>
      <c r="C867" s="244"/>
    </row>
    <row r="868" spans="1:3" ht="15.75" customHeight="1">
      <c r="A868" s="244"/>
      <c r="B868" s="244"/>
      <c r="C868" s="244"/>
    </row>
    <row r="869" spans="1:3" ht="15.75" customHeight="1">
      <c r="A869" s="244"/>
      <c r="B869" s="244"/>
      <c r="C869" s="244"/>
    </row>
    <row r="870" spans="1:3" ht="15.75" customHeight="1">
      <c r="A870" s="244"/>
      <c r="B870" s="244"/>
      <c r="C870" s="244"/>
    </row>
    <row r="871" spans="1:3" ht="15.75" customHeight="1">
      <c r="A871" s="244"/>
      <c r="B871" s="244"/>
      <c r="C871" s="244"/>
    </row>
    <row r="872" spans="1:3" ht="15.75" customHeight="1">
      <c r="A872" s="244"/>
      <c r="B872" s="244"/>
      <c r="C872" s="244"/>
    </row>
    <row r="873" spans="1:3" ht="15.75" customHeight="1">
      <c r="A873" s="244"/>
      <c r="B873" s="244"/>
      <c r="C873" s="244"/>
    </row>
    <row r="874" spans="1:3" ht="15.75" customHeight="1">
      <c r="A874" s="244"/>
      <c r="B874" s="244"/>
      <c r="C874" s="244"/>
    </row>
    <row r="875" spans="1:3" ht="15.75" customHeight="1">
      <c r="A875" s="244"/>
      <c r="B875" s="244"/>
      <c r="C875" s="244"/>
    </row>
    <row r="876" spans="1:3" ht="15.75" customHeight="1">
      <c r="A876" s="244"/>
      <c r="B876" s="244"/>
      <c r="C876" s="244"/>
    </row>
    <row r="877" spans="1:3" ht="15.75" customHeight="1">
      <c r="A877" s="244"/>
      <c r="B877" s="244"/>
      <c r="C877" s="244"/>
    </row>
    <row r="878" spans="1:3" ht="15.75" customHeight="1">
      <c r="A878" s="244"/>
      <c r="B878" s="244"/>
      <c r="C878" s="244"/>
    </row>
    <row r="879" spans="1:3" ht="15.75" customHeight="1">
      <c r="A879" s="244"/>
      <c r="B879" s="244"/>
      <c r="C879" s="244"/>
    </row>
    <row r="880" spans="1:3" ht="15.75" customHeight="1">
      <c r="A880" s="244"/>
      <c r="B880" s="244"/>
      <c r="C880" s="244"/>
    </row>
    <row r="881" spans="1:3" ht="15.75" customHeight="1">
      <c r="A881" s="244"/>
      <c r="B881" s="244"/>
      <c r="C881" s="244"/>
    </row>
    <row r="882" spans="1:3" ht="15.75" customHeight="1">
      <c r="A882" s="244"/>
      <c r="B882" s="244"/>
      <c r="C882" s="244"/>
    </row>
    <row r="883" spans="1:3" ht="15.75" customHeight="1">
      <c r="A883" s="244"/>
      <c r="B883" s="244"/>
      <c r="C883" s="244"/>
    </row>
    <row r="884" spans="1:3" ht="15.75" customHeight="1">
      <c r="A884" s="244"/>
      <c r="B884" s="244"/>
      <c r="C884" s="244"/>
    </row>
    <row r="885" spans="1:3" ht="15.75" customHeight="1">
      <c r="A885" s="244"/>
      <c r="B885" s="244"/>
      <c r="C885" s="244"/>
    </row>
    <row r="886" spans="1:3" ht="15.75" customHeight="1">
      <c r="A886" s="244"/>
      <c r="B886" s="244"/>
      <c r="C886" s="244"/>
    </row>
    <row r="887" spans="1:3" ht="15.75" customHeight="1">
      <c r="A887" s="244"/>
      <c r="B887" s="244"/>
      <c r="C887" s="244"/>
    </row>
    <row r="888" spans="1:3" ht="15.75" customHeight="1">
      <c r="A888" s="244"/>
      <c r="B888" s="244"/>
      <c r="C888" s="244"/>
    </row>
    <row r="889" spans="1:3" ht="15.75" customHeight="1">
      <c r="A889" s="244"/>
      <c r="B889" s="244"/>
      <c r="C889" s="244"/>
    </row>
    <row r="890" spans="1:3" ht="15.75" customHeight="1">
      <c r="A890" s="244"/>
      <c r="B890" s="244"/>
      <c r="C890" s="244"/>
    </row>
    <row r="891" spans="1:3" ht="15.75" customHeight="1">
      <c r="A891" s="244"/>
      <c r="B891" s="244"/>
      <c r="C891" s="244"/>
    </row>
    <row r="892" spans="1:3" ht="15.75" customHeight="1">
      <c r="A892" s="244"/>
      <c r="B892" s="244"/>
      <c r="C892" s="244"/>
    </row>
    <row r="893" spans="1:3" ht="15.75" customHeight="1">
      <c r="A893" s="244"/>
      <c r="B893" s="244"/>
      <c r="C893" s="244"/>
    </row>
    <row r="894" spans="1:3" ht="15.75" customHeight="1">
      <c r="A894" s="244"/>
      <c r="B894" s="244"/>
      <c r="C894" s="244"/>
    </row>
    <row r="895" spans="1:3" ht="15.75" customHeight="1">
      <c r="A895" s="244"/>
      <c r="B895" s="244"/>
      <c r="C895" s="244"/>
    </row>
    <row r="896" spans="1:3" ht="15.75" customHeight="1">
      <c r="A896" s="244"/>
      <c r="B896" s="244"/>
      <c r="C896" s="244"/>
    </row>
    <row r="897" spans="1:3" ht="15.75" customHeight="1">
      <c r="A897" s="244"/>
      <c r="B897" s="244"/>
      <c r="C897" s="244"/>
    </row>
    <row r="898" spans="1:3" ht="15.75" customHeight="1">
      <c r="A898" s="244"/>
      <c r="B898" s="244"/>
      <c r="C898" s="244"/>
    </row>
    <row r="899" spans="1:3" ht="15.75" customHeight="1">
      <c r="A899" s="244"/>
      <c r="B899" s="244"/>
      <c r="C899" s="244"/>
    </row>
    <row r="900" spans="1:3" ht="15.75" customHeight="1">
      <c r="A900" s="244"/>
      <c r="B900" s="244"/>
      <c r="C900" s="244"/>
    </row>
    <row r="901" spans="1:3" ht="15.75" customHeight="1">
      <c r="A901" s="244"/>
      <c r="B901" s="244"/>
      <c r="C901" s="244"/>
    </row>
    <row r="902" spans="1:3" ht="15.75" customHeight="1">
      <c r="A902" s="244"/>
      <c r="B902" s="244"/>
      <c r="C902" s="244"/>
    </row>
    <row r="903" spans="1:3" ht="15.75" customHeight="1">
      <c r="A903" s="244"/>
      <c r="B903" s="244"/>
      <c r="C903" s="244"/>
    </row>
    <row r="904" spans="1:3" ht="15.75" customHeight="1">
      <c r="A904" s="244"/>
      <c r="B904" s="244"/>
      <c r="C904" s="244"/>
    </row>
    <row r="905" spans="1:3" ht="15.75" customHeight="1">
      <c r="A905" s="244"/>
      <c r="B905" s="244"/>
      <c r="C905" s="244"/>
    </row>
    <row r="906" spans="1:3" ht="15.75" customHeight="1">
      <c r="A906" s="244"/>
      <c r="B906" s="244"/>
      <c r="C906" s="244"/>
    </row>
    <row r="907" spans="1:3" ht="15.75" customHeight="1">
      <c r="A907" s="244"/>
      <c r="B907" s="244"/>
      <c r="C907" s="244"/>
    </row>
    <row r="908" spans="1:3" ht="15.75" customHeight="1">
      <c r="A908" s="244"/>
      <c r="B908" s="244"/>
      <c r="C908" s="244"/>
    </row>
    <row r="909" spans="1:3" ht="15.75" customHeight="1">
      <c r="A909" s="244"/>
      <c r="B909" s="244"/>
      <c r="C909" s="244"/>
    </row>
    <row r="910" spans="1:3" ht="15.75" customHeight="1">
      <c r="A910" s="244"/>
      <c r="B910" s="244"/>
      <c r="C910" s="244"/>
    </row>
    <row r="911" spans="1:3" ht="15.75" customHeight="1">
      <c r="A911" s="244"/>
      <c r="B911" s="244"/>
      <c r="C911" s="244"/>
    </row>
    <row r="912" spans="1:3" ht="15.75" customHeight="1">
      <c r="A912" s="244"/>
      <c r="B912" s="244"/>
      <c r="C912" s="244"/>
    </row>
    <row r="913" spans="1:3" ht="15.75" customHeight="1">
      <c r="A913" s="244"/>
      <c r="B913" s="244"/>
      <c r="C913" s="244"/>
    </row>
    <row r="914" spans="1:3" ht="15.75" customHeight="1">
      <c r="A914" s="244"/>
      <c r="B914" s="244"/>
      <c r="C914" s="244"/>
    </row>
    <row r="915" spans="1:3" ht="15.75" customHeight="1">
      <c r="A915" s="244"/>
      <c r="B915" s="244"/>
      <c r="C915" s="244"/>
    </row>
    <row r="916" spans="1:3" ht="15.75" customHeight="1">
      <c r="A916" s="244"/>
      <c r="B916" s="244"/>
      <c r="C916" s="244"/>
    </row>
    <row r="917" spans="1:3" ht="15.75" customHeight="1">
      <c r="A917" s="244"/>
      <c r="B917" s="244"/>
      <c r="C917" s="244"/>
    </row>
    <row r="918" spans="1:3" ht="15.75" customHeight="1">
      <c r="A918" s="244"/>
      <c r="B918" s="244"/>
      <c r="C918" s="244"/>
    </row>
    <row r="919" spans="1:3" ht="15.75" customHeight="1">
      <c r="A919" s="244"/>
      <c r="B919" s="244"/>
      <c r="C919" s="244"/>
    </row>
    <row r="920" spans="1:3" ht="15.75" customHeight="1">
      <c r="A920" s="244"/>
      <c r="B920" s="244"/>
      <c r="C920" s="244"/>
    </row>
    <row r="921" spans="1:3" ht="15.75" customHeight="1">
      <c r="A921" s="244"/>
      <c r="B921" s="244"/>
      <c r="C921" s="244"/>
    </row>
    <row r="922" spans="1:3" ht="15.75" customHeight="1">
      <c r="A922" s="244"/>
      <c r="B922" s="244"/>
      <c r="C922" s="244"/>
    </row>
    <row r="923" spans="1:3" ht="15.75" customHeight="1">
      <c r="A923" s="244"/>
      <c r="B923" s="244"/>
      <c r="C923" s="244"/>
    </row>
    <row r="924" spans="1:3" ht="15.75" customHeight="1">
      <c r="A924" s="244"/>
      <c r="B924" s="244"/>
      <c r="C924" s="244"/>
    </row>
    <row r="925" spans="1:3" ht="15.75" customHeight="1">
      <c r="A925" s="244"/>
      <c r="B925" s="244"/>
      <c r="C925" s="244"/>
    </row>
    <row r="926" spans="1:3" ht="15.75" customHeight="1">
      <c r="A926" s="244"/>
      <c r="B926" s="244"/>
      <c r="C926" s="244"/>
    </row>
    <row r="927" spans="1:3" ht="15.75" customHeight="1">
      <c r="A927" s="244"/>
      <c r="B927" s="244"/>
      <c r="C927" s="244"/>
    </row>
    <row r="928" spans="1:3" ht="15.75" customHeight="1">
      <c r="A928" s="244"/>
      <c r="B928" s="244"/>
      <c r="C928" s="244"/>
    </row>
    <row r="929" spans="1:3" ht="15.75" customHeight="1">
      <c r="A929" s="244"/>
      <c r="B929" s="244"/>
      <c r="C929" s="244"/>
    </row>
    <row r="930" spans="1:3" ht="15.75" customHeight="1">
      <c r="A930" s="244"/>
      <c r="B930" s="244"/>
      <c r="C930" s="244"/>
    </row>
    <row r="931" spans="1:3" ht="15.75" customHeight="1">
      <c r="A931" s="244"/>
      <c r="B931" s="244"/>
      <c r="C931" s="244"/>
    </row>
    <row r="932" spans="1:3" ht="15.75" customHeight="1">
      <c r="A932" s="244"/>
      <c r="B932" s="244"/>
      <c r="C932" s="244"/>
    </row>
    <row r="933" spans="1:3" ht="15.75" customHeight="1">
      <c r="A933" s="244"/>
      <c r="B933" s="244"/>
      <c r="C933" s="244"/>
    </row>
    <row r="934" spans="1:3" ht="15.75" customHeight="1">
      <c r="A934" s="244"/>
      <c r="B934" s="244"/>
      <c r="C934" s="244"/>
    </row>
    <row r="935" spans="1:3" ht="15.75" customHeight="1">
      <c r="A935" s="244"/>
      <c r="B935" s="244"/>
      <c r="C935" s="244"/>
    </row>
    <row r="936" spans="1:3" ht="15.75" customHeight="1">
      <c r="A936" s="244"/>
      <c r="B936" s="244"/>
      <c r="C936" s="244"/>
    </row>
    <row r="937" spans="1:3" ht="15.75" customHeight="1">
      <c r="A937" s="244"/>
      <c r="B937" s="244"/>
      <c r="C937" s="244"/>
    </row>
    <row r="938" spans="1:3" ht="15.75" customHeight="1">
      <c r="A938" s="244"/>
      <c r="B938" s="244"/>
      <c r="C938" s="244"/>
    </row>
    <row r="939" spans="1:3" ht="15.75" customHeight="1">
      <c r="A939" s="244"/>
      <c r="B939" s="244"/>
      <c r="C939" s="244"/>
    </row>
    <row r="940" spans="1:3" ht="15.75" customHeight="1">
      <c r="A940" s="244"/>
      <c r="B940" s="244"/>
      <c r="C940" s="244"/>
    </row>
    <row r="941" spans="1:3" ht="15.75" customHeight="1">
      <c r="A941" s="244"/>
      <c r="B941" s="244"/>
      <c r="C941" s="244"/>
    </row>
    <row r="942" spans="1:3" ht="15.75" customHeight="1">
      <c r="A942" s="244"/>
      <c r="B942" s="244"/>
      <c r="C942" s="244"/>
    </row>
    <row r="943" spans="1:3" ht="15.75" customHeight="1">
      <c r="A943" s="244"/>
      <c r="B943" s="244"/>
      <c r="C943" s="244"/>
    </row>
    <row r="944" spans="1:3" ht="15.75" customHeight="1">
      <c r="A944" s="244"/>
      <c r="B944" s="244"/>
      <c r="C944" s="244"/>
    </row>
    <row r="945" spans="1:3" ht="15.75" customHeight="1">
      <c r="A945" s="244"/>
      <c r="B945" s="244"/>
      <c r="C945" s="244"/>
    </row>
    <row r="946" spans="1:3" ht="15.75" customHeight="1">
      <c r="A946" s="244"/>
      <c r="B946" s="244"/>
      <c r="C946" s="244"/>
    </row>
    <row r="947" spans="1:3" ht="15.75" customHeight="1">
      <c r="A947" s="244"/>
      <c r="B947" s="244"/>
      <c r="C947" s="244"/>
    </row>
    <row r="948" spans="1:3" ht="15.75" customHeight="1">
      <c r="A948" s="244"/>
      <c r="B948" s="244"/>
      <c r="C948" s="244"/>
    </row>
    <row r="949" spans="1:3" ht="15.75" customHeight="1">
      <c r="A949" s="244"/>
      <c r="B949" s="244"/>
      <c r="C949" s="244"/>
    </row>
    <row r="950" spans="1:3" ht="15.75" customHeight="1">
      <c r="A950" s="244"/>
      <c r="B950" s="244"/>
      <c r="C950" s="244"/>
    </row>
    <row r="951" spans="1:3" ht="15.75" customHeight="1">
      <c r="A951" s="244"/>
      <c r="B951" s="244"/>
      <c r="C951" s="244"/>
    </row>
    <row r="952" spans="1:3" ht="15.75" customHeight="1">
      <c r="A952" s="244"/>
      <c r="B952" s="244"/>
      <c r="C952" s="244"/>
    </row>
    <row r="953" spans="1:3" ht="15.75" customHeight="1">
      <c r="A953" s="244"/>
      <c r="B953" s="244"/>
      <c r="C953" s="244"/>
    </row>
    <row r="954" spans="1:3" ht="15.75" customHeight="1">
      <c r="A954" s="244"/>
      <c r="B954" s="244"/>
      <c r="C954" s="244"/>
    </row>
    <row r="955" spans="1:3" ht="15.75" customHeight="1">
      <c r="A955" s="244"/>
      <c r="B955" s="244"/>
      <c r="C955" s="244"/>
    </row>
    <row r="956" spans="1:3" ht="15.75" customHeight="1">
      <c r="A956" s="244"/>
      <c r="B956" s="244"/>
      <c r="C956" s="244"/>
    </row>
    <row r="957" spans="1:3" ht="15.75" customHeight="1">
      <c r="A957" s="244"/>
      <c r="B957" s="244"/>
      <c r="C957" s="244"/>
    </row>
    <row r="958" spans="1:3" ht="15.75" customHeight="1">
      <c r="A958" s="244"/>
      <c r="B958" s="244"/>
      <c r="C958" s="244"/>
    </row>
    <row r="959" spans="1:3" ht="15.75" customHeight="1">
      <c r="A959" s="244"/>
      <c r="B959" s="244"/>
      <c r="C959" s="244"/>
    </row>
    <row r="960" spans="1:3" ht="15.75" customHeight="1">
      <c r="A960" s="244"/>
      <c r="B960" s="244"/>
      <c r="C960" s="244"/>
    </row>
    <row r="961" spans="1:3" ht="15.75" customHeight="1">
      <c r="A961" s="244"/>
      <c r="B961" s="244"/>
      <c r="C961" s="244"/>
    </row>
    <row r="962" spans="1:3" ht="15.75" customHeight="1">
      <c r="A962" s="244"/>
      <c r="B962" s="244"/>
      <c r="C962" s="244"/>
    </row>
    <row r="963" spans="1:3" ht="15.75" customHeight="1">
      <c r="A963" s="244"/>
      <c r="B963" s="244"/>
      <c r="C963" s="244"/>
    </row>
    <row r="964" spans="1:3" ht="15.75" customHeight="1">
      <c r="A964" s="244"/>
      <c r="B964" s="244"/>
      <c r="C964" s="244"/>
    </row>
    <row r="965" spans="1:3" ht="15.75" customHeight="1">
      <c r="A965" s="244"/>
      <c r="B965" s="244"/>
      <c r="C965" s="244"/>
    </row>
    <row r="966" spans="1:3" ht="15.75" customHeight="1">
      <c r="A966" s="244"/>
      <c r="B966" s="244"/>
      <c r="C966" s="244"/>
    </row>
    <row r="967" spans="1:3" ht="15.75" customHeight="1">
      <c r="A967" s="244"/>
      <c r="B967" s="244"/>
      <c r="C967" s="244"/>
    </row>
    <row r="968" spans="1:3" ht="15.75" customHeight="1">
      <c r="A968" s="244"/>
      <c r="B968" s="244"/>
      <c r="C968" s="244"/>
    </row>
    <row r="969" spans="1:3" ht="15.75" customHeight="1">
      <c r="A969" s="244"/>
      <c r="B969" s="244"/>
      <c r="C969" s="244"/>
    </row>
    <row r="970" spans="1:3" ht="15.75" customHeight="1">
      <c r="A970" s="244"/>
      <c r="B970" s="244"/>
      <c r="C970" s="244"/>
    </row>
    <row r="971" spans="1:3" ht="15.75" customHeight="1">
      <c r="A971" s="244"/>
      <c r="B971" s="244"/>
      <c r="C971" s="244"/>
    </row>
    <row r="972" spans="1:3" ht="15.75" customHeight="1">
      <c r="A972" s="244"/>
      <c r="B972" s="244"/>
      <c r="C972" s="244"/>
    </row>
    <row r="973" spans="1:3" ht="15.75" customHeight="1">
      <c r="A973" s="244"/>
      <c r="B973" s="244"/>
      <c r="C973" s="244"/>
    </row>
    <row r="974" spans="1:3" ht="15.75" customHeight="1">
      <c r="A974" s="244"/>
      <c r="B974" s="244"/>
      <c r="C974" s="244"/>
    </row>
    <row r="975" spans="1:3" ht="15.75" customHeight="1">
      <c r="A975" s="244"/>
      <c r="B975" s="244"/>
      <c r="C975" s="244"/>
    </row>
    <row r="976" spans="1:3" ht="15.75" customHeight="1">
      <c r="A976" s="244"/>
      <c r="B976" s="244"/>
      <c r="C976" s="244"/>
    </row>
    <row r="977" spans="1:3" ht="15.75" customHeight="1">
      <c r="A977" s="244"/>
      <c r="B977" s="244"/>
      <c r="C977" s="244"/>
    </row>
    <row r="978" spans="1:3" ht="15.75" customHeight="1">
      <c r="A978" s="244"/>
      <c r="B978" s="244"/>
      <c r="C978" s="244"/>
    </row>
    <row r="979" spans="1:3" ht="15.75" customHeight="1">
      <c r="A979" s="244"/>
      <c r="B979" s="244"/>
      <c r="C979" s="244"/>
    </row>
    <row r="980" spans="1:3" ht="15.75" customHeight="1">
      <c r="A980" s="244"/>
      <c r="B980" s="244"/>
      <c r="C980" s="244"/>
    </row>
    <row r="981" spans="1:3" ht="15.75" customHeight="1">
      <c r="A981" s="244"/>
      <c r="B981" s="244"/>
      <c r="C981" s="244"/>
    </row>
    <row r="982" spans="1:3" ht="15.75" customHeight="1">
      <c r="A982" s="244"/>
      <c r="B982" s="244"/>
      <c r="C982" s="244"/>
    </row>
    <row r="983" spans="1:3" ht="15.75" customHeight="1">
      <c r="A983" s="244"/>
      <c r="B983" s="244"/>
      <c r="C983" s="244"/>
    </row>
    <row r="984" spans="1:3" ht="15.75" customHeight="1">
      <c r="A984" s="244"/>
      <c r="B984" s="244"/>
      <c r="C984" s="244"/>
    </row>
    <row r="985" spans="1:3" ht="15.75" customHeight="1">
      <c r="A985" s="244"/>
      <c r="B985" s="244"/>
      <c r="C985" s="244"/>
    </row>
    <row r="986" spans="1:3" ht="15.75" customHeight="1">
      <c r="A986" s="244"/>
      <c r="B986" s="244"/>
      <c r="C986" s="244"/>
    </row>
    <row r="987" spans="1:3" ht="15.75" customHeight="1">
      <c r="A987" s="244"/>
      <c r="B987" s="244"/>
      <c r="C987" s="244"/>
    </row>
    <row r="988" spans="1:3" ht="15.75" customHeight="1">
      <c r="A988" s="244"/>
      <c r="B988" s="244"/>
      <c r="C988" s="244"/>
    </row>
    <row r="989" spans="1:3" ht="15.75" customHeight="1">
      <c r="A989" s="244"/>
      <c r="B989" s="244"/>
      <c r="C989" s="244"/>
    </row>
    <row r="990" spans="1:3" ht="15.75" customHeight="1">
      <c r="A990" s="244"/>
      <c r="B990" s="244"/>
      <c r="C990" s="244"/>
    </row>
    <row r="991" spans="1:3" ht="15.75" customHeight="1">
      <c r="A991" s="244"/>
      <c r="B991" s="244"/>
      <c r="C991" s="244"/>
    </row>
    <row r="992" spans="1:3" ht="15.75" customHeight="1">
      <c r="A992" s="244"/>
      <c r="B992" s="244"/>
      <c r="C992" s="244"/>
    </row>
    <row r="993" spans="1:3" ht="15.75" customHeight="1">
      <c r="A993" s="244"/>
      <c r="B993" s="244"/>
      <c r="C993" s="244"/>
    </row>
    <row r="994" spans="1:3" ht="15.75" customHeight="1">
      <c r="A994" s="244"/>
      <c r="B994" s="244"/>
      <c r="C994" s="244"/>
    </row>
    <row r="995" spans="1:3" ht="15.75" customHeight="1">
      <c r="A995" s="244"/>
      <c r="B995" s="244"/>
      <c r="C995" s="244"/>
    </row>
    <row r="996" spans="1:3" ht="15.75" customHeight="1">
      <c r="A996" s="244"/>
      <c r="B996" s="244"/>
      <c r="C996" s="244"/>
    </row>
    <row r="997" spans="1:3" ht="15.75" customHeight="1">
      <c r="A997" s="244"/>
      <c r="B997" s="244"/>
      <c r="C997" s="244"/>
    </row>
    <row r="998" spans="1:3" ht="15.75" customHeight="1">
      <c r="A998" s="244"/>
      <c r="B998" s="244"/>
      <c r="C998" s="244"/>
    </row>
    <row r="999" spans="1:3" ht="15.75" customHeight="1">
      <c r="A999" s="244"/>
      <c r="B999" s="244"/>
      <c r="C999" s="244"/>
    </row>
    <row r="1000" spans="1:3" ht="15.75" customHeight="1">
      <c r="A1000" s="244"/>
      <c r="B1000" s="244"/>
      <c r="C1000" s="244"/>
    </row>
    <row r="1001" spans="1:3" ht="15.75" customHeight="1">
      <c r="A1001" s="244"/>
      <c r="B1001" s="244"/>
      <c r="C1001" s="244"/>
    </row>
    <row r="1002" spans="1:3" ht="15.75" customHeight="1">
      <c r="A1002" s="244"/>
      <c r="B1002" s="244"/>
      <c r="C1002" s="244"/>
    </row>
    <row r="1003" spans="1:3" ht="15.75" customHeight="1">
      <c r="A1003" s="244"/>
      <c r="B1003" s="244"/>
      <c r="C1003" s="244"/>
    </row>
    <row r="1004" spans="1:3" ht="15.75" customHeight="1">
      <c r="A1004" s="244"/>
      <c r="B1004" s="244"/>
      <c r="C1004" s="244"/>
    </row>
    <row r="1005" spans="1:3" ht="15.75" customHeight="1">
      <c r="A1005" s="244"/>
      <c r="B1005" s="244"/>
      <c r="C1005" s="244"/>
    </row>
    <row r="1006" spans="1:3" ht="15.75" customHeight="1">
      <c r="A1006" s="244"/>
      <c r="B1006" s="244"/>
      <c r="C1006" s="244"/>
    </row>
    <row r="1007" spans="1:3" ht="15.75" customHeight="1">
      <c r="A1007" s="244"/>
      <c r="B1007" s="244"/>
      <c r="C1007" s="244"/>
    </row>
    <row r="1008" spans="1:3" ht="15.75" customHeight="1">
      <c r="A1008" s="244"/>
      <c r="B1008" s="244"/>
      <c r="C1008" s="244"/>
    </row>
    <row r="1009" spans="1:3" ht="15.75" customHeight="1">
      <c r="A1009" s="244"/>
      <c r="B1009" s="244"/>
      <c r="C1009" s="244"/>
    </row>
    <row r="1010" spans="1:3" ht="15.75" customHeight="1">
      <c r="A1010" s="244"/>
      <c r="B1010" s="244"/>
      <c r="C1010" s="244"/>
    </row>
    <row r="1011" spans="1:3" ht="15.75" customHeight="1">
      <c r="A1011" s="244"/>
      <c r="B1011" s="244"/>
      <c r="C1011" s="244"/>
    </row>
    <row r="1012" spans="1:3" ht="15.75" customHeight="1">
      <c r="A1012" s="244"/>
      <c r="B1012" s="244"/>
      <c r="C1012" s="244"/>
    </row>
    <row r="1013" spans="1:3" ht="15.75" customHeight="1">
      <c r="A1013" s="244"/>
      <c r="B1013" s="244"/>
      <c r="C1013" s="244"/>
    </row>
    <row r="1014" spans="1:3" ht="15.75" customHeight="1">
      <c r="A1014" s="244"/>
      <c r="B1014" s="244"/>
      <c r="C1014" s="244"/>
    </row>
    <row r="1015" spans="1:3" ht="15.75" customHeight="1">
      <c r="A1015" s="244"/>
      <c r="B1015" s="244"/>
      <c r="C1015" s="244"/>
    </row>
    <row r="1016" spans="1:3" ht="15.75" customHeight="1">
      <c r="A1016" s="244"/>
      <c r="B1016" s="244"/>
      <c r="C1016" s="244"/>
    </row>
    <row r="1017" spans="1:3" ht="15.75" customHeight="1">
      <c r="A1017" s="244"/>
      <c r="B1017" s="244"/>
      <c r="C1017" s="244"/>
    </row>
    <row r="1018" spans="1:3" ht="15.75" customHeight="1">
      <c r="A1018" s="244"/>
      <c r="B1018" s="244"/>
      <c r="C1018" s="244"/>
    </row>
    <row r="1019" spans="1:3" ht="15.75" customHeight="1">
      <c r="A1019" s="244"/>
      <c r="B1019" s="244"/>
      <c r="C1019" s="244"/>
    </row>
    <row r="1020" spans="1:3" ht="15.75" customHeight="1">
      <c r="A1020" s="244"/>
      <c r="B1020" s="244"/>
      <c r="C1020" s="244"/>
    </row>
    <row r="1021" spans="1:3" ht="15.75" customHeight="1">
      <c r="A1021" s="244"/>
      <c r="B1021" s="244"/>
      <c r="C1021" s="244"/>
    </row>
    <row r="1022" spans="1:3" ht="15.75" customHeight="1">
      <c r="A1022" s="244"/>
      <c r="B1022" s="244"/>
      <c r="C1022" s="244"/>
    </row>
    <row r="1023" spans="1:3" ht="15.75" customHeight="1">
      <c r="A1023" s="244"/>
      <c r="B1023" s="244"/>
      <c r="C1023" s="244"/>
    </row>
    <row r="1024" spans="1:3" ht="15.75" customHeight="1">
      <c r="A1024" s="244"/>
      <c r="B1024" s="244"/>
      <c r="C1024" s="244"/>
    </row>
    <row r="1025" spans="1:3" ht="15.75" customHeight="1">
      <c r="A1025" s="244"/>
      <c r="B1025" s="244"/>
      <c r="C1025" s="244"/>
    </row>
    <row r="1026" spans="1:3" ht="15.75" customHeight="1">
      <c r="A1026" s="244"/>
      <c r="B1026" s="244"/>
      <c r="C1026" s="244"/>
    </row>
    <row r="1027" spans="1:3" ht="15.75" customHeight="1">
      <c r="A1027" s="244"/>
      <c r="B1027" s="244"/>
      <c r="C1027" s="244"/>
    </row>
    <row r="1028" spans="1:3" ht="15.75" customHeight="1">
      <c r="A1028" s="244"/>
      <c r="B1028" s="244"/>
      <c r="C1028" s="244"/>
    </row>
    <row r="1029" spans="1:3" ht="15.75" customHeight="1">
      <c r="A1029" s="244"/>
      <c r="B1029" s="244"/>
      <c r="C1029" s="244"/>
    </row>
    <row r="1030" spans="1:3" ht="15.75" customHeight="1">
      <c r="A1030" s="244"/>
      <c r="B1030" s="244"/>
      <c r="C1030" s="244"/>
    </row>
    <row r="1031" spans="1:3" ht="15.75" customHeight="1">
      <c r="A1031" s="244"/>
      <c r="B1031" s="244"/>
      <c r="C1031" s="244"/>
    </row>
    <row r="1032" spans="1:3" ht="15.75" customHeight="1">
      <c r="A1032" s="244"/>
      <c r="B1032" s="244"/>
      <c r="C1032" s="244"/>
    </row>
  </sheetData>
  <pageMargins left="0.7" right="0.7" top="0.75" bottom="0.75" header="0" footer="0"/>
  <pageSetup paperSize="8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U18"/>
  <sheetViews>
    <sheetView showGridLines="0" workbookViewId="0"/>
  </sheetViews>
  <sheetFormatPr defaultColWidth="11.25" defaultRowHeight="15" customHeight="1"/>
  <sheetData>
    <row r="1" spans="1:1">
      <c r="A1" s="32" t="e">
        <v>#REF!</v>
      </c>
    </row>
    <row r="17" spans="1:21">
      <c r="A17" s="25" t="s">
        <v>219</v>
      </c>
      <c r="B17" s="32">
        <f t="shared" ref="B17:S17" si="0">B2</f>
        <v>0</v>
      </c>
      <c r="C17" s="32">
        <f t="shared" si="0"/>
        <v>0</v>
      </c>
      <c r="D17" s="32">
        <f t="shared" si="0"/>
        <v>0</v>
      </c>
      <c r="E17" s="32">
        <f t="shared" si="0"/>
        <v>0</v>
      </c>
      <c r="F17" s="32">
        <f t="shared" si="0"/>
        <v>0</v>
      </c>
      <c r="G17" s="32">
        <f t="shared" si="0"/>
        <v>0</v>
      </c>
      <c r="H17" s="32">
        <f t="shared" si="0"/>
        <v>0</v>
      </c>
      <c r="I17" s="32">
        <f t="shared" si="0"/>
        <v>0</v>
      </c>
      <c r="J17" s="32">
        <f t="shared" si="0"/>
        <v>0</v>
      </c>
      <c r="K17" s="32">
        <f t="shared" si="0"/>
        <v>0</v>
      </c>
      <c r="L17" s="32">
        <f t="shared" si="0"/>
        <v>0</v>
      </c>
      <c r="M17" s="32">
        <f t="shared" si="0"/>
        <v>0</v>
      </c>
      <c r="N17" s="32">
        <f t="shared" si="0"/>
        <v>0</v>
      </c>
      <c r="O17" s="32">
        <f t="shared" si="0"/>
        <v>0</v>
      </c>
      <c r="P17" s="32">
        <f t="shared" si="0"/>
        <v>0</v>
      </c>
      <c r="Q17" s="32">
        <f t="shared" si="0"/>
        <v>0</v>
      </c>
      <c r="R17" s="32">
        <f t="shared" si="0"/>
        <v>0</v>
      </c>
      <c r="S17" s="32">
        <f t="shared" si="0"/>
        <v>0</v>
      </c>
      <c r="T17" s="25" t="s">
        <v>871</v>
      </c>
      <c r="U17" s="32">
        <f>U2</f>
        <v>0</v>
      </c>
    </row>
    <row r="18" spans="1:21">
      <c r="A18" s="25" t="s">
        <v>872</v>
      </c>
      <c r="B18" s="32">
        <f t="shared" ref="B18:U18" si="1">B12</f>
        <v>0</v>
      </c>
      <c r="C18" s="32">
        <f t="shared" si="1"/>
        <v>0</v>
      </c>
      <c r="D18" s="32">
        <f t="shared" si="1"/>
        <v>0</v>
      </c>
      <c r="E18" s="32">
        <f t="shared" si="1"/>
        <v>0</v>
      </c>
      <c r="F18" s="32">
        <f t="shared" si="1"/>
        <v>0</v>
      </c>
      <c r="G18" s="32">
        <f t="shared" si="1"/>
        <v>0</v>
      </c>
      <c r="H18" s="32">
        <f t="shared" si="1"/>
        <v>0</v>
      </c>
      <c r="I18" s="32">
        <f t="shared" si="1"/>
        <v>0</v>
      </c>
      <c r="J18" s="32">
        <f t="shared" si="1"/>
        <v>0</v>
      </c>
      <c r="K18" s="32">
        <f t="shared" si="1"/>
        <v>0</v>
      </c>
      <c r="L18" s="32">
        <f t="shared" si="1"/>
        <v>0</v>
      </c>
      <c r="M18" s="32">
        <f t="shared" si="1"/>
        <v>0</v>
      </c>
      <c r="N18" s="32">
        <f t="shared" si="1"/>
        <v>0</v>
      </c>
      <c r="O18" s="32">
        <f t="shared" si="1"/>
        <v>0</v>
      </c>
      <c r="P18" s="32">
        <f t="shared" si="1"/>
        <v>0</v>
      </c>
      <c r="Q18" s="32">
        <f t="shared" si="1"/>
        <v>0</v>
      </c>
      <c r="R18" s="32">
        <f t="shared" si="1"/>
        <v>0</v>
      </c>
      <c r="S18" s="32">
        <f t="shared" si="1"/>
        <v>0</v>
      </c>
      <c r="T18" s="32">
        <f t="shared" si="1"/>
        <v>0</v>
      </c>
      <c r="U18" s="32">
        <f t="shared" si="1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Q10"/>
  <sheetViews>
    <sheetView showGridLines="0" workbookViewId="0"/>
  </sheetViews>
  <sheetFormatPr defaultColWidth="11.25" defaultRowHeight="15" customHeight="1"/>
  <sheetData>
    <row r="1" spans="1:17">
      <c r="A1" s="32" t="e">
        <v>#REF!</v>
      </c>
    </row>
    <row r="9" spans="1:17">
      <c r="A9" s="25" t="s">
        <v>219</v>
      </c>
      <c r="B9" s="32">
        <f t="shared" ref="B9:Q9" si="0">B2</f>
        <v>0</v>
      </c>
      <c r="C9" s="32">
        <f t="shared" si="0"/>
        <v>0</v>
      </c>
      <c r="D9" s="32">
        <f t="shared" si="0"/>
        <v>0</v>
      </c>
      <c r="E9" s="32">
        <f t="shared" si="0"/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</row>
    <row r="10" spans="1:17">
      <c r="A10" s="25" t="s">
        <v>872</v>
      </c>
      <c r="B10" s="32">
        <f t="shared" ref="B10:J10" si="1">B6</f>
        <v>0</v>
      </c>
      <c r="C10" s="32">
        <f t="shared" si="1"/>
        <v>0</v>
      </c>
      <c r="D10" s="32">
        <f t="shared" si="1"/>
        <v>0</v>
      </c>
      <c r="E10" s="32">
        <f t="shared" si="1"/>
        <v>0</v>
      </c>
      <c r="F10" s="32">
        <f t="shared" si="1"/>
        <v>0</v>
      </c>
      <c r="G10" s="32">
        <f t="shared" si="1"/>
        <v>0</v>
      </c>
      <c r="H10" s="32">
        <f t="shared" si="1"/>
        <v>0</v>
      </c>
      <c r="I10" s="32">
        <f t="shared" si="1"/>
        <v>0</v>
      </c>
      <c r="J10" s="32">
        <f t="shared" si="1"/>
        <v>0</v>
      </c>
      <c r="K10" s="32">
        <f t="shared" ref="K10:Q10" si="2">K14</f>
        <v>0</v>
      </c>
      <c r="L10" s="32">
        <f t="shared" si="2"/>
        <v>0</v>
      </c>
      <c r="M10" s="32">
        <f t="shared" si="2"/>
        <v>0</v>
      </c>
      <c r="N10" s="32">
        <f t="shared" si="2"/>
        <v>0</v>
      </c>
      <c r="O10" s="32">
        <f t="shared" si="2"/>
        <v>0</v>
      </c>
      <c r="P10" s="32">
        <f t="shared" si="2"/>
        <v>0</v>
      </c>
      <c r="Q10" s="3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88"/>
  <sheetViews>
    <sheetView workbookViewId="0"/>
  </sheetViews>
  <sheetFormatPr defaultColWidth="11.25" defaultRowHeight="15" customHeight="1"/>
  <sheetData>
    <row r="1" spans="1:5" ht="15" customHeight="1">
      <c r="A1" s="71" t="s">
        <v>220</v>
      </c>
      <c r="B1" s="72" t="s">
        <v>222</v>
      </c>
      <c r="C1" s="73"/>
      <c r="D1" s="72" t="s">
        <v>221</v>
      </c>
      <c r="E1" s="72" t="s">
        <v>223</v>
      </c>
    </row>
    <row r="2" spans="1:5">
      <c r="A2" s="61">
        <v>0</v>
      </c>
      <c r="B2" s="72" t="s">
        <v>65</v>
      </c>
      <c r="C2" s="73"/>
      <c r="D2" s="74">
        <v>0</v>
      </c>
      <c r="E2" s="64" t="s">
        <v>65</v>
      </c>
    </row>
    <row r="3" spans="1:5">
      <c r="A3" s="61">
        <v>20</v>
      </c>
      <c r="B3" s="75">
        <v>44927</v>
      </c>
      <c r="C3" s="76"/>
      <c r="D3" s="72">
        <v>40</v>
      </c>
      <c r="E3" s="75">
        <v>45019</v>
      </c>
    </row>
    <row r="4" spans="1:5">
      <c r="A4" s="61">
        <v>34</v>
      </c>
      <c r="B4" s="75">
        <v>44958</v>
      </c>
      <c r="C4" s="76"/>
      <c r="D4" s="61">
        <v>44</v>
      </c>
      <c r="E4" s="75">
        <v>45020</v>
      </c>
    </row>
    <row r="5" spans="1:5">
      <c r="A5" s="61">
        <v>48</v>
      </c>
      <c r="B5" s="75">
        <v>44959</v>
      </c>
      <c r="C5" s="76"/>
      <c r="D5" s="61">
        <v>53</v>
      </c>
      <c r="E5" s="75">
        <v>45050</v>
      </c>
    </row>
    <row r="6" spans="1:5">
      <c r="A6" s="61">
        <v>60</v>
      </c>
      <c r="B6" s="75">
        <v>44987</v>
      </c>
      <c r="C6" s="76"/>
      <c r="D6" s="72">
        <v>62</v>
      </c>
      <c r="E6" s="75">
        <v>45051</v>
      </c>
    </row>
    <row r="7" spans="1:5">
      <c r="A7" s="61">
        <v>73</v>
      </c>
      <c r="B7" s="75">
        <v>44988</v>
      </c>
      <c r="C7" s="76"/>
      <c r="D7" s="72">
        <v>71</v>
      </c>
      <c r="E7" s="77">
        <v>45082</v>
      </c>
    </row>
    <row r="8" spans="1:5">
      <c r="A8" s="61">
        <v>87</v>
      </c>
      <c r="B8" s="75">
        <v>45019</v>
      </c>
      <c r="C8" s="76"/>
      <c r="D8" s="72">
        <v>81</v>
      </c>
      <c r="E8" s="77">
        <v>45083</v>
      </c>
    </row>
    <row r="9" spans="1:5">
      <c r="A9" s="61">
        <v>100</v>
      </c>
      <c r="B9" s="75">
        <v>45020</v>
      </c>
      <c r="C9" s="76"/>
      <c r="D9" s="72">
        <v>90</v>
      </c>
      <c r="E9" s="77">
        <v>45113</v>
      </c>
    </row>
    <row r="10" spans="1:5">
      <c r="A10" s="61">
        <v>112</v>
      </c>
      <c r="B10" s="75">
        <v>45050</v>
      </c>
      <c r="C10" s="76"/>
      <c r="D10" s="72">
        <v>100</v>
      </c>
      <c r="E10" s="77">
        <v>45114</v>
      </c>
    </row>
    <row r="11" spans="1:5">
      <c r="A11" s="61">
        <v>122</v>
      </c>
      <c r="B11" s="75">
        <v>45051</v>
      </c>
      <c r="C11" s="76"/>
      <c r="D11" s="72">
        <v>108</v>
      </c>
      <c r="E11" s="77">
        <v>45145</v>
      </c>
    </row>
    <row r="12" spans="1:5">
      <c r="A12" s="78"/>
      <c r="B12" s="79"/>
      <c r="C12" s="79"/>
      <c r="D12" s="72">
        <v>117</v>
      </c>
      <c r="E12" s="77">
        <v>45146</v>
      </c>
    </row>
    <row r="13" spans="1:5">
      <c r="A13" s="78"/>
      <c r="B13" s="79"/>
      <c r="C13" s="79"/>
      <c r="D13" s="72">
        <v>126</v>
      </c>
      <c r="E13" s="77">
        <v>45177</v>
      </c>
    </row>
    <row r="14" spans="1:5">
      <c r="A14" s="78"/>
      <c r="B14" s="79"/>
      <c r="C14" s="79"/>
      <c r="D14" s="61">
        <v>135</v>
      </c>
      <c r="E14" s="77">
        <v>45178</v>
      </c>
    </row>
    <row r="15" spans="1:5">
      <c r="A15" s="78"/>
      <c r="B15" s="79"/>
      <c r="C15" s="79"/>
      <c r="D15" s="79"/>
    </row>
    <row r="16" spans="1:5">
      <c r="A16" s="78"/>
      <c r="B16" s="79"/>
      <c r="C16" s="79"/>
      <c r="D16" s="79"/>
    </row>
    <row r="17" spans="1:8">
      <c r="A17" s="80" t="s">
        <v>224</v>
      </c>
      <c r="B17" s="81"/>
      <c r="C17" s="79"/>
    </row>
    <row r="18" spans="1:8">
      <c r="A18" s="80" t="s">
        <v>225</v>
      </c>
      <c r="B18" s="81"/>
      <c r="C18" s="79"/>
      <c r="D18" s="78" t="s">
        <v>226</v>
      </c>
      <c r="E18" s="79"/>
      <c r="G18" s="78" t="s">
        <v>227</v>
      </c>
      <c r="H18" s="79"/>
    </row>
    <row r="19" spans="1:8">
      <c r="A19" s="80">
        <v>0</v>
      </c>
      <c r="B19" s="81" t="s">
        <v>65</v>
      </c>
      <c r="C19" s="79"/>
      <c r="D19" s="78">
        <v>0</v>
      </c>
      <c r="E19" s="79" t="s">
        <v>65</v>
      </c>
      <c r="G19" s="78">
        <v>0</v>
      </c>
      <c r="H19" s="79" t="s">
        <v>65</v>
      </c>
    </row>
    <row r="20" spans="1:8">
      <c r="A20" s="80">
        <v>7</v>
      </c>
      <c r="B20" s="81">
        <v>1</v>
      </c>
      <c r="C20" s="79"/>
      <c r="D20" s="78">
        <v>7</v>
      </c>
      <c r="E20" s="79">
        <v>1</v>
      </c>
      <c r="G20" s="78">
        <v>7</v>
      </c>
      <c r="H20" s="79">
        <v>1</v>
      </c>
    </row>
    <row r="21" spans="1:8">
      <c r="A21" s="80">
        <v>16</v>
      </c>
      <c r="B21" s="81">
        <v>2</v>
      </c>
      <c r="C21" s="79"/>
      <c r="D21" s="78">
        <v>15</v>
      </c>
      <c r="E21" s="79">
        <v>2</v>
      </c>
      <c r="G21" s="78">
        <v>14</v>
      </c>
      <c r="H21" s="79">
        <v>2</v>
      </c>
    </row>
    <row r="22" spans="1:8" ht="15.5">
      <c r="A22" s="80">
        <v>26</v>
      </c>
      <c r="B22" s="81">
        <v>3</v>
      </c>
      <c r="C22" s="79"/>
      <c r="D22" s="78">
        <v>23</v>
      </c>
      <c r="E22" s="79">
        <v>3</v>
      </c>
      <c r="G22" s="78">
        <v>21</v>
      </c>
      <c r="H22" s="79">
        <v>3</v>
      </c>
    </row>
    <row r="23" spans="1:8" ht="15.5">
      <c r="A23" s="80">
        <v>36</v>
      </c>
      <c r="B23" s="81">
        <v>4</v>
      </c>
      <c r="C23" s="79"/>
      <c r="D23" s="78">
        <v>31</v>
      </c>
      <c r="E23" s="79">
        <v>4</v>
      </c>
      <c r="G23" s="78">
        <v>28</v>
      </c>
      <c r="H23" s="79">
        <v>4</v>
      </c>
    </row>
    <row r="24" spans="1:8" ht="15.5">
      <c r="A24" s="80">
        <v>43</v>
      </c>
      <c r="B24" s="81">
        <v>5</v>
      </c>
      <c r="C24" s="79"/>
      <c r="D24" s="78">
        <v>39</v>
      </c>
      <c r="E24" s="79">
        <v>5</v>
      </c>
      <c r="G24" s="78">
        <v>36</v>
      </c>
      <c r="H24" s="79">
        <v>5</v>
      </c>
    </row>
    <row r="25" spans="1:8" ht="15.5">
      <c r="A25" s="80"/>
      <c r="B25" s="81"/>
      <c r="C25" s="79"/>
      <c r="E25" s="79"/>
      <c r="H25" s="79"/>
    </row>
    <row r="26" spans="1:8" ht="15.5">
      <c r="A26" s="80" t="s">
        <v>228</v>
      </c>
      <c r="B26" s="81"/>
      <c r="C26" s="79"/>
      <c r="D26" s="78" t="s">
        <v>229</v>
      </c>
      <c r="E26" s="79"/>
      <c r="G26" s="78" t="s">
        <v>230</v>
      </c>
      <c r="H26" s="79"/>
    </row>
    <row r="27" spans="1:8" ht="15.5">
      <c r="A27" s="80">
        <v>0</v>
      </c>
      <c r="B27" s="81" t="s">
        <v>65</v>
      </c>
      <c r="C27" s="79"/>
      <c r="D27" s="78">
        <v>0</v>
      </c>
      <c r="E27" s="79" t="s">
        <v>65</v>
      </c>
      <c r="G27" s="78">
        <v>0</v>
      </c>
      <c r="H27" s="79" t="s">
        <v>65</v>
      </c>
    </row>
    <row r="28" spans="1:8" ht="15.5">
      <c r="A28" s="80">
        <v>17</v>
      </c>
      <c r="B28" s="81">
        <v>3</v>
      </c>
      <c r="C28" s="79"/>
      <c r="D28" s="78">
        <v>10</v>
      </c>
      <c r="E28" s="79">
        <v>3</v>
      </c>
      <c r="G28" s="78">
        <v>11</v>
      </c>
      <c r="H28" s="79">
        <v>3</v>
      </c>
    </row>
    <row r="29" spans="1:8" ht="15.5">
      <c r="A29" s="80">
        <v>17</v>
      </c>
      <c r="B29" s="81">
        <v>4</v>
      </c>
      <c r="C29" s="79"/>
      <c r="D29" s="78">
        <v>12</v>
      </c>
      <c r="E29" s="79">
        <v>4</v>
      </c>
      <c r="G29" s="78">
        <v>13</v>
      </c>
      <c r="H29" s="79">
        <v>4</v>
      </c>
    </row>
    <row r="30" spans="1:8" ht="15.5">
      <c r="A30" s="80">
        <v>22</v>
      </c>
      <c r="B30" s="81">
        <v>5</v>
      </c>
      <c r="C30" s="79"/>
      <c r="D30" s="78">
        <v>18</v>
      </c>
      <c r="E30" s="79">
        <v>5</v>
      </c>
      <c r="G30" s="78">
        <v>19</v>
      </c>
      <c r="H30" s="79">
        <v>5</v>
      </c>
    </row>
    <row r="31" spans="1:8" ht="15.5">
      <c r="A31" s="80">
        <v>28</v>
      </c>
      <c r="B31" s="81">
        <v>6</v>
      </c>
      <c r="C31" s="79"/>
      <c r="D31" s="78">
        <v>24</v>
      </c>
      <c r="E31" s="79">
        <v>6</v>
      </c>
      <c r="G31" s="78">
        <v>26</v>
      </c>
      <c r="H31" s="79">
        <v>6</v>
      </c>
    </row>
    <row r="32" spans="1:8" ht="15.5">
      <c r="A32" s="80">
        <v>34</v>
      </c>
      <c r="B32" s="81">
        <v>7</v>
      </c>
      <c r="C32" s="79"/>
      <c r="D32" s="78">
        <v>31</v>
      </c>
      <c r="E32" s="79">
        <v>7</v>
      </c>
      <c r="G32" s="78">
        <v>33</v>
      </c>
      <c r="H32" s="79">
        <v>7</v>
      </c>
    </row>
    <row r="33" spans="1:8" ht="15.5">
      <c r="A33" s="80">
        <v>39</v>
      </c>
      <c r="B33" s="81">
        <v>8</v>
      </c>
      <c r="C33" s="79"/>
      <c r="D33" s="78">
        <v>37</v>
      </c>
      <c r="E33" s="79">
        <v>8</v>
      </c>
      <c r="G33" s="78">
        <v>39</v>
      </c>
      <c r="H33" s="79">
        <v>8</v>
      </c>
    </row>
    <row r="34" spans="1:8" ht="15.5">
      <c r="A34" s="80">
        <v>45</v>
      </c>
      <c r="B34" s="81">
        <v>9</v>
      </c>
      <c r="C34" s="79"/>
      <c r="D34" s="78">
        <v>43</v>
      </c>
      <c r="E34" s="79">
        <v>9</v>
      </c>
      <c r="G34" s="78">
        <v>45</v>
      </c>
      <c r="H34" s="79">
        <v>9</v>
      </c>
    </row>
    <row r="35" spans="1:8" ht="15.5">
      <c r="A35" s="78"/>
      <c r="B35" s="79"/>
      <c r="C35" s="79"/>
      <c r="D35" s="79"/>
    </row>
    <row r="36" spans="1:8" ht="15.5">
      <c r="A36" s="78"/>
      <c r="B36" s="79"/>
      <c r="C36" s="79"/>
      <c r="D36" s="79"/>
    </row>
    <row r="37" spans="1:8" ht="15.5">
      <c r="A37" s="78" t="s">
        <v>231</v>
      </c>
      <c r="B37" s="79"/>
      <c r="C37" s="79"/>
    </row>
    <row r="38" spans="1:8" ht="15.5">
      <c r="A38" s="78" t="s">
        <v>232</v>
      </c>
      <c r="B38" s="79"/>
      <c r="C38" s="79"/>
      <c r="D38" s="78" t="s">
        <v>233</v>
      </c>
      <c r="E38" s="79"/>
      <c r="G38" s="78" t="s">
        <v>234</v>
      </c>
      <c r="H38" s="79"/>
    </row>
    <row r="39" spans="1:8" ht="15.5">
      <c r="A39" s="78">
        <v>0</v>
      </c>
      <c r="B39" s="79" t="s">
        <v>65</v>
      </c>
      <c r="C39" s="79"/>
      <c r="D39" s="78">
        <v>0</v>
      </c>
      <c r="E39" s="79" t="s">
        <v>65</v>
      </c>
      <c r="G39" s="78">
        <v>0</v>
      </c>
      <c r="H39" s="79" t="s">
        <v>65</v>
      </c>
    </row>
    <row r="40" spans="1:8" ht="15.5">
      <c r="A40" s="78">
        <v>11</v>
      </c>
      <c r="B40" s="79">
        <v>1</v>
      </c>
      <c r="C40" s="79"/>
      <c r="D40" s="78">
        <v>11</v>
      </c>
      <c r="E40" s="79">
        <v>1</v>
      </c>
      <c r="G40" s="78">
        <v>10</v>
      </c>
      <c r="H40" s="79">
        <v>1</v>
      </c>
    </row>
    <row r="41" spans="1:8" ht="15.5">
      <c r="A41" s="78">
        <v>24</v>
      </c>
      <c r="B41" s="79">
        <v>2</v>
      </c>
      <c r="C41" s="79"/>
      <c r="D41" s="78">
        <v>27</v>
      </c>
      <c r="E41" s="79">
        <v>2</v>
      </c>
      <c r="G41" s="78">
        <v>24</v>
      </c>
      <c r="H41" s="79">
        <v>2</v>
      </c>
    </row>
    <row r="42" spans="1:8" ht="15.5">
      <c r="A42" s="78">
        <v>38</v>
      </c>
      <c r="B42" s="79">
        <v>3</v>
      </c>
      <c r="C42" s="79"/>
      <c r="D42" s="78">
        <v>43</v>
      </c>
      <c r="E42" s="79">
        <v>3</v>
      </c>
      <c r="G42" s="78">
        <v>38</v>
      </c>
      <c r="H42" s="79">
        <v>3</v>
      </c>
    </row>
    <row r="43" spans="1:8" ht="15.5">
      <c r="A43" s="78">
        <v>52</v>
      </c>
      <c r="B43" s="79">
        <v>4</v>
      </c>
      <c r="C43" s="79"/>
      <c r="D43" s="78">
        <v>59</v>
      </c>
      <c r="E43" s="79">
        <v>4</v>
      </c>
      <c r="G43" s="78">
        <v>52</v>
      </c>
      <c r="H43" s="79">
        <v>4</v>
      </c>
    </row>
    <row r="44" spans="1:8" ht="15.5">
      <c r="A44" s="78">
        <v>61</v>
      </c>
      <c r="B44" s="79">
        <v>5</v>
      </c>
      <c r="C44" s="79"/>
      <c r="D44" s="78">
        <v>68</v>
      </c>
      <c r="E44" s="79">
        <v>5</v>
      </c>
      <c r="G44" s="78">
        <v>62</v>
      </c>
      <c r="H44" s="79">
        <v>5</v>
      </c>
    </row>
    <row r="45" spans="1:8" ht="15.5">
      <c r="A45" s="78"/>
      <c r="B45" s="79"/>
      <c r="C45" s="79"/>
      <c r="E45" s="79"/>
      <c r="H45" s="79"/>
    </row>
    <row r="46" spans="1:8" ht="15.5">
      <c r="A46" s="78" t="s">
        <v>235</v>
      </c>
      <c r="B46" s="79"/>
      <c r="C46" s="79"/>
      <c r="D46" s="78" t="s">
        <v>236</v>
      </c>
      <c r="E46" s="79"/>
      <c r="G46" s="78" t="s">
        <v>237</v>
      </c>
      <c r="H46" s="79"/>
    </row>
    <row r="47" spans="1:8" ht="15.5">
      <c r="A47" s="78">
        <v>0</v>
      </c>
      <c r="B47" s="79" t="s">
        <v>65</v>
      </c>
      <c r="C47" s="79"/>
      <c r="D47" s="78">
        <v>0</v>
      </c>
      <c r="E47" s="79" t="s">
        <v>65</v>
      </c>
      <c r="G47" s="78">
        <v>0</v>
      </c>
      <c r="H47" s="79" t="s">
        <v>65</v>
      </c>
    </row>
    <row r="48" spans="1:8" ht="15.5">
      <c r="A48" s="78">
        <v>18</v>
      </c>
      <c r="B48" s="79">
        <v>3</v>
      </c>
      <c r="C48" s="79"/>
      <c r="D48" s="78">
        <v>20</v>
      </c>
      <c r="E48" s="79">
        <v>3</v>
      </c>
      <c r="G48" s="78">
        <v>18</v>
      </c>
      <c r="H48" s="79">
        <v>3</v>
      </c>
    </row>
    <row r="49" spans="1:8" ht="15.5">
      <c r="A49" s="78">
        <v>23</v>
      </c>
      <c r="B49" s="79">
        <v>4</v>
      </c>
      <c r="C49" s="79"/>
      <c r="D49" s="78">
        <v>25</v>
      </c>
      <c r="E49" s="79">
        <v>4</v>
      </c>
      <c r="G49" s="78">
        <v>22</v>
      </c>
      <c r="H49" s="79">
        <v>4</v>
      </c>
    </row>
    <row r="50" spans="1:8" ht="15.5">
      <c r="A50" s="78">
        <v>32</v>
      </c>
      <c r="B50" s="79">
        <v>5</v>
      </c>
      <c r="C50" s="79"/>
      <c r="D50" s="78">
        <v>35</v>
      </c>
      <c r="E50" s="79">
        <v>5</v>
      </c>
      <c r="G50" s="78">
        <v>30</v>
      </c>
      <c r="H50" s="79">
        <v>5</v>
      </c>
    </row>
    <row r="51" spans="1:8" ht="15.5">
      <c r="A51" s="78">
        <v>41</v>
      </c>
      <c r="B51" s="79">
        <v>6</v>
      </c>
      <c r="C51" s="79"/>
      <c r="D51" s="78">
        <v>45</v>
      </c>
      <c r="E51" s="79">
        <v>6</v>
      </c>
      <c r="G51" s="78">
        <v>38</v>
      </c>
      <c r="H51" s="79">
        <v>6</v>
      </c>
    </row>
    <row r="52" spans="1:8" ht="15.5">
      <c r="A52" s="78">
        <v>50</v>
      </c>
      <c r="B52" s="79">
        <v>7</v>
      </c>
      <c r="C52" s="79"/>
      <c r="D52" s="78">
        <v>55</v>
      </c>
      <c r="E52" s="79">
        <v>7</v>
      </c>
      <c r="G52" s="78">
        <v>47</v>
      </c>
      <c r="H52" s="79">
        <v>7</v>
      </c>
    </row>
    <row r="53" spans="1:8" ht="15.5">
      <c r="A53" s="78">
        <v>57</v>
      </c>
      <c r="B53" s="79">
        <v>8</v>
      </c>
      <c r="C53" s="79"/>
      <c r="D53" s="78">
        <v>64</v>
      </c>
      <c r="E53" s="79">
        <v>8</v>
      </c>
      <c r="G53" s="78">
        <v>57</v>
      </c>
      <c r="H53" s="79">
        <v>8</v>
      </c>
    </row>
    <row r="54" spans="1:8" ht="15.5">
      <c r="A54" s="78">
        <v>65</v>
      </c>
      <c r="B54" s="79">
        <v>9</v>
      </c>
      <c r="C54" s="79"/>
      <c r="D54" s="78">
        <v>73</v>
      </c>
      <c r="E54" s="79">
        <v>9</v>
      </c>
      <c r="G54" s="78">
        <v>67</v>
      </c>
      <c r="H54" s="79">
        <v>9</v>
      </c>
    </row>
    <row r="55" spans="1:8" ht="15.5">
      <c r="A55" s="78"/>
      <c r="B55" s="79"/>
      <c r="C55" s="79"/>
      <c r="D55" s="78"/>
    </row>
    <row r="56" spans="1:8" ht="15.5">
      <c r="A56" s="78"/>
      <c r="B56" s="79"/>
      <c r="C56" s="79"/>
      <c r="D56" s="78"/>
    </row>
    <row r="57" spans="1:8" ht="15.5">
      <c r="A57" s="78"/>
      <c r="B57" s="79"/>
      <c r="C57" s="79"/>
      <c r="D57" s="79"/>
    </row>
    <row r="58" spans="1:8" ht="15.5">
      <c r="A58" s="78"/>
      <c r="B58" s="79"/>
      <c r="C58" s="79"/>
      <c r="D58" s="79"/>
    </row>
    <row r="59" spans="1:8" ht="15.5">
      <c r="A59" s="78"/>
      <c r="B59" s="79"/>
      <c r="C59" s="79"/>
      <c r="D59" s="79"/>
    </row>
    <row r="60" spans="1:8" ht="15.5">
      <c r="A60" s="78"/>
      <c r="B60" s="79"/>
      <c r="C60" s="79"/>
      <c r="D60" s="79"/>
    </row>
    <row r="61" spans="1:8" ht="15.5">
      <c r="A61" s="78"/>
      <c r="B61" s="79"/>
      <c r="C61" s="79"/>
      <c r="D61" s="79"/>
    </row>
    <row r="62" spans="1:8" ht="15.5">
      <c r="A62" s="78"/>
      <c r="B62" s="79"/>
      <c r="C62" s="79"/>
      <c r="D62" s="79"/>
    </row>
    <row r="63" spans="1:8" ht="15.5">
      <c r="A63" s="78"/>
      <c r="B63" s="79"/>
      <c r="C63" s="79"/>
      <c r="D63" s="79"/>
    </row>
    <row r="64" spans="1:8" ht="15.5">
      <c r="A64" s="78"/>
      <c r="B64" s="79"/>
      <c r="C64" s="79"/>
      <c r="D64" s="79"/>
    </row>
    <row r="65" spans="1:4" ht="15.5">
      <c r="A65" s="78"/>
      <c r="B65" s="79"/>
      <c r="C65" s="79"/>
      <c r="D65" s="79"/>
    </row>
    <row r="66" spans="1:4" ht="15.5">
      <c r="A66" s="78"/>
      <c r="B66" s="79"/>
      <c r="C66" s="79"/>
      <c r="D66" s="79"/>
    </row>
    <row r="67" spans="1:4" ht="15.5">
      <c r="A67" s="78"/>
      <c r="B67" s="79"/>
      <c r="C67" s="79"/>
      <c r="D67" s="79"/>
    </row>
    <row r="68" spans="1:4" ht="15.5">
      <c r="A68" s="78"/>
      <c r="B68" s="79"/>
      <c r="C68" s="79"/>
      <c r="D68" s="79"/>
    </row>
    <row r="69" spans="1:4" ht="15.5">
      <c r="A69" s="78"/>
      <c r="B69" s="79"/>
      <c r="C69" s="79"/>
      <c r="D69" s="78"/>
    </row>
    <row r="70" spans="1:4" ht="15.5">
      <c r="A70" s="78"/>
      <c r="B70" s="79"/>
      <c r="C70" s="79"/>
      <c r="D70" s="79"/>
    </row>
    <row r="71" spans="1:4" ht="15.5">
      <c r="A71" s="78"/>
      <c r="B71" s="79"/>
      <c r="C71" s="79"/>
      <c r="D71" s="79"/>
    </row>
    <row r="72" spans="1:4" ht="15.5">
      <c r="A72" s="78"/>
      <c r="B72" s="79"/>
      <c r="C72" s="79"/>
      <c r="D72" s="79"/>
    </row>
    <row r="73" spans="1:4" ht="15.5">
      <c r="A73" s="78"/>
      <c r="B73" s="79"/>
      <c r="C73" s="79"/>
      <c r="D73" s="79"/>
    </row>
    <row r="74" spans="1:4" ht="15.5">
      <c r="A74" s="78"/>
      <c r="B74" s="79"/>
      <c r="C74" s="79"/>
      <c r="D74" s="79"/>
    </row>
    <row r="75" spans="1:4" ht="15.5">
      <c r="A75" s="78"/>
      <c r="B75" s="79"/>
      <c r="C75" s="79"/>
      <c r="D75" s="79"/>
    </row>
    <row r="76" spans="1:4" ht="15.5">
      <c r="A76" s="78"/>
      <c r="B76" s="79"/>
      <c r="C76" s="79"/>
      <c r="D76" s="79"/>
    </row>
    <row r="77" spans="1:4" ht="15.5">
      <c r="A77" s="78"/>
      <c r="B77" s="79"/>
      <c r="C77" s="79"/>
      <c r="D77" s="79"/>
    </row>
    <row r="78" spans="1:4" ht="15.5">
      <c r="A78" s="78"/>
      <c r="B78" s="79"/>
      <c r="C78" s="79"/>
      <c r="D78" s="79"/>
    </row>
    <row r="79" spans="1:4" ht="15.5">
      <c r="A79" s="78"/>
      <c r="B79" s="79"/>
      <c r="C79" s="79"/>
      <c r="D79" s="78"/>
    </row>
    <row r="80" spans="1:4" ht="15.5">
      <c r="A80" s="78"/>
      <c r="B80" s="79"/>
      <c r="C80" s="79"/>
      <c r="D80" s="78"/>
    </row>
    <row r="81" spans="1:4" ht="15.5">
      <c r="A81" s="78"/>
      <c r="B81" s="79"/>
      <c r="C81" s="79"/>
      <c r="D81" s="79"/>
    </row>
    <row r="82" spans="1:4" ht="15.5">
      <c r="A82" s="78"/>
      <c r="B82" s="79"/>
      <c r="C82" s="79"/>
      <c r="D82" s="79"/>
    </row>
    <row r="83" spans="1:4" ht="15.5">
      <c r="A83" s="78"/>
      <c r="B83" s="79"/>
      <c r="C83" s="79"/>
      <c r="D83" s="79"/>
    </row>
    <row r="84" spans="1:4" ht="15.5">
      <c r="A84" s="78"/>
      <c r="B84" s="79"/>
      <c r="C84" s="79"/>
      <c r="D84" s="78"/>
    </row>
    <row r="85" spans="1:4" ht="15.5">
      <c r="A85" s="78"/>
      <c r="B85" s="79"/>
      <c r="C85" s="79"/>
      <c r="D85" s="79"/>
    </row>
    <row r="86" spans="1:4" ht="15.5">
      <c r="A86" s="78"/>
      <c r="B86" s="79"/>
      <c r="C86" s="79"/>
      <c r="D86" s="79"/>
    </row>
    <row r="87" spans="1:4" ht="15.5">
      <c r="A87" s="78"/>
      <c r="B87" s="79"/>
      <c r="C87" s="79"/>
      <c r="D87" s="79"/>
    </row>
    <row r="88" spans="1:4" ht="15.5">
      <c r="A88" s="78"/>
      <c r="B88" s="79"/>
      <c r="C88" s="79"/>
      <c r="D88" s="79"/>
    </row>
    <row r="89" spans="1:4" ht="15.5">
      <c r="A89" s="78"/>
      <c r="B89" s="79"/>
      <c r="C89" s="79"/>
      <c r="D89" s="79"/>
    </row>
    <row r="90" spans="1:4" ht="15.5">
      <c r="A90" s="78"/>
      <c r="B90" s="79"/>
      <c r="C90" s="79"/>
      <c r="D90" s="79"/>
    </row>
    <row r="91" spans="1:4" ht="15.5">
      <c r="A91" s="78"/>
      <c r="B91" s="79"/>
      <c r="C91" s="79"/>
      <c r="D91" s="79"/>
    </row>
    <row r="92" spans="1:4" ht="15.5">
      <c r="A92" s="78"/>
      <c r="B92" s="79"/>
      <c r="C92" s="79"/>
      <c r="D92" s="79"/>
    </row>
    <row r="93" spans="1:4" ht="15.5">
      <c r="A93" s="78"/>
      <c r="B93" s="79"/>
      <c r="C93" s="79"/>
      <c r="D93" s="79"/>
    </row>
    <row r="94" spans="1:4" ht="15.5">
      <c r="A94" s="78"/>
      <c r="B94" s="79"/>
      <c r="C94" s="79"/>
      <c r="D94" s="79"/>
    </row>
    <row r="95" spans="1:4" ht="15.5">
      <c r="A95" s="78"/>
      <c r="B95" s="79"/>
      <c r="C95" s="79"/>
      <c r="D95" s="79"/>
    </row>
    <row r="96" spans="1:4" ht="15.5">
      <c r="A96" s="78"/>
      <c r="B96" s="79"/>
      <c r="C96" s="79"/>
      <c r="D96" s="79"/>
    </row>
    <row r="97" spans="1:4" ht="15.5">
      <c r="A97" s="78"/>
      <c r="B97" s="79"/>
      <c r="C97" s="79"/>
      <c r="D97" s="79"/>
    </row>
    <row r="98" spans="1:4" ht="15.5">
      <c r="A98" s="78"/>
      <c r="B98" s="79"/>
      <c r="C98" s="79"/>
      <c r="D98" s="79"/>
    </row>
    <row r="99" spans="1:4" ht="15.5">
      <c r="A99" s="78"/>
      <c r="B99" s="79"/>
      <c r="C99" s="79"/>
      <c r="D99" s="79"/>
    </row>
    <row r="100" spans="1:4" ht="15.5">
      <c r="A100" s="78"/>
      <c r="B100" s="79"/>
      <c r="C100" s="79"/>
      <c r="D100" s="79"/>
    </row>
    <row r="101" spans="1:4" ht="15.5">
      <c r="A101" s="78"/>
      <c r="B101" s="79"/>
      <c r="C101" s="79"/>
      <c r="D101" s="79"/>
    </row>
    <row r="102" spans="1:4" ht="15.5">
      <c r="A102" s="78"/>
      <c r="B102" s="79"/>
      <c r="C102" s="79"/>
      <c r="D102" s="79"/>
    </row>
    <row r="103" spans="1:4" ht="15.5">
      <c r="A103" s="78"/>
      <c r="B103" s="79"/>
      <c r="C103" s="79"/>
      <c r="D103" s="79"/>
    </row>
    <row r="104" spans="1:4" ht="15.5">
      <c r="A104" s="78"/>
      <c r="B104" s="79"/>
      <c r="C104" s="79"/>
      <c r="D104" s="79"/>
    </row>
    <row r="105" spans="1:4" ht="15.5">
      <c r="A105" s="78"/>
      <c r="B105" s="79"/>
      <c r="C105" s="79"/>
      <c r="D105" s="79"/>
    </row>
    <row r="106" spans="1:4" ht="15.5">
      <c r="A106" s="78"/>
      <c r="B106" s="79"/>
      <c r="C106" s="79"/>
      <c r="D106" s="79"/>
    </row>
    <row r="107" spans="1:4" ht="15.5">
      <c r="A107" s="78"/>
      <c r="B107" s="79"/>
      <c r="C107" s="79"/>
      <c r="D107" s="79"/>
    </row>
    <row r="108" spans="1:4" ht="15.5">
      <c r="A108" s="78"/>
      <c r="B108" s="79"/>
      <c r="C108" s="79"/>
      <c r="D108" s="79"/>
    </row>
    <row r="109" spans="1:4" ht="15.5">
      <c r="A109" s="78"/>
      <c r="B109" s="79"/>
      <c r="C109" s="79"/>
      <c r="D109" s="78"/>
    </row>
    <row r="110" spans="1:4" ht="15.5">
      <c r="A110" s="78"/>
      <c r="B110" s="79"/>
      <c r="C110" s="79"/>
      <c r="D110" s="79"/>
    </row>
    <row r="111" spans="1:4" ht="15.5">
      <c r="A111" s="78"/>
      <c r="B111" s="79"/>
      <c r="C111" s="79"/>
      <c r="D111" s="78"/>
    </row>
    <row r="112" spans="1:4" ht="15.5">
      <c r="A112" s="78"/>
      <c r="B112" s="79"/>
      <c r="C112" s="79"/>
      <c r="D112" s="79"/>
    </row>
    <row r="113" spans="1:4" ht="15.5">
      <c r="A113" s="78"/>
      <c r="B113" s="79"/>
      <c r="C113" s="79"/>
      <c r="D113" s="79"/>
    </row>
    <row r="114" spans="1:4" ht="15.5">
      <c r="A114" s="78"/>
      <c r="B114" s="79"/>
      <c r="C114" s="79"/>
      <c r="D114" s="79"/>
    </row>
    <row r="115" spans="1:4" ht="15.5">
      <c r="A115" s="78"/>
      <c r="B115" s="79"/>
      <c r="C115" s="79"/>
      <c r="D115" s="79"/>
    </row>
    <row r="116" spans="1:4" ht="15.5">
      <c r="A116" s="78"/>
      <c r="B116" s="79"/>
      <c r="C116" s="79"/>
      <c r="D116" s="79"/>
    </row>
    <row r="117" spans="1:4" ht="15.5">
      <c r="A117" s="78"/>
      <c r="B117" s="79"/>
      <c r="C117" s="79"/>
      <c r="D117" s="79"/>
    </row>
    <row r="118" spans="1:4" ht="15.5">
      <c r="A118" s="78"/>
      <c r="B118" s="79"/>
      <c r="C118" s="79"/>
      <c r="D118" s="79"/>
    </row>
    <row r="119" spans="1:4" ht="15.5">
      <c r="A119" s="78"/>
      <c r="B119" s="79"/>
      <c r="C119" s="79"/>
      <c r="D119" s="79"/>
    </row>
    <row r="120" spans="1:4" ht="15.5">
      <c r="A120" s="78"/>
      <c r="B120" s="79"/>
      <c r="C120" s="79"/>
      <c r="D120" s="79"/>
    </row>
    <row r="121" spans="1:4" ht="15.5">
      <c r="A121" s="78"/>
      <c r="B121" s="79"/>
      <c r="C121" s="79"/>
      <c r="D121" s="79"/>
    </row>
    <row r="122" spans="1:4" ht="15.5">
      <c r="A122" s="78"/>
      <c r="B122" s="79"/>
      <c r="C122" s="79"/>
      <c r="D122" s="79"/>
    </row>
    <row r="136" spans="1:4" ht="15.5">
      <c r="A136" s="78"/>
      <c r="B136" s="79"/>
      <c r="C136" s="79"/>
      <c r="D136" s="79"/>
    </row>
    <row r="137" spans="1:4" ht="15.5">
      <c r="A137" s="78"/>
      <c r="B137" s="79"/>
      <c r="C137" s="79"/>
      <c r="D137" s="78"/>
    </row>
    <row r="138" spans="1:4" ht="15.5">
      <c r="A138" s="78"/>
      <c r="B138" s="79"/>
      <c r="C138" s="79"/>
      <c r="D138" s="79"/>
    </row>
    <row r="139" spans="1:4" ht="15.5">
      <c r="A139" s="78"/>
      <c r="B139" s="79"/>
      <c r="C139" s="79"/>
      <c r="D139" s="78"/>
    </row>
    <row r="140" spans="1:4" ht="15.5">
      <c r="A140" s="78"/>
      <c r="B140" s="79"/>
      <c r="C140" s="79"/>
      <c r="D140" s="79"/>
    </row>
    <row r="141" spans="1:4" ht="15.5">
      <c r="A141" s="78"/>
      <c r="B141" s="79"/>
      <c r="C141" s="79"/>
      <c r="D141" s="79"/>
    </row>
    <row r="142" spans="1:4" ht="15.5">
      <c r="A142" s="78"/>
      <c r="B142" s="79"/>
      <c r="C142" s="79"/>
      <c r="D142" s="79"/>
    </row>
    <row r="143" spans="1:4" ht="15.5">
      <c r="A143" s="78"/>
      <c r="B143" s="79"/>
      <c r="C143" s="79"/>
      <c r="D143" s="79"/>
    </row>
    <row r="144" spans="1:4" ht="15.5">
      <c r="A144" s="78"/>
      <c r="B144" s="79"/>
      <c r="C144" s="79"/>
      <c r="D144" s="79"/>
    </row>
    <row r="145" spans="1:4" ht="15.5">
      <c r="A145" s="78"/>
      <c r="B145" s="79"/>
      <c r="C145" s="79"/>
      <c r="D145" s="79"/>
    </row>
    <row r="146" spans="1:4" ht="15.5">
      <c r="A146" s="78"/>
      <c r="B146" s="79"/>
      <c r="C146" s="79"/>
      <c r="D146" s="79"/>
    </row>
    <row r="147" spans="1:4" ht="15.5">
      <c r="A147" s="78"/>
      <c r="B147" s="79"/>
      <c r="C147" s="79"/>
      <c r="D147" s="79"/>
    </row>
    <row r="148" spans="1:4" ht="15.5">
      <c r="A148" s="78"/>
      <c r="B148" s="79"/>
      <c r="C148" s="79"/>
      <c r="D148" s="79"/>
    </row>
    <row r="149" spans="1:4" ht="15.5">
      <c r="A149" s="78"/>
      <c r="B149" s="79"/>
      <c r="C149" s="79"/>
      <c r="D149" s="79"/>
    </row>
    <row r="150" spans="1:4" ht="15.5">
      <c r="A150" s="78"/>
      <c r="B150" s="79"/>
      <c r="C150" s="79"/>
      <c r="D150" s="79"/>
    </row>
    <row r="151" spans="1:4" ht="15.5">
      <c r="A151" s="78"/>
      <c r="B151" s="79"/>
      <c r="C151" s="79"/>
      <c r="D151" s="79"/>
    </row>
    <row r="152" spans="1:4" ht="15.5">
      <c r="A152" s="78"/>
      <c r="B152" s="79"/>
      <c r="C152" s="79"/>
      <c r="D152" s="79"/>
    </row>
    <row r="153" spans="1:4" ht="15.5">
      <c r="A153" s="78"/>
      <c r="B153" s="79"/>
      <c r="C153" s="79"/>
      <c r="D153" s="79"/>
    </row>
    <row r="154" spans="1:4" ht="15.5">
      <c r="A154" s="78"/>
      <c r="B154" s="79"/>
      <c r="C154" s="79"/>
      <c r="D154" s="79"/>
    </row>
    <row r="155" spans="1:4" ht="15.5">
      <c r="A155" s="78"/>
      <c r="B155" s="79"/>
      <c r="C155" s="79"/>
      <c r="D155" s="79"/>
    </row>
    <row r="156" spans="1:4" ht="15.5">
      <c r="A156" s="78"/>
      <c r="B156" s="79"/>
      <c r="C156" s="79"/>
      <c r="D156" s="78"/>
    </row>
    <row r="157" spans="1:4" ht="15.5">
      <c r="A157" s="78"/>
      <c r="B157" s="79"/>
      <c r="C157" s="79"/>
      <c r="D157" s="79"/>
    </row>
    <row r="158" spans="1:4" ht="15.5">
      <c r="A158" s="78"/>
      <c r="B158" s="79"/>
      <c r="C158" s="79"/>
      <c r="D158" s="79"/>
    </row>
    <row r="159" spans="1:4" ht="15.5">
      <c r="A159" s="78"/>
      <c r="B159" s="79"/>
      <c r="C159" s="79"/>
      <c r="D159" s="79"/>
    </row>
    <row r="160" spans="1:4" ht="15.5">
      <c r="A160" s="78"/>
      <c r="B160" s="79"/>
      <c r="C160" s="79"/>
      <c r="D160" s="78"/>
    </row>
    <row r="161" spans="1:4" ht="15.5">
      <c r="A161" s="78"/>
      <c r="B161" s="79"/>
      <c r="C161" s="79"/>
      <c r="D161" s="79"/>
    </row>
    <row r="162" spans="1:4" ht="15.5">
      <c r="A162" s="78"/>
      <c r="B162" s="79"/>
      <c r="C162" s="79"/>
      <c r="D162" s="79"/>
    </row>
    <row r="163" spans="1:4" ht="15.5">
      <c r="A163" s="78"/>
      <c r="B163" s="79"/>
      <c r="C163" s="79"/>
      <c r="D163" s="79"/>
    </row>
    <row r="164" spans="1:4" ht="15.5">
      <c r="A164" s="78"/>
      <c r="B164" s="79"/>
      <c r="C164" s="79"/>
      <c r="D164" s="79"/>
    </row>
    <row r="165" spans="1:4" ht="15.5">
      <c r="A165" s="78"/>
      <c r="B165" s="79"/>
      <c r="C165" s="79"/>
      <c r="D165" s="78"/>
    </row>
    <row r="166" spans="1:4" ht="15.5">
      <c r="A166" s="78"/>
      <c r="B166" s="79"/>
      <c r="C166" s="79"/>
      <c r="D166" s="79"/>
    </row>
    <row r="167" spans="1:4" ht="15.5">
      <c r="A167" s="78"/>
      <c r="B167" s="79"/>
      <c r="C167" s="79"/>
      <c r="D167" s="79"/>
    </row>
    <row r="168" spans="1:4" ht="15.5">
      <c r="A168" s="78"/>
      <c r="B168" s="79"/>
      <c r="C168" s="79"/>
      <c r="D168" s="79"/>
    </row>
    <row r="169" spans="1:4" ht="15.5">
      <c r="A169" s="78"/>
      <c r="B169" s="79"/>
      <c r="C169" s="79"/>
      <c r="D169" s="79"/>
    </row>
    <row r="170" spans="1:4" ht="15.5">
      <c r="A170" s="78"/>
      <c r="B170" s="79"/>
      <c r="C170" s="79"/>
      <c r="D170" s="79"/>
    </row>
    <row r="171" spans="1:4" ht="15.5">
      <c r="A171" s="78"/>
      <c r="B171" s="79"/>
      <c r="C171" s="79"/>
      <c r="D171" s="79"/>
    </row>
    <row r="172" spans="1:4" ht="15.5">
      <c r="A172" s="78"/>
      <c r="B172" s="79"/>
      <c r="C172" s="79"/>
      <c r="D172" s="78"/>
    </row>
    <row r="173" spans="1:4" ht="15.5">
      <c r="A173" s="78"/>
      <c r="B173" s="79"/>
      <c r="C173" s="79"/>
      <c r="D173" s="79"/>
    </row>
    <row r="174" spans="1:4" ht="15.5">
      <c r="A174" s="78"/>
      <c r="B174" s="79"/>
      <c r="C174" s="79"/>
      <c r="D174" s="79"/>
    </row>
    <row r="175" spans="1:4" ht="15.5">
      <c r="A175" s="78"/>
      <c r="B175" s="79"/>
      <c r="C175" s="79"/>
      <c r="D175" s="79"/>
    </row>
    <row r="176" spans="1:4" ht="15.5">
      <c r="A176" s="78"/>
      <c r="B176" s="79"/>
      <c r="C176" s="79"/>
      <c r="D176" s="79"/>
    </row>
    <row r="177" spans="1:4" ht="15.5">
      <c r="A177" s="78"/>
      <c r="B177" s="79"/>
      <c r="C177" s="79"/>
      <c r="D177" s="79"/>
    </row>
    <row r="178" spans="1:4" ht="15.5">
      <c r="A178" s="78"/>
      <c r="B178" s="79"/>
      <c r="C178" s="79"/>
      <c r="D178" s="79"/>
    </row>
    <row r="179" spans="1:4" ht="15.5">
      <c r="A179" s="78"/>
      <c r="B179" s="79"/>
      <c r="C179" s="79"/>
      <c r="D179" s="79"/>
    </row>
    <row r="180" spans="1:4" ht="15.5">
      <c r="A180" s="78"/>
      <c r="B180" s="79"/>
      <c r="C180" s="79"/>
      <c r="D180" s="78"/>
    </row>
    <row r="181" spans="1:4" ht="15.5">
      <c r="A181" s="78"/>
      <c r="B181" s="79"/>
      <c r="C181" s="79"/>
      <c r="D181" s="79"/>
    </row>
    <row r="182" spans="1:4" ht="15.5">
      <c r="A182" s="78"/>
      <c r="B182" s="79"/>
      <c r="C182" s="79"/>
      <c r="D182" s="78"/>
    </row>
    <row r="183" spans="1:4" ht="15.5">
      <c r="A183" s="78"/>
      <c r="B183" s="79"/>
      <c r="C183" s="79"/>
      <c r="D183" s="79"/>
    </row>
    <row r="184" spans="1:4" ht="15.5">
      <c r="A184" s="78"/>
      <c r="B184" s="79"/>
      <c r="C184" s="79"/>
      <c r="D184" s="79"/>
    </row>
    <row r="185" spans="1:4" ht="15.5">
      <c r="A185" s="78"/>
      <c r="B185" s="79"/>
      <c r="C185" s="79"/>
      <c r="D185" s="79"/>
    </row>
    <row r="186" spans="1:4" ht="15.5">
      <c r="A186" s="78"/>
      <c r="B186" s="79"/>
      <c r="C186" s="79"/>
      <c r="D186" s="79"/>
    </row>
    <row r="187" spans="1:4" ht="15.5">
      <c r="A187" s="78"/>
      <c r="B187" s="79"/>
      <c r="C187" s="79"/>
      <c r="D187" s="79"/>
    </row>
    <row r="188" spans="1:4" ht="15.5">
      <c r="A188" s="78"/>
      <c r="B188" s="79"/>
      <c r="C188" s="79"/>
      <c r="D188" s="79"/>
    </row>
    <row r="189" spans="1:4" ht="15.5">
      <c r="A189" s="78"/>
      <c r="B189" s="79"/>
      <c r="C189" s="79"/>
      <c r="D189" s="79"/>
    </row>
    <row r="190" spans="1:4" ht="15.5">
      <c r="A190" s="78"/>
      <c r="B190" s="79"/>
      <c r="C190" s="79"/>
      <c r="D190" s="79"/>
    </row>
    <row r="191" spans="1:4" ht="15.5">
      <c r="A191" s="78"/>
      <c r="B191" s="79"/>
      <c r="C191" s="79"/>
      <c r="D191" s="79"/>
    </row>
    <row r="192" spans="1:4" ht="15.5">
      <c r="A192" s="78"/>
      <c r="B192" s="79"/>
      <c r="C192" s="79"/>
      <c r="D192" s="79"/>
    </row>
    <row r="193" spans="1:4" ht="15.5">
      <c r="A193" s="78"/>
      <c r="B193" s="79"/>
      <c r="C193" s="79"/>
      <c r="D193" s="79"/>
    </row>
    <row r="194" spans="1:4" ht="15.5">
      <c r="A194" s="78"/>
      <c r="B194" s="79"/>
      <c r="C194" s="79"/>
      <c r="D194" s="79"/>
    </row>
    <row r="195" spans="1:4" ht="15.5">
      <c r="A195" s="78"/>
      <c r="B195" s="79"/>
      <c r="C195" s="79"/>
      <c r="D195" s="79"/>
    </row>
    <row r="196" spans="1:4" ht="15.5">
      <c r="A196" s="78"/>
      <c r="B196" s="79"/>
      <c r="C196" s="79"/>
      <c r="D196" s="79"/>
    </row>
    <row r="197" spans="1:4" ht="15.5">
      <c r="A197" s="78"/>
      <c r="B197" s="79"/>
      <c r="C197" s="79"/>
      <c r="D197" s="79"/>
    </row>
    <row r="198" spans="1:4" ht="15.5">
      <c r="A198" s="78"/>
      <c r="B198" s="79"/>
      <c r="C198" s="79"/>
      <c r="D198" s="79"/>
    </row>
    <row r="199" spans="1:4" ht="15.5">
      <c r="A199" s="78"/>
      <c r="B199" s="79"/>
      <c r="C199" s="79"/>
      <c r="D199" s="79"/>
    </row>
    <row r="200" spans="1:4" ht="15.5">
      <c r="A200" s="78"/>
      <c r="B200" s="79"/>
      <c r="C200" s="79"/>
      <c r="D200" s="79"/>
    </row>
    <row r="201" spans="1:4" ht="15.5">
      <c r="A201" s="78"/>
      <c r="B201" s="79"/>
      <c r="C201" s="79"/>
      <c r="D201" s="78"/>
    </row>
    <row r="202" spans="1:4" ht="15.5">
      <c r="A202" s="78"/>
      <c r="B202" s="79"/>
      <c r="C202" s="79"/>
      <c r="D202" s="79"/>
    </row>
    <row r="203" spans="1:4" ht="15.5">
      <c r="A203" s="78"/>
      <c r="B203" s="79"/>
      <c r="C203" s="79"/>
      <c r="D203" s="79"/>
    </row>
    <row r="204" spans="1:4" ht="15.5">
      <c r="A204" s="78"/>
      <c r="B204" s="79"/>
      <c r="C204" s="79"/>
      <c r="D204" s="79"/>
    </row>
    <row r="205" spans="1:4" ht="15.5">
      <c r="A205" s="78"/>
      <c r="B205" s="79"/>
      <c r="C205" s="79"/>
      <c r="D205" s="79"/>
    </row>
    <row r="206" spans="1:4" ht="15.5">
      <c r="A206" s="78"/>
      <c r="B206" s="79"/>
      <c r="C206" s="79"/>
      <c r="D206" s="78"/>
    </row>
    <row r="207" spans="1:4" ht="15.5">
      <c r="A207" s="78"/>
      <c r="B207" s="79"/>
      <c r="C207" s="79"/>
      <c r="D207" s="79"/>
    </row>
    <row r="208" spans="1:4" ht="15.5">
      <c r="A208" s="78"/>
      <c r="B208" s="79"/>
      <c r="C208" s="79"/>
      <c r="D208" s="79"/>
    </row>
    <row r="209" spans="1:4" ht="15.5">
      <c r="A209" s="78"/>
      <c r="B209" s="79"/>
      <c r="C209" s="79"/>
      <c r="D209" s="79"/>
    </row>
    <row r="210" spans="1:4" ht="15.5">
      <c r="A210" s="78"/>
      <c r="B210" s="79"/>
      <c r="C210" s="79"/>
      <c r="D210" s="79"/>
    </row>
    <row r="211" spans="1:4" ht="15.5">
      <c r="A211" s="78"/>
      <c r="B211" s="79"/>
      <c r="C211" s="79"/>
      <c r="D211" s="79"/>
    </row>
    <row r="212" spans="1:4" ht="15.5">
      <c r="A212" s="78"/>
      <c r="B212" s="79"/>
      <c r="C212" s="79"/>
      <c r="D212" s="79"/>
    </row>
    <row r="213" spans="1:4" ht="15.5">
      <c r="A213" s="78"/>
      <c r="B213" s="79"/>
      <c r="C213" s="79"/>
      <c r="D213" s="79"/>
    </row>
    <row r="214" spans="1:4" ht="15.5">
      <c r="A214" s="78"/>
      <c r="B214" s="79"/>
      <c r="C214" s="79"/>
      <c r="D214" s="79"/>
    </row>
    <row r="215" spans="1:4" ht="15.5">
      <c r="A215" s="78"/>
      <c r="B215" s="79"/>
      <c r="C215" s="79"/>
      <c r="D215" s="79"/>
    </row>
    <row r="216" spans="1:4" ht="15.5">
      <c r="A216" s="78"/>
      <c r="B216" s="79"/>
      <c r="C216" s="79"/>
      <c r="D216" s="78"/>
    </row>
    <row r="217" spans="1:4" ht="15.5">
      <c r="A217" s="78"/>
      <c r="B217" s="79"/>
      <c r="C217" s="79"/>
      <c r="D217" s="79"/>
    </row>
    <row r="218" spans="1:4" ht="15.5">
      <c r="A218" s="78"/>
      <c r="B218" s="79"/>
      <c r="C218" s="79"/>
      <c r="D218" s="79"/>
    </row>
    <row r="219" spans="1:4" ht="15.5">
      <c r="A219" s="78"/>
      <c r="B219" s="79"/>
      <c r="C219" s="79"/>
      <c r="D219" s="79"/>
    </row>
    <row r="220" spans="1:4" ht="15.5">
      <c r="A220" s="78"/>
      <c r="B220" s="79"/>
      <c r="C220" s="79"/>
      <c r="D220" s="78"/>
    </row>
    <row r="221" spans="1:4" ht="15.5">
      <c r="A221" s="78"/>
      <c r="B221" s="79"/>
      <c r="C221" s="79"/>
      <c r="D221" s="79"/>
    </row>
    <row r="222" spans="1:4" ht="15.5">
      <c r="A222" s="78"/>
      <c r="B222" s="79"/>
      <c r="C222" s="79"/>
      <c r="D222" s="79"/>
    </row>
    <row r="223" spans="1:4" ht="15.5">
      <c r="A223" s="78"/>
      <c r="B223" s="79"/>
      <c r="C223" s="79"/>
      <c r="D223" s="79"/>
    </row>
    <row r="224" spans="1:4" ht="15.5">
      <c r="A224" s="78"/>
      <c r="B224" s="79"/>
      <c r="C224" s="79"/>
      <c r="D224" s="78"/>
    </row>
    <row r="225" spans="1:4" ht="15.5">
      <c r="A225" s="78"/>
      <c r="B225" s="79"/>
      <c r="C225" s="79"/>
      <c r="D225" s="78"/>
    </row>
    <row r="226" spans="1:4" ht="15.5">
      <c r="A226" s="78"/>
      <c r="B226" s="79"/>
      <c r="C226" s="79"/>
      <c r="D226" s="79"/>
    </row>
    <row r="227" spans="1:4" ht="15.5">
      <c r="A227" s="78"/>
      <c r="B227" s="79"/>
      <c r="C227" s="79"/>
      <c r="D227" s="79"/>
    </row>
    <row r="228" spans="1:4" ht="15.5">
      <c r="A228" s="78"/>
      <c r="B228" s="79"/>
      <c r="C228" s="79"/>
      <c r="D228" s="79"/>
    </row>
    <row r="229" spans="1:4" ht="15.5">
      <c r="A229" s="78"/>
      <c r="B229" s="79"/>
      <c r="C229" s="79"/>
      <c r="D229" s="79"/>
    </row>
    <row r="230" spans="1:4" ht="15.5">
      <c r="A230" s="78"/>
      <c r="B230" s="79"/>
      <c r="C230" s="79"/>
      <c r="D230" s="79"/>
    </row>
    <row r="231" spans="1:4" ht="15.5">
      <c r="A231" s="78"/>
      <c r="B231" s="79"/>
      <c r="C231" s="79"/>
      <c r="D231" s="78"/>
    </row>
    <row r="232" spans="1:4" ht="15.5">
      <c r="A232" s="78"/>
      <c r="B232" s="79"/>
      <c r="C232" s="79"/>
      <c r="D232" s="79"/>
    </row>
    <row r="233" spans="1:4" ht="15.5">
      <c r="A233" s="78"/>
      <c r="B233" s="79"/>
      <c r="C233" s="79"/>
      <c r="D233" s="79"/>
    </row>
    <row r="234" spans="1:4" ht="15.5">
      <c r="A234" s="78"/>
      <c r="B234" s="79"/>
      <c r="C234" s="79"/>
      <c r="D234" s="79"/>
    </row>
    <row r="235" spans="1:4" ht="15.5">
      <c r="A235" s="78"/>
      <c r="B235" s="79"/>
      <c r="C235" s="79"/>
      <c r="D235" s="79"/>
    </row>
    <row r="236" spans="1:4" ht="15.5">
      <c r="A236" s="78"/>
      <c r="B236" s="79"/>
      <c r="C236" s="79"/>
      <c r="D236" s="79"/>
    </row>
    <row r="237" spans="1:4" ht="15.5">
      <c r="A237" s="78"/>
      <c r="B237" s="79"/>
      <c r="C237" s="79"/>
      <c r="D237" s="78"/>
    </row>
    <row r="238" spans="1:4" ht="15.5">
      <c r="A238" s="78"/>
      <c r="B238" s="79"/>
      <c r="C238" s="79"/>
      <c r="D238" s="79"/>
    </row>
    <row r="239" spans="1:4" ht="15.5">
      <c r="A239" s="78"/>
      <c r="B239" s="79"/>
      <c r="C239" s="79"/>
      <c r="D239" s="79"/>
    </row>
    <row r="240" spans="1:4" ht="15.5">
      <c r="A240" s="78"/>
      <c r="B240" s="79"/>
      <c r="C240" s="79"/>
      <c r="D240" s="78"/>
    </row>
    <row r="241" spans="1:4" ht="15.5">
      <c r="A241" s="78"/>
      <c r="B241" s="79"/>
      <c r="C241" s="79"/>
      <c r="D241" s="79"/>
    </row>
    <row r="242" spans="1:4" ht="15.5">
      <c r="A242" s="78"/>
      <c r="B242" s="79"/>
      <c r="C242" s="79"/>
      <c r="D242" s="78"/>
    </row>
    <row r="243" spans="1:4" ht="15.5">
      <c r="A243" s="78"/>
      <c r="B243" s="79"/>
      <c r="C243" s="79"/>
      <c r="D243" s="79"/>
    </row>
    <row r="244" spans="1:4" ht="15.5">
      <c r="A244" s="78"/>
      <c r="B244" s="79"/>
      <c r="C244" s="79"/>
      <c r="D244" s="79"/>
    </row>
    <row r="245" spans="1:4" ht="15.5">
      <c r="A245" s="78"/>
      <c r="B245" s="79"/>
      <c r="C245" s="79"/>
      <c r="D245" s="79"/>
    </row>
    <row r="246" spans="1:4" ht="15.5">
      <c r="A246" s="78"/>
      <c r="B246" s="79"/>
      <c r="C246" s="79"/>
      <c r="D246" s="79"/>
    </row>
    <row r="247" spans="1:4" ht="15.5">
      <c r="A247" s="78"/>
      <c r="B247" s="79"/>
      <c r="C247" s="79"/>
      <c r="D247" s="79"/>
    </row>
    <row r="248" spans="1:4" ht="15.5">
      <c r="A248" s="78"/>
      <c r="B248" s="79"/>
      <c r="C248" s="79"/>
      <c r="D248" s="78"/>
    </row>
    <row r="249" spans="1:4" ht="15.5">
      <c r="A249" s="78"/>
      <c r="B249" s="79"/>
      <c r="C249" s="79"/>
      <c r="D249" s="79"/>
    </row>
    <row r="250" spans="1:4" ht="15.5">
      <c r="A250" s="78"/>
      <c r="B250" s="79"/>
      <c r="C250" s="79"/>
      <c r="D250" s="79"/>
    </row>
    <row r="251" spans="1:4" ht="15.5">
      <c r="A251" s="78"/>
      <c r="B251" s="79"/>
      <c r="C251" s="79"/>
      <c r="D251" s="79"/>
    </row>
    <row r="252" spans="1:4" ht="15.5">
      <c r="A252" s="78"/>
      <c r="B252" s="79"/>
      <c r="C252" s="79"/>
      <c r="D252" s="79"/>
    </row>
    <row r="253" spans="1:4" ht="15.5">
      <c r="A253" s="78"/>
      <c r="B253" s="79"/>
      <c r="C253" s="79"/>
      <c r="D253" s="79"/>
    </row>
    <row r="254" spans="1:4" ht="15.5">
      <c r="A254" s="78"/>
      <c r="B254" s="79"/>
      <c r="C254" s="79"/>
      <c r="D254" s="79"/>
    </row>
    <row r="255" spans="1:4" ht="15.5">
      <c r="A255" s="78"/>
      <c r="B255" s="79"/>
      <c r="C255" s="79"/>
      <c r="D255" s="79"/>
    </row>
    <row r="256" spans="1:4" ht="15.5">
      <c r="A256" s="78"/>
      <c r="B256" s="79"/>
      <c r="C256" s="79"/>
      <c r="D256" s="79"/>
    </row>
    <row r="257" spans="1:4" ht="15.5">
      <c r="A257" s="78"/>
      <c r="B257" s="79"/>
      <c r="C257" s="79"/>
      <c r="D257" s="79"/>
    </row>
    <row r="258" spans="1:4" ht="15.5">
      <c r="A258" s="78"/>
      <c r="B258" s="79"/>
      <c r="C258" s="79"/>
      <c r="D258" s="79"/>
    </row>
    <row r="259" spans="1:4" ht="15.5">
      <c r="A259" s="78"/>
      <c r="B259" s="79"/>
      <c r="C259" s="79"/>
      <c r="D259" s="79"/>
    </row>
    <row r="260" spans="1:4" ht="15.5">
      <c r="A260" s="78"/>
      <c r="B260" s="79"/>
      <c r="C260" s="79"/>
      <c r="D260" s="79"/>
    </row>
    <row r="261" spans="1:4" ht="15.5">
      <c r="A261" s="78"/>
      <c r="B261" s="79"/>
      <c r="C261" s="79"/>
      <c r="D261" s="79"/>
    </row>
    <row r="262" spans="1:4" ht="15.5">
      <c r="A262" s="78"/>
      <c r="B262" s="79"/>
      <c r="C262" s="79"/>
      <c r="D262" s="79"/>
    </row>
    <row r="263" spans="1:4" ht="15.5">
      <c r="A263" s="78"/>
      <c r="B263" s="79"/>
      <c r="C263" s="79"/>
      <c r="D263" s="79"/>
    </row>
    <row r="264" spans="1:4" ht="15.5">
      <c r="A264" s="78"/>
      <c r="B264" s="79"/>
      <c r="C264" s="79"/>
      <c r="D264" s="79"/>
    </row>
    <row r="265" spans="1:4" ht="15.5">
      <c r="A265" s="78"/>
      <c r="B265" s="79"/>
      <c r="C265" s="79"/>
      <c r="D265" s="79"/>
    </row>
    <row r="266" spans="1:4" ht="15.5">
      <c r="A266" s="78"/>
      <c r="B266" s="79"/>
      <c r="C266" s="79"/>
      <c r="D266" s="79"/>
    </row>
    <row r="267" spans="1:4" ht="15.5">
      <c r="A267" s="78"/>
      <c r="B267" s="79"/>
      <c r="C267" s="79"/>
      <c r="D267" s="79"/>
    </row>
    <row r="268" spans="1:4" ht="15.5">
      <c r="A268" s="78"/>
      <c r="B268" s="79"/>
      <c r="C268" s="79"/>
      <c r="D268" s="79"/>
    </row>
    <row r="269" spans="1:4" ht="15.5">
      <c r="A269" s="78"/>
      <c r="B269" s="79"/>
      <c r="C269" s="79"/>
      <c r="D269" s="79"/>
    </row>
    <row r="270" spans="1:4" ht="15.5">
      <c r="A270" s="78"/>
      <c r="B270" s="79"/>
      <c r="C270" s="79"/>
      <c r="D270" s="79"/>
    </row>
    <row r="271" spans="1:4" ht="15.5">
      <c r="A271" s="78"/>
      <c r="B271" s="79"/>
      <c r="C271" s="79"/>
      <c r="D271" s="79"/>
    </row>
    <row r="272" spans="1:4" ht="15.5">
      <c r="A272" s="78"/>
      <c r="B272" s="79"/>
      <c r="C272" s="79"/>
      <c r="D272" s="79"/>
    </row>
    <row r="273" spans="1:4" ht="15.5">
      <c r="A273" s="78"/>
      <c r="B273" s="79"/>
      <c r="C273" s="79"/>
      <c r="D273" s="79"/>
    </row>
    <row r="274" spans="1:4" ht="15.5">
      <c r="A274" s="78"/>
      <c r="B274" s="79"/>
      <c r="C274" s="79"/>
      <c r="D274" s="79"/>
    </row>
    <row r="275" spans="1:4" ht="15.5">
      <c r="A275" s="78"/>
      <c r="B275" s="79"/>
      <c r="C275" s="79"/>
      <c r="D275" s="79"/>
    </row>
    <row r="276" spans="1:4" ht="15.5">
      <c r="A276" s="78"/>
      <c r="B276" s="79"/>
      <c r="C276" s="79"/>
      <c r="D276" s="79"/>
    </row>
    <row r="277" spans="1:4" ht="15.5">
      <c r="A277" s="78"/>
      <c r="B277" s="79"/>
      <c r="C277" s="79"/>
      <c r="D277" s="78"/>
    </row>
    <row r="278" spans="1:4" ht="15.5">
      <c r="A278" s="78"/>
      <c r="B278" s="79"/>
      <c r="C278" s="79"/>
      <c r="D278" s="79"/>
    </row>
    <row r="279" spans="1:4" ht="15.5">
      <c r="A279" s="78"/>
      <c r="B279" s="79"/>
      <c r="C279" s="79"/>
      <c r="D279" s="79"/>
    </row>
    <row r="280" spans="1:4" ht="15.5">
      <c r="A280" s="78"/>
      <c r="B280" s="79"/>
      <c r="C280" s="79"/>
      <c r="D280" s="79"/>
    </row>
    <row r="281" spans="1:4" ht="15.5">
      <c r="A281" s="78"/>
      <c r="B281" s="79"/>
      <c r="C281" s="79"/>
      <c r="D281" s="79"/>
    </row>
    <row r="282" spans="1:4" ht="15.5">
      <c r="A282" s="78"/>
      <c r="B282" s="79"/>
      <c r="C282" s="79"/>
      <c r="D282" s="79"/>
    </row>
    <row r="283" spans="1:4" ht="15.5">
      <c r="A283" s="78"/>
      <c r="B283" s="79"/>
      <c r="C283" s="79"/>
      <c r="D283" s="79"/>
    </row>
    <row r="284" spans="1:4" ht="15.5">
      <c r="A284" s="78"/>
      <c r="B284" s="79"/>
      <c r="C284" s="79"/>
      <c r="D284" s="79"/>
    </row>
    <row r="285" spans="1:4" ht="15.5">
      <c r="A285" s="78"/>
      <c r="B285" s="79"/>
      <c r="C285" s="79"/>
      <c r="D285" s="79"/>
    </row>
    <row r="286" spans="1:4" ht="15.5">
      <c r="A286" s="78"/>
      <c r="B286" s="79"/>
      <c r="C286" s="79"/>
      <c r="D286" s="79"/>
    </row>
    <row r="287" spans="1:4" ht="15.5">
      <c r="A287" s="78"/>
      <c r="B287" s="79"/>
      <c r="C287" s="79"/>
      <c r="D287" s="78"/>
    </row>
    <row r="288" spans="1:4" ht="15.5">
      <c r="A288" s="78"/>
      <c r="B288" s="79"/>
      <c r="C288" s="79"/>
      <c r="D288" s="7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Q10"/>
  <sheetViews>
    <sheetView showGridLines="0" workbookViewId="0"/>
  </sheetViews>
  <sheetFormatPr defaultColWidth="11.25" defaultRowHeight="15" customHeight="1"/>
  <sheetData>
    <row r="1" spans="1:17">
      <c r="A1" s="32" t="e">
        <v>#REF!</v>
      </c>
    </row>
    <row r="9" spans="1:17">
      <c r="A9" s="25" t="s">
        <v>219</v>
      </c>
      <c r="B9" s="32">
        <f t="shared" ref="B9:Q9" si="0">B2</f>
        <v>0</v>
      </c>
      <c r="C9" s="32">
        <f t="shared" si="0"/>
        <v>0</v>
      </c>
      <c r="D9" s="32">
        <f t="shared" si="0"/>
        <v>0</v>
      </c>
      <c r="E9" s="32">
        <f t="shared" si="0"/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</row>
    <row r="10" spans="1:17">
      <c r="A10" s="25" t="s">
        <v>872</v>
      </c>
      <c r="B10" s="32">
        <f t="shared" ref="B10:J10" si="1">B6</f>
        <v>0</v>
      </c>
      <c r="C10" s="32">
        <f t="shared" si="1"/>
        <v>0</v>
      </c>
      <c r="D10" s="32">
        <f t="shared" si="1"/>
        <v>0</v>
      </c>
      <c r="E10" s="32">
        <f t="shared" si="1"/>
        <v>0</v>
      </c>
      <c r="F10" s="32">
        <f t="shared" si="1"/>
        <v>0</v>
      </c>
      <c r="G10" s="32">
        <f t="shared" si="1"/>
        <v>0</v>
      </c>
      <c r="H10" s="32">
        <f t="shared" si="1"/>
        <v>0</v>
      </c>
      <c r="I10" s="32">
        <f t="shared" si="1"/>
        <v>0</v>
      </c>
      <c r="J10" s="32">
        <f t="shared" si="1"/>
        <v>0</v>
      </c>
      <c r="K10" s="32">
        <f t="shared" ref="K10:Q10" si="2">K14</f>
        <v>0</v>
      </c>
      <c r="L10" s="32">
        <f t="shared" si="2"/>
        <v>0</v>
      </c>
      <c r="M10" s="32">
        <f t="shared" si="2"/>
        <v>0</v>
      </c>
      <c r="N10" s="32">
        <f t="shared" si="2"/>
        <v>0</v>
      </c>
      <c r="O10" s="32">
        <f t="shared" si="2"/>
        <v>0</v>
      </c>
      <c r="P10" s="32">
        <f t="shared" si="2"/>
        <v>0</v>
      </c>
      <c r="Q10" s="32">
        <f t="shared" si="2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Q10"/>
  <sheetViews>
    <sheetView showGridLines="0" workbookViewId="0"/>
  </sheetViews>
  <sheetFormatPr defaultColWidth="11.25" defaultRowHeight="15" customHeight="1"/>
  <sheetData>
    <row r="1" spans="1:17">
      <c r="A1" s="32" t="e">
        <v>#REF!</v>
      </c>
    </row>
    <row r="9" spans="1:17">
      <c r="A9" s="25" t="s">
        <v>219</v>
      </c>
      <c r="B9" s="32">
        <f t="shared" ref="B9:Q9" si="0">B2</f>
        <v>0</v>
      </c>
      <c r="C9" s="32">
        <f t="shared" si="0"/>
        <v>0</v>
      </c>
      <c r="D9" s="32">
        <f t="shared" si="0"/>
        <v>0</v>
      </c>
      <c r="E9" s="32">
        <f t="shared" si="0"/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</row>
    <row r="10" spans="1:17">
      <c r="A10" s="25" t="s">
        <v>872</v>
      </c>
      <c r="B10" s="32">
        <f t="shared" ref="B10:J10" si="1">B6</f>
        <v>0</v>
      </c>
      <c r="C10" s="32">
        <f t="shared" si="1"/>
        <v>0</v>
      </c>
      <c r="D10" s="32">
        <f t="shared" si="1"/>
        <v>0</v>
      </c>
      <c r="E10" s="32">
        <f t="shared" si="1"/>
        <v>0</v>
      </c>
      <c r="F10" s="32">
        <f t="shared" si="1"/>
        <v>0</v>
      </c>
      <c r="G10" s="32">
        <f t="shared" si="1"/>
        <v>0</v>
      </c>
      <c r="H10" s="32">
        <f t="shared" si="1"/>
        <v>0</v>
      </c>
      <c r="I10" s="32">
        <f t="shared" si="1"/>
        <v>0</v>
      </c>
      <c r="J10" s="32">
        <f t="shared" si="1"/>
        <v>0</v>
      </c>
      <c r="K10" s="32">
        <f t="shared" ref="K10:Q10" si="2">K14</f>
        <v>0</v>
      </c>
      <c r="L10" s="32">
        <f t="shared" si="2"/>
        <v>0</v>
      </c>
      <c r="M10" s="32">
        <f t="shared" si="2"/>
        <v>0</v>
      </c>
      <c r="N10" s="32">
        <f t="shared" si="2"/>
        <v>0</v>
      </c>
      <c r="O10" s="32">
        <f t="shared" si="2"/>
        <v>0</v>
      </c>
      <c r="P10" s="32">
        <f t="shared" si="2"/>
        <v>0</v>
      </c>
      <c r="Q10" s="32">
        <f t="shared" si="2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V287"/>
  <sheetViews>
    <sheetView workbookViewId="0"/>
  </sheetViews>
  <sheetFormatPr defaultColWidth="11.25" defaultRowHeight="15" customHeight="1"/>
  <sheetData>
    <row r="1" spans="1:22">
      <c r="A1" s="25" t="s">
        <v>873</v>
      </c>
      <c r="B1" s="25" t="s">
        <v>874</v>
      </c>
      <c r="C1" s="25" t="s">
        <v>875</v>
      </c>
      <c r="D1" s="25" t="s">
        <v>5</v>
      </c>
      <c r="E1" s="25" t="s">
        <v>196</v>
      </c>
      <c r="F1" s="25" t="s">
        <v>876</v>
      </c>
      <c r="G1" s="25" t="s">
        <v>877</v>
      </c>
      <c r="H1" s="25" t="s">
        <v>878</v>
      </c>
      <c r="I1" s="25" t="s">
        <v>879</v>
      </c>
      <c r="J1" s="25" t="s">
        <v>880</v>
      </c>
      <c r="K1" s="25" t="s">
        <v>881</v>
      </c>
      <c r="L1" s="25" t="s">
        <v>882</v>
      </c>
      <c r="M1" s="25" t="s">
        <v>883</v>
      </c>
      <c r="N1" s="25" t="s">
        <v>884</v>
      </c>
      <c r="O1" s="25" t="s">
        <v>885</v>
      </c>
      <c r="P1" s="25" t="s">
        <v>886</v>
      </c>
      <c r="Q1" s="25" t="s">
        <v>887</v>
      </c>
      <c r="R1" s="25" t="s">
        <v>888</v>
      </c>
      <c r="S1" s="25" t="s">
        <v>889</v>
      </c>
      <c r="T1" s="25" t="s">
        <v>890</v>
      </c>
      <c r="U1" s="25" t="s">
        <v>891</v>
      </c>
      <c r="V1" s="25" t="s">
        <v>886</v>
      </c>
    </row>
    <row r="2" spans="1:22">
      <c r="A2" s="25" t="s">
        <v>892</v>
      </c>
      <c r="B2" s="25">
        <v>3530</v>
      </c>
      <c r="C2" s="25" t="s">
        <v>893</v>
      </c>
      <c r="D2" s="25" t="s">
        <v>207</v>
      </c>
      <c r="E2" s="25" t="s">
        <v>894</v>
      </c>
      <c r="F2" s="25" t="s">
        <v>200</v>
      </c>
      <c r="G2" s="25" t="s">
        <v>200</v>
      </c>
      <c r="H2" s="25" t="s">
        <v>200</v>
      </c>
      <c r="I2" s="25" t="s">
        <v>895</v>
      </c>
      <c r="J2" s="25">
        <v>66</v>
      </c>
      <c r="K2" s="25" t="s">
        <v>60</v>
      </c>
      <c r="L2" s="25" t="s">
        <v>60</v>
      </c>
      <c r="M2" s="25" t="s">
        <v>60</v>
      </c>
      <c r="N2" s="25" t="s">
        <v>60</v>
      </c>
      <c r="O2" s="25" t="s">
        <v>60</v>
      </c>
      <c r="P2" s="25">
        <v>-6</v>
      </c>
      <c r="Q2" s="25" t="s">
        <v>60</v>
      </c>
      <c r="R2" s="25" t="s">
        <v>60</v>
      </c>
      <c r="S2" s="25" t="s">
        <v>60</v>
      </c>
      <c r="T2" s="25" t="s">
        <v>60</v>
      </c>
      <c r="U2" s="25" t="s">
        <v>60</v>
      </c>
      <c r="V2" s="25">
        <v>-6</v>
      </c>
    </row>
    <row r="3" spans="1:22">
      <c r="A3" s="25" t="s">
        <v>896</v>
      </c>
      <c r="B3" s="25">
        <v>3531</v>
      </c>
      <c r="C3" s="25" t="s">
        <v>897</v>
      </c>
      <c r="D3" s="25" t="s">
        <v>898</v>
      </c>
      <c r="E3" s="25" t="s">
        <v>894</v>
      </c>
      <c r="F3" s="25" t="s">
        <v>70</v>
      </c>
      <c r="G3" s="25" t="s">
        <v>70</v>
      </c>
      <c r="H3" s="25" t="s">
        <v>200</v>
      </c>
      <c r="I3" s="25" t="s">
        <v>899</v>
      </c>
      <c r="J3" s="25">
        <v>33</v>
      </c>
    </row>
    <row r="4" spans="1:22">
      <c r="A4" s="25" t="s">
        <v>900</v>
      </c>
      <c r="B4" s="25">
        <v>3532</v>
      </c>
      <c r="C4" s="25" t="s">
        <v>901</v>
      </c>
      <c r="E4" s="25" t="s">
        <v>894</v>
      </c>
      <c r="F4" s="25" t="s">
        <v>200</v>
      </c>
      <c r="G4" s="25" t="s">
        <v>200</v>
      </c>
      <c r="H4" s="25" t="s">
        <v>200</v>
      </c>
      <c r="I4" s="25" t="s">
        <v>200</v>
      </c>
      <c r="J4" s="25">
        <v>66</v>
      </c>
    </row>
    <row r="5" spans="1:22">
      <c r="A5" s="25" t="s">
        <v>902</v>
      </c>
      <c r="B5" s="25">
        <v>3533</v>
      </c>
      <c r="C5" s="25" t="s">
        <v>903</v>
      </c>
      <c r="D5" s="25" t="s">
        <v>198</v>
      </c>
      <c r="E5" s="25" t="s">
        <v>45</v>
      </c>
      <c r="F5" s="25" t="s">
        <v>200</v>
      </c>
      <c r="G5" s="25" t="s">
        <v>200</v>
      </c>
      <c r="H5" s="25" t="s">
        <v>200</v>
      </c>
      <c r="I5" s="25" t="s">
        <v>200</v>
      </c>
      <c r="J5" s="25">
        <v>66</v>
      </c>
      <c r="K5" s="25">
        <v>66</v>
      </c>
      <c r="L5" s="25">
        <v>66</v>
      </c>
      <c r="M5" s="25">
        <v>3</v>
      </c>
      <c r="N5" s="25">
        <v>3</v>
      </c>
      <c r="O5" s="25">
        <v>3</v>
      </c>
      <c r="P5" s="25">
        <v>0</v>
      </c>
      <c r="Q5" s="25">
        <v>44</v>
      </c>
      <c r="R5" s="25">
        <v>44</v>
      </c>
      <c r="S5" s="25">
        <v>3</v>
      </c>
      <c r="T5" s="25">
        <v>3</v>
      </c>
      <c r="U5" s="25">
        <v>3</v>
      </c>
      <c r="V5" s="25">
        <v>-2</v>
      </c>
    </row>
    <row r="6" spans="1:22">
      <c r="A6" s="25" t="s">
        <v>904</v>
      </c>
      <c r="B6" s="25">
        <v>3535</v>
      </c>
      <c r="C6" s="25" t="s">
        <v>905</v>
      </c>
      <c r="D6" s="25" t="s">
        <v>208</v>
      </c>
      <c r="E6" s="25" t="s">
        <v>894</v>
      </c>
      <c r="F6" s="25" t="s">
        <v>200</v>
      </c>
      <c r="G6" s="25" t="s">
        <v>200</v>
      </c>
      <c r="H6" s="25" t="s">
        <v>200</v>
      </c>
      <c r="I6" s="25" t="s">
        <v>200</v>
      </c>
      <c r="J6" s="25">
        <v>77</v>
      </c>
      <c r="K6" s="25">
        <v>77</v>
      </c>
      <c r="L6" s="25">
        <v>77</v>
      </c>
      <c r="M6" s="25">
        <v>3</v>
      </c>
      <c r="N6" s="25">
        <v>3</v>
      </c>
      <c r="O6" s="25">
        <v>3</v>
      </c>
      <c r="P6" s="25">
        <v>0</v>
      </c>
      <c r="Q6" s="25">
        <v>66</v>
      </c>
      <c r="R6" s="25">
        <v>77</v>
      </c>
      <c r="S6" s="25">
        <v>3</v>
      </c>
      <c r="T6" s="25">
        <v>3</v>
      </c>
      <c r="U6" s="25">
        <v>3</v>
      </c>
      <c r="V6" s="25">
        <v>0</v>
      </c>
    </row>
    <row r="7" spans="1:22">
      <c r="A7" s="25" t="s">
        <v>906</v>
      </c>
      <c r="B7" s="25">
        <v>3536</v>
      </c>
      <c r="C7" s="25" t="s">
        <v>907</v>
      </c>
      <c r="D7" s="25" t="s">
        <v>209</v>
      </c>
      <c r="E7" s="25" t="s">
        <v>45</v>
      </c>
      <c r="F7" s="25" t="s">
        <v>200</v>
      </c>
      <c r="G7" s="25" t="s">
        <v>200</v>
      </c>
      <c r="H7" s="25" t="s">
        <v>200</v>
      </c>
      <c r="I7" s="25" t="s">
        <v>200</v>
      </c>
      <c r="J7" s="25">
        <v>66</v>
      </c>
      <c r="K7" s="25">
        <v>66</v>
      </c>
      <c r="L7" s="25">
        <v>66</v>
      </c>
      <c r="M7" s="25">
        <v>4</v>
      </c>
      <c r="N7" s="25">
        <v>3</v>
      </c>
      <c r="O7" s="25">
        <v>3</v>
      </c>
      <c r="P7" s="25">
        <v>0</v>
      </c>
      <c r="Q7" s="25">
        <v>55</v>
      </c>
      <c r="R7" s="25">
        <v>55</v>
      </c>
      <c r="S7" s="25">
        <v>4</v>
      </c>
      <c r="T7" s="25">
        <v>3</v>
      </c>
      <c r="U7" s="25">
        <v>4</v>
      </c>
      <c r="V7" s="25">
        <v>-1</v>
      </c>
    </row>
    <row r="8" spans="1:22">
      <c r="A8" s="25" t="s">
        <v>908</v>
      </c>
      <c r="B8" s="25">
        <v>3537</v>
      </c>
      <c r="C8" s="25" t="s">
        <v>909</v>
      </c>
      <c r="D8" s="25" t="s">
        <v>208</v>
      </c>
      <c r="E8" s="25" t="s">
        <v>894</v>
      </c>
      <c r="F8" s="25" t="s">
        <v>200</v>
      </c>
      <c r="G8" s="25" t="s">
        <v>200</v>
      </c>
      <c r="H8" s="25" t="s">
        <v>70</v>
      </c>
      <c r="I8" s="25" t="s">
        <v>899</v>
      </c>
      <c r="J8" s="25">
        <v>44</v>
      </c>
      <c r="K8" s="25">
        <v>55</v>
      </c>
      <c r="L8" s="25">
        <v>55</v>
      </c>
      <c r="M8" s="25">
        <v>4</v>
      </c>
      <c r="N8" s="25">
        <v>3</v>
      </c>
      <c r="O8" s="25">
        <v>4</v>
      </c>
      <c r="P8" s="25">
        <v>1</v>
      </c>
      <c r="Q8" s="25">
        <v>55</v>
      </c>
      <c r="R8" s="25">
        <v>66</v>
      </c>
      <c r="S8" s="25">
        <v>4</v>
      </c>
      <c r="T8" s="25">
        <v>3</v>
      </c>
      <c r="U8" s="25">
        <v>3</v>
      </c>
      <c r="V8" s="25">
        <v>2</v>
      </c>
    </row>
    <row r="9" spans="1:22">
      <c r="A9" s="25" t="s">
        <v>910</v>
      </c>
      <c r="B9" s="25">
        <v>3538</v>
      </c>
      <c r="C9" s="25" t="s">
        <v>911</v>
      </c>
      <c r="E9" s="25" t="s">
        <v>45</v>
      </c>
      <c r="F9" s="25" t="s">
        <v>200</v>
      </c>
      <c r="G9" s="25" t="s">
        <v>200</v>
      </c>
      <c r="H9" s="25" t="s">
        <v>200</v>
      </c>
      <c r="I9" s="25" t="s">
        <v>200</v>
      </c>
      <c r="J9" s="25">
        <v>88</v>
      </c>
    </row>
    <row r="10" spans="1:22">
      <c r="A10" s="25" t="s">
        <v>912</v>
      </c>
      <c r="B10" s="25">
        <v>3541</v>
      </c>
      <c r="C10" s="25" t="s">
        <v>913</v>
      </c>
      <c r="D10" s="25" t="s">
        <v>207</v>
      </c>
      <c r="E10" s="25" t="s">
        <v>45</v>
      </c>
      <c r="F10" s="25" t="s">
        <v>200</v>
      </c>
      <c r="G10" s="25" t="s">
        <v>200</v>
      </c>
      <c r="H10" s="25" t="s">
        <v>70</v>
      </c>
      <c r="I10" s="25" t="s">
        <v>200</v>
      </c>
      <c r="J10" s="25">
        <v>55</v>
      </c>
      <c r="K10" s="25">
        <v>22</v>
      </c>
      <c r="L10" s="25">
        <v>33</v>
      </c>
      <c r="M10" s="25">
        <v>3</v>
      </c>
      <c r="N10" s="25">
        <v>2</v>
      </c>
      <c r="O10" s="25">
        <v>2</v>
      </c>
      <c r="P10" s="25">
        <v>-2</v>
      </c>
      <c r="Q10" s="25">
        <v>55</v>
      </c>
      <c r="R10" s="25">
        <v>55</v>
      </c>
      <c r="S10" s="25">
        <v>3</v>
      </c>
      <c r="T10" s="25">
        <v>2</v>
      </c>
      <c r="U10" s="25">
        <v>3</v>
      </c>
      <c r="V10" s="25">
        <v>0</v>
      </c>
    </row>
    <row r="11" spans="1:22">
      <c r="A11" s="25" t="s">
        <v>914</v>
      </c>
      <c r="B11" s="25">
        <v>3542</v>
      </c>
      <c r="C11" s="25" t="s">
        <v>915</v>
      </c>
      <c r="D11" s="25" t="s">
        <v>203</v>
      </c>
      <c r="E11" s="25" t="s">
        <v>894</v>
      </c>
      <c r="F11" s="25" t="s">
        <v>200</v>
      </c>
      <c r="G11" s="25" t="s">
        <v>200</v>
      </c>
      <c r="H11" s="25" t="s">
        <v>70</v>
      </c>
      <c r="I11" s="25" t="s">
        <v>200</v>
      </c>
      <c r="J11" s="25">
        <v>55</v>
      </c>
      <c r="K11" s="25">
        <v>66</v>
      </c>
      <c r="L11" s="25">
        <v>77</v>
      </c>
      <c r="M11" s="25">
        <v>4</v>
      </c>
      <c r="N11" s="25">
        <v>4</v>
      </c>
      <c r="O11" s="25">
        <v>3</v>
      </c>
      <c r="P11" s="25">
        <v>2</v>
      </c>
      <c r="Q11" s="25">
        <v>55</v>
      </c>
      <c r="R11" s="25">
        <v>77</v>
      </c>
      <c r="S11" s="25">
        <v>4</v>
      </c>
      <c r="T11" s="25">
        <v>2</v>
      </c>
      <c r="U11" s="25">
        <v>3</v>
      </c>
      <c r="V11" s="25">
        <v>2</v>
      </c>
    </row>
    <row r="12" spans="1:22">
      <c r="A12" s="25" t="s">
        <v>916</v>
      </c>
      <c r="B12" s="25">
        <v>3543</v>
      </c>
      <c r="C12" s="25" t="s">
        <v>917</v>
      </c>
      <c r="E12" s="25" t="s">
        <v>894</v>
      </c>
      <c r="F12" s="25" t="s">
        <v>200</v>
      </c>
      <c r="G12" s="25" t="s">
        <v>200</v>
      </c>
      <c r="H12" s="25" t="s">
        <v>200</v>
      </c>
      <c r="I12" s="25" t="s">
        <v>200</v>
      </c>
      <c r="J12" s="25">
        <v>55</v>
      </c>
    </row>
    <row r="13" spans="1:22">
      <c r="A13" s="25" t="s">
        <v>918</v>
      </c>
      <c r="B13" s="25">
        <v>3544</v>
      </c>
      <c r="C13" s="25" t="s">
        <v>919</v>
      </c>
      <c r="D13" s="25" t="s">
        <v>208</v>
      </c>
      <c r="E13" s="25" t="s">
        <v>894</v>
      </c>
      <c r="F13" s="25" t="s">
        <v>70</v>
      </c>
      <c r="G13" s="25" t="s">
        <v>70</v>
      </c>
      <c r="H13" s="25" t="s">
        <v>200</v>
      </c>
      <c r="I13" s="25" t="s">
        <v>200</v>
      </c>
      <c r="J13" s="25">
        <v>55</v>
      </c>
      <c r="K13" s="25">
        <v>55</v>
      </c>
      <c r="L13" s="25">
        <v>55</v>
      </c>
      <c r="M13" s="25">
        <v>3</v>
      </c>
      <c r="N13" s="25">
        <v>3</v>
      </c>
      <c r="O13" s="25">
        <v>3</v>
      </c>
      <c r="P13" s="25">
        <v>0</v>
      </c>
      <c r="Q13" s="25">
        <v>22</v>
      </c>
      <c r="R13" s="25">
        <v>33</v>
      </c>
      <c r="S13" s="25">
        <v>3</v>
      </c>
      <c r="T13" s="25">
        <v>2</v>
      </c>
      <c r="U13" s="25">
        <v>3</v>
      </c>
      <c r="V13" s="25">
        <v>-2</v>
      </c>
    </row>
    <row r="14" spans="1:22">
      <c r="A14" s="25" t="s">
        <v>920</v>
      </c>
      <c r="B14" s="25">
        <v>3545</v>
      </c>
      <c r="C14" s="25" t="s">
        <v>921</v>
      </c>
      <c r="D14" s="25" t="s">
        <v>203</v>
      </c>
      <c r="E14" s="25" t="s">
        <v>45</v>
      </c>
      <c r="F14" s="25" t="s">
        <v>200</v>
      </c>
      <c r="G14" s="25" t="s">
        <v>200</v>
      </c>
      <c r="H14" s="25" t="s">
        <v>70</v>
      </c>
      <c r="I14" s="25" t="s">
        <v>200</v>
      </c>
      <c r="J14" s="25">
        <v>77</v>
      </c>
      <c r="K14" s="25">
        <v>55</v>
      </c>
      <c r="L14" s="25">
        <v>66</v>
      </c>
      <c r="M14" s="25">
        <v>3</v>
      </c>
      <c r="N14" s="25">
        <v>4</v>
      </c>
      <c r="O14" s="25">
        <v>3</v>
      </c>
      <c r="P14" s="25">
        <v>-1</v>
      </c>
      <c r="Q14" s="25">
        <v>66</v>
      </c>
      <c r="R14" s="25">
        <v>77</v>
      </c>
      <c r="S14" s="25">
        <v>4</v>
      </c>
      <c r="T14" s="25">
        <v>4</v>
      </c>
      <c r="U14" s="25">
        <v>3</v>
      </c>
      <c r="V14" s="25">
        <v>0</v>
      </c>
    </row>
    <row r="15" spans="1:22">
      <c r="A15" s="25" t="s">
        <v>922</v>
      </c>
      <c r="B15" s="25">
        <v>3547</v>
      </c>
      <c r="C15" s="25" t="s">
        <v>923</v>
      </c>
      <c r="D15" s="25" t="s">
        <v>204</v>
      </c>
      <c r="E15" s="25" t="s">
        <v>45</v>
      </c>
      <c r="F15" s="25" t="s">
        <v>200</v>
      </c>
      <c r="G15" s="25" t="s">
        <v>200</v>
      </c>
      <c r="H15" s="25" t="s">
        <v>200</v>
      </c>
      <c r="I15" s="25" t="s">
        <v>899</v>
      </c>
      <c r="J15" s="25">
        <v>55</v>
      </c>
      <c r="K15" s="25">
        <v>55</v>
      </c>
      <c r="L15" s="25">
        <v>55</v>
      </c>
      <c r="M15" s="25">
        <v>4</v>
      </c>
      <c r="N15" s="25">
        <v>4</v>
      </c>
      <c r="O15" s="25">
        <v>4</v>
      </c>
      <c r="P15" s="25">
        <v>0</v>
      </c>
      <c r="Q15" s="25">
        <v>55</v>
      </c>
      <c r="R15" s="25">
        <v>55</v>
      </c>
      <c r="S15" s="25">
        <v>4</v>
      </c>
      <c r="T15" s="25">
        <v>4</v>
      </c>
      <c r="U15" s="25">
        <v>4</v>
      </c>
      <c r="V15" s="25">
        <v>0</v>
      </c>
    </row>
    <row r="16" spans="1:22">
      <c r="A16" s="25" t="s">
        <v>924</v>
      </c>
      <c r="B16" s="25">
        <v>3548</v>
      </c>
      <c r="C16" s="25" t="s">
        <v>925</v>
      </c>
      <c r="E16" s="25" t="s">
        <v>894</v>
      </c>
      <c r="F16" s="25" t="s">
        <v>200</v>
      </c>
      <c r="G16" s="25" t="s">
        <v>200</v>
      </c>
      <c r="H16" s="25" t="s">
        <v>200</v>
      </c>
      <c r="I16" s="25" t="s">
        <v>899</v>
      </c>
      <c r="J16" s="25">
        <v>66</v>
      </c>
    </row>
    <row r="17" spans="1:22">
      <c r="A17" s="25" t="s">
        <v>926</v>
      </c>
      <c r="B17" s="25">
        <v>3549</v>
      </c>
      <c r="C17" s="25" t="s">
        <v>927</v>
      </c>
      <c r="D17" s="25" t="s">
        <v>208</v>
      </c>
      <c r="E17" s="25" t="s">
        <v>45</v>
      </c>
      <c r="F17" s="25" t="s">
        <v>200</v>
      </c>
      <c r="G17" s="25" t="s">
        <v>200</v>
      </c>
      <c r="H17" s="25" t="s">
        <v>200</v>
      </c>
      <c r="I17" s="25" t="s">
        <v>200</v>
      </c>
      <c r="J17" s="25">
        <v>55</v>
      </c>
      <c r="K17" s="25">
        <v>55</v>
      </c>
      <c r="L17" s="25">
        <v>66</v>
      </c>
      <c r="M17" s="25">
        <v>3</v>
      </c>
      <c r="N17" s="25">
        <v>3</v>
      </c>
      <c r="O17" s="25">
        <v>3</v>
      </c>
      <c r="P17" s="25">
        <v>1</v>
      </c>
      <c r="Q17" s="25">
        <v>44</v>
      </c>
      <c r="R17" s="25">
        <v>55</v>
      </c>
      <c r="S17" s="25">
        <v>3</v>
      </c>
      <c r="T17" s="25">
        <v>2</v>
      </c>
      <c r="U17" s="25">
        <v>3</v>
      </c>
      <c r="V17" s="25">
        <v>0</v>
      </c>
    </row>
    <row r="18" spans="1:22">
      <c r="A18" s="25" t="s">
        <v>928</v>
      </c>
      <c r="B18" s="25">
        <v>3550</v>
      </c>
      <c r="C18" s="25" t="s">
        <v>929</v>
      </c>
      <c r="D18" s="25" t="s">
        <v>203</v>
      </c>
      <c r="E18" s="25" t="s">
        <v>894</v>
      </c>
      <c r="F18" s="25" t="s">
        <v>200</v>
      </c>
      <c r="G18" s="25" t="s">
        <v>200</v>
      </c>
      <c r="H18" s="25" t="s">
        <v>70</v>
      </c>
      <c r="I18" s="25" t="s">
        <v>200</v>
      </c>
      <c r="J18" s="25">
        <v>33</v>
      </c>
      <c r="K18" s="25">
        <v>44</v>
      </c>
      <c r="L18" s="25">
        <v>55</v>
      </c>
      <c r="M18" s="25">
        <v>4</v>
      </c>
      <c r="N18" s="25">
        <v>2</v>
      </c>
      <c r="O18" s="25">
        <v>3</v>
      </c>
      <c r="P18" s="25">
        <v>2</v>
      </c>
      <c r="Q18" s="25">
        <v>11</v>
      </c>
      <c r="R18" s="25">
        <v>44</v>
      </c>
      <c r="S18" s="25">
        <v>3</v>
      </c>
      <c r="T18" s="25">
        <v>1</v>
      </c>
      <c r="U18" s="25">
        <v>3</v>
      </c>
      <c r="V18" s="25">
        <v>1</v>
      </c>
    </row>
    <row r="19" spans="1:22">
      <c r="A19" s="25" t="s">
        <v>930</v>
      </c>
      <c r="B19" s="25">
        <v>3551</v>
      </c>
      <c r="C19" s="25" t="s">
        <v>931</v>
      </c>
      <c r="D19" s="25" t="s">
        <v>204</v>
      </c>
      <c r="E19" s="25" t="s">
        <v>894</v>
      </c>
      <c r="F19" s="25" t="s">
        <v>200</v>
      </c>
      <c r="G19" s="25" t="s">
        <v>200</v>
      </c>
      <c r="H19" s="25" t="s">
        <v>70</v>
      </c>
      <c r="I19" s="25" t="s">
        <v>200</v>
      </c>
      <c r="J19" s="25">
        <v>44</v>
      </c>
      <c r="K19" s="25">
        <v>44</v>
      </c>
      <c r="L19" s="25">
        <v>44</v>
      </c>
      <c r="M19" s="25">
        <v>3</v>
      </c>
      <c r="N19" s="25">
        <v>3</v>
      </c>
      <c r="O19" s="25">
        <v>3</v>
      </c>
      <c r="P19" s="25">
        <v>0</v>
      </c>
      <c r="Q19" s="25" t="s">
        <v>65</v>
      </c>
      <c r="R19" s="25" t="s">
        <v>65</v>
      </c>
      <c r="S19" s="25">
        <v>1</v>
      </c>
      <c r="T19" s="25">
        <v>3</v>
      </c>
      <c r="U19" s="25">
        <v>1</v>
      </c>
      <c r="V19" s="25">
        <v>-4</v>
      </c>
    </row>
    <row r="20" spans="1:22">
      <c r="A20" s="25" t="s">
        <v>932</v>
      </c>
      <c r="B20" s="25">
        <v>3553</v>
      </c>
      <c r="C20" s="25" t="s">
        <v>933</v>
      </c>
      <c r="E20" s="25" t="s">
        <v>45</v>
      </c>
      <c r="F20" s="25" t="s">
        <v>200</v>
      </c>
      <c r="G20" s="25" t="s">
        <v>200</v>
      </c>
      <c r="H20" s="25" t="s">
        <v>70</v>
      </c>
      <c r="I20" s="25" t="s">
        <v>200</v>
      </c>
      <c r="J20" s="25">
        <v>55</v>
      </c>
    </row>
    <row r="21" spans="1:22">
      <c r="A21" s="25" t="s">
        <v>934</v>
      </c>
      <c r="B21" s="25">
        <v>3554</v>
      </c>
      <c r="C21" s="25" t="s">
        <v>935</v>
      </c>
      <c r="D21" s="25" t="s">
        <v>202</v>
      </c>
      <c r="E21" s="25" t="s">
        <v>894</v>
      </c>
      <c r="F21" s="25" t="s">
        <v>70</v>
      </c>
      <c r="G21" s="25" t="s">
        <v>70</v>
      </c>
      <c r="H21" s="25" t="s">
        <v>200</v>
      </c>
      <c r="I21" s="25" t="s">
        <v>200</v>
      </c>
      <c r="J21" s="25">
        <v>44</v>
      </c>
      <c r="K21" s="25">
        <v>33</v>
      </c>
      <c r="L21" s="25">
        <v>33</v>
      </c>
      <c r="M21" s="25">
        <v>3</v>
      </c>
      <c r="N21" s="25">
        <v>1</v>
      </c>
      <c r="O21" s="25">
        <v>3</v>
      </c>
      <c r="P21" s="25">
        <v>-1</v>
      </c>
      <c r="Q21" s="25">
        <v>11</v>
      </c>
      <c r="R21" s="25">
        <v>22</v>
      </c>
      <c r="S21" s="25">
        <v>2</v>
      </c>
      <c r="T21" s="25">
        <v>2</v>
      </c>
      <c r="U21" s="25">
        <v>3</v>
      </c>
      <c r="V21" s="25">
        <v>-2</v>
      </c>
    </row>
    <row r="22" spans="1:22">
      <c r="A22" s="25" t="s">
        <v>936</v>
      </c>
      <c r="B22" s="25">
        <v>3555</v>
      </c>
      <c r="C22" s="25" t="s">
        <v>937</v>
      </c>
      <c r="D22" s="25" t="s">
        <v>198</v>
      </c>
      <c r="E22" s="25" t="s">
        <v>45</v>
      </c>
      <c r="F22" s="25" t="s">
        <v>200</v>
      </c>
      <c r="G22" s="25" t="s">
        <v>200</v>
      </c>
      <c r="H22" s="25" t="s">
        <v>200</v>
      </c>
      <c r="I22" s="25" t="s">
        <v>200</v>
      </c>
      <c r="J22" s="25">
        <v>44</v>
      </c>
      <c r="K22" s="25">
        <v>44</v>
      </c>
      <c r="L22" s="25">
        <v>44</v>
      </c>
      <c r="M22" s="25">
        <v>3</v>
      </c>
      <c r="N22" s="25">
        <v>3</v>
      </c>
      <c r="O22" s="25">
        <v>3</v>
      </c>
      <c r="P22" s="25">
        <v>0</v>
      </c>
      <c r="Q22" s="25">
        <v>55</v>
      </c>
      <c r="R22" s="25">
        <v>55</v>
      </c>
      <c r="S22" s="25">
        <v>3</v>
      </c>
      <c r="T22" s="25">
        <v>3</v>
      </c>
      <c r="U22" s="25">
        <v>3</v>
      </c>
      <c r="V22" s="25">
        <v>1</v>
      </c>
    </row>
    <row r="23" spans="1:22">
      <c r="A23" s="25" t="s">
        <v>938</v>
      </c>
      <c r="B23" s="25">
        <v>3556</v>
      </c>
      <c r="C23" s="25" t="s">
        <v>939</v>
      </c>
      <c r="E23" s="25" t="s">
        <v>894</v>
      </c>
      <c r="F23" s="25" t="s">
        <v>200</v>
      </c>
      <c r="G23" s="25" t="s">
        <v>200</v>
      </c>
      <c r="H23" s="25" t="s">
        <v>200</v>
      </c>
      <c r="I23" s="25" t="s">
        <v>200</v>
      </c>
      <c r="J23" s="25">
        <v>55</v>
      </c>
    </row>
    <row r="24" spans="1:22">
      <c r="A24" s="25" t="s">
        <v>940</v>
      </c>
      <c r="B24" s="25">
        <v>3557</v>
      </c>
      <c r="C24" s="25" t="s">
        <v>941</v>
      </c>
      <c r="D24" s="25" t="s">
        <v>208</v>
      </c>
      <c r="E24" s="25" t="s">
        <v>45</v>
      </c>
      <c r="F24" s="25" t="s">
        <v>70</v>
      </c>
      <c r="G24" s="25" t="s">
        <v>70</v>
      </c>
      <c r="H24" s="25" t="s">
        <v>200</v>
      </c>
      <c r="I24" s="25" t="s">
        <v>200</v>
      </c>
      <c r="J24" s="25">
        <v>33</v>
      </c>
      <c r="K24" s="25">
        <v>44</v>
      </c>
      <c r="L24" s="25">
        <v>44</v>
      </c>
      <c r="M24" s="25">
        <v>3</v>
      </c>
      <c r="N24" s="25">
        <v>3</v>
      </c>
      <c r="O24" s="25">
        <v>3</v>
      </c>
      <c r="P24" s="25">
        <v>1</v>
      </c>
      <c r="Q24" s="25">
        <v>33</v>
      </c>
      <c r="R24" s="25">
        <v>44</v>
      </c>
      <c r="S24" s="25">
        <v>3</v>
      </c>
      <c r="T24" s="25">
        <v>2</v>
      </c>
      <c r="U24" s="25">
        <v>3</v>
      </c>
      <c r="V24" s="25">
        <v>1</v>
      </c>
    </row>
    <row r="25" spans="1:22">
      <c r="A25" s="25" t="s">
        <v>942</v>
      </c>
      <c r="B25" s="25">
        <v>3558</v>
      </c>
      <c r="C25" s="25" t="s">
        <v>943</v>
      </c>
      <c r="D25" s="25" t="s">
        <v>209</v>
      </c>
      <c r="E25" s="25" t="s">
        <v>45</v>
      </c>
      <c r="F25" s="25" t="s">
        <v>200</v>
      </c>
      <c r="G25" s="25" t="s">
        <v>200</v>
      </c>
      <c r="H25" s="25" t="s">
        <v>200</v>
      </c>
      <c r="I25" s="25" t="s">
        <v>200</v>
      </c>
      <c r="J25" s="25">
        <v>44</v>
      </c>
      <c r="K25" s="25">
        <v>44</v>
      </c>
      <c r="L25" s="25">
        <v>44</v>
      </c>
      <c r="M25" s="25">
        <v>4</v>
      </c>
      <c r="N25" s="25">
        <v>3</v>
      </c>
      <c r="O25" s="25">
        <v>3</v>
      </c>
      <c r="P25" s="25">
        <v>0</v>
      </c>
      <c r="Q25" s="25">
        <v>33</v>
      </c>
      <c r="R25" s="25">
        <v>33</v>
      </c>
      <c r="S25" s="25">
        <v>4</v>
      </c>
      <c r="T25" s="25">
        <v>4</v>
      </c>
      <c r="U25" s="25">
        <v>4</v>
      </c>
      <c r="V25" s="25">
        <v>-1</v>
      </c>
    </row>
    <row r="26" spans="1:22">
      <c r="A26" s="25" t="s">
        <v>944</v>
      </c>
      <c r="B26" s="25">
        <v>3559</v>
      </c>
      <c r="C26" s="25" t="s">
        <v>945</v>
      </c>
      <c r="E26" s="25" t="s">
        <v>894</v>
      </c>
      <c r="F26" s="25" t="s">
        <v>200</v>
      </c>
      <c r="G26" s="25" t="s">
        <v>200</v>
      </c>
      <c r="H26" s="25" t="s">
        <v>70</v>
      </c>
      <c r="I26" s="25" t="s">
        <v>200</v>
      </c>
      <c r="J26" s="25">
        <v>77</v>
      </c>
    </row>
    <row r="27" spans="1:22">
      <c r="A27" s="25" t="s">
        <v>946</v>
      </c>
      <c r="B27" s="25">
        <v>3560</v>
      </c>
      <c r="C27" s="25" t="s">
        <v>947</v>
      </c>
      <c r="D27" s="25" t="s">
        <v>208</v>
      </c>
      <c r="E27" s="25" t="s">
        <v>894</v>
      </c>
      <c r="F27" s="25" t="s">
        <v>70</v>
      </c>
      <c r="G27" s="25" t="s">
        <v>70</v>
      </c>
      <c r="H27" s="25" t="s">
        <v>70</v>
      </c>
      <c r="I27" s="25" t="s">
        <v>200</v>
      </c>
      <c r="J27" s="25">
        <v>44</v>
      </c>
      <c r="K27" s="25">
        <v>44</v>
      </c>
      <c r="L27" s="25">
        <v>44</v>
      </c>
      <c r="M27" s="25">
        <v>3</v>
      </c>
      <c r="N27" s="25">
        <v>2</v>
      </c>
      <c r="O27" s="25">
        <v>3</v>
      </c>
      <c r="P27" s="25">
        <v>0</v>
      </c>
      <c r="Q27" s="25">
        <v>11</v>
      </c>
      <c r="R27" s="25">
        <v>22</v>
      </c>
      <c r="S27" s="25">
        <v>3</v>
      </c>
      <c r="T27" s="25">
        <v>2</v>
      </c>
      <c r="U27" s="25">
        <v>3</v>
      </c>
      <c r="V27" s="25">
        <v>-2</v>
      </c>
    </row>
    <row r="28" spans="1:22">
      <c r="A28" s="25" t="s">
        <v>948</v>
      </c>
      <c r="B28" s="25">
        <v>3561</v>
      </c>
      <c r="C28" s="25" t="s">
        <v>949</v>
      </c>
      <c r="D28" s="25" t="s">
        <v>204</v>
      </c>
      <c r="E28" s="25" t="s">
        <v>45</v>
      </c>
      <c r="F28" s="25" t="s">
        <v>200</v>
      </c>
      <c r="G28" s="25" t="s">
        <v>200</v>
      </c>
      <c r="H28" s="25" t="s">
        <v>200</v>
      </c>
      <c r="I28" s="25" t="s">
        <v>200</v>
      </c>
      <c r="J28" s="25">
        <v>33</v>
      </c>
      <c r="K28" s="25">
        <v>33</v>
      </c>
      <c r="L28" s="25">
        <v>33</v>
      </c>
      <c r="M28" s="25">
        <v>3</v>
      </c>
      <c r="N28" s="25">
        <v>1</v>
      </c>
      <c r="O28" s="25">
        <v>2</v>
      </c>
      <c r="P28" s="25">
        <v>0</v>
      </c>
      <c r="Q28" s="25">
        <v>11</v>
      </c>
      <c r="R28" s="25">
        <v>11</v>
      </c>
      <c r="S28" s="25">
        <v>3</v>
      </c>
      <c r="T28" s="25">
        <v>1</v>
      </c>
      <c r="U28" s="25">
        <v>3</v>
      </c>
      <c r="V28" s="25">
        <v>-2</v>
      </c>
    </row>
    <row r="29" spans="1:22">
      <c r="A29" s="25" t="s">
        <v>950</v>
      </c>
      <c r="B29" s="25">
        <v>3562</v>
      </c>
      <c r="C29" s="25" t="s">
        <v>951</v>
      </c>
      <c r="E29" s="25" t="s">
        <v>894</v>
      </c>
      <c r="F29" s="25" t="s">
        <v>70</v>
      </c>
      <c r="G29" s="25" t="s">
        <v>70</v>
      </c>
      <c r="H29" s="25" t="s">
        <v>200</v>
      </c>
      <c r="I29" s="25" t="s">
        <v>899</v>
      </c>
      <c r="J29" s="25">
        <v>33</v>
      </c>
    </row>
    <row r="30" spans="1:22">
      <c r="A30" s="25" t="s">
        <v>952</v>
      </c>
      <c r="B30" s="25">
        <v>3563</v>
      </c>
      <c r="C30" s="25" t="s">
        <v>953</v>
      </c>
      <c r="E30" s="25" t="s">
        <v>894</v>
      </c>
      <c r="F30" s="25" t="s">
        <v>200</v>
      </c>
      <c r="G30" s="25" t="s">
        <v>200</v>
      </c>
      <c r="H30" s="25" t="s">
        <v>200</v>
      </c>
      <c r="I30" s="25" t="s">
        <v>200</v>
      </c>
      <c r="J30" s="25">
        <v>77</v>
      </c>
    </row>
    <row r="31" spans="1:22">
      <c r="A31" s="25" t="s">
        <v>954</v>
      </c>
      <c r="B31" s="25">
        <v>3564</v>
      </c>
      <c r="C31" s="25" t="s">
        <v>955</v>
      </c>
      <c r="E31" s="25" t="s">
        <v>894</v>
      </c>
      <c r="F31" s="25" t="s">
        <v>200</v>
      </c>
      <c r="G31" s="25" t="s">
        <v>200</v>
      </c>
      <c r="H31" s="25" t="s">
        <v>200</v>
      </c>
      <c r="I31" s="25" t="s">
        <v>200</v>
      </c>
      <c r="J31" s="25">
        <v>66</v>
      </c>
    </row>
    <row r="32" spans="1:22">
      <c r="A32" s="25" t="s">
        <v>956</v>
      </c>
      <c r="B32" s="25">
        <v>3565</v>
      </c>
      <c r="C32" s="25" t="s">
        <v>957</v>
      </c>
      <c r="D32" s="25" t="s">
        <v>209</v>
      </c>
      <c r="E32" s="25" t="s">
        <v>45</v>
      </c>
      <c r="F32" s="25" t="s">
        <v>200</v>
      </c>
      <c r="G32" s="25" t="s">
        <v>200</v>
      </c>
      <c r="H32" s="25" t="s">
        <v>200</v>
      </c>
      <c r="I32" s="25" t="s">
        <v>200</v>
      </c>
      <c r="J32" s="25">
        <v>77</v>
      </c>
      <c r="K32" s="25">
        <v>77</v>
      </c>
      <c r="L32" s="25">
        <v>77</v>
      </c>
      <c r="M32" s="25">
        <v>4</v>
      </c>
      <c r="N32" s="25">
        <v>3</v>
      </c>
      <c r="O32" s="25">
        <v>3</v>
      </c>
      <c r="P32" s="25">
        <v>0</v>
      </c>
      <c r="Q32" s="25">
        <v>66</v>
      </c>
      <c r="R32" s="25">
        <v>66</v>
      </c>
      <c r="S32" s="25">
        <v>4</v>
      </c>
      <c r="T32" s="25">
        <v>4</v>
      </c>
      <c r="U32" s="25">
        <v>4</v>
      </c>
      <c r="V32" s="25">
        <v>-1</v>
      </c>
    </row>
    <row r="33" spans="1:22">
      <c r="A33" s="25" t="s">
        <v>958</v>
      </c>
      <c r="B33" s="25">
        <v>3566</v>
      </c>
      <c r="C33" s="25" t="s">
        <v>959</v>
      </c>
      <c r="D33" s="25" t="s">
        <v>208</v>
      </c>
      <c r="E33" s="25" t="s">
        <v>45</v>
      </c>
      <c r="F33" s="25" t="s">
        <v>70</v>
      </c>
      <c r="G33" s="25" t="s">
        <v>70</v>
      </c>
      <c r="H33" s="25" t="s">
        <v>200</v>
      </c>
      <c r="I33" s="25" t="s">
        <v>200</v>
      </c>
      <c r="J33" s="25">
        <v>55</v>
      </c>
      <c r="K33" s="25">
        <v>55</v>
      </c>
      <c r="L33" s="25">
        <v>55</v>
      </c>
      <c r="M33" s="25">
        <v>3</v>
      </c>
      <c r="N33" s="25">
        <v>3</v>
      </c>
      <c r="O33" s="25">
        <v>3</v>
      </c>
      <c r="P33" s="25">
        <v>0</v>
      </c>
      <c r="Q33" s="25" t="s">
        <v>65</v>
      </c>
      <c r="R33" s="25">
        <v>11</v>
      </c>
      <c r="S33" s="25">
        <v>2</v>
      </c>
      <c r="T33" s="25">
        <v>2</v>
      </c>
      <c r="U33" s="25">
        <v>2</v>
      </c>
      <c r="V33" s="25">
        <v>-4</v>
      </c>
    </row>
    <row r="34" spans="1:22">
      <c r="A34" s="25" t="s">
        <v>960</v>
      </c>
      <c r="B34" s="25">
        <v>3567</v>
      </c>
      <c r="C34" s="25" t="s">
        <v>961</v>
      </c>
      <c r="D34" s="25" t="s">
        <v>203</v>
      </c>
      <c r="E34" s="25" t="s">
        <v>894</v>
      </c>
      <c r="F34" s="25" t="s">
        <v>200</v>
      </c>
      <c r="G34" s="25" t="s">
        <v>200</v>
      </c>
      <c r="H34" s="25" t="s">
        <v>70</v>
      </c>
      <c r="I34" s="25" t="s">
        <v>200</v>
      </c>
      <c r="J34" s="25">
        <v>44</v>
      </c>
      <c r="K34" s="25">
        <v>55</v>
      </c>
      <c r="L34" s="25">
        <v>55</v>
      </c>
      <c r="M34" s="25">
        <v>2</v>
      </c>
      <c r="N34" s="25">
        <v>3</v>
      </c>
      <c r="O34" s="25">
        <v>3</v>
      </c>
      <c r="P34" s="25">
        <v>1</v>
      </c>
      <c r="Q34" s="25">
        <v>11</v>
      </c>
      <c r="R34" s="25">
        <v>44</v>
      </c>
      <c r="S34" s="25">
        <v>2</v>
      </c>
      <c r="T34" s="25">
        <v>1</v>
      </c>
      <c r="U34" s="25">
        <v>3</v>
      </c>
      <c r="V34" s="25">
        <v>0</v>
      </c>
    </row>
    <row r="35" spans="1:22">
      <c r="A35" s="25" t="s">
        <v>962</v>
      </c>
      <c r="B35" s="25">
        <v>3570</v>
      </c>
      <c r="C35" s="25" t="s">
        <v>963</v>
      </c>
      <c r="D35" s="25" t="s">
        <v>202</v>
      </c>
      <c r="E35" s="25" t="s">
        <v>45</v>
      </c>
      <c r="F35" s="25" t="s">
        <v>200</v>
      </c>
      <c r="G35" s="25" t="s">
        <v>200</v>
      </c>
      <c r="H35" s="25" t="s">
        <v>200</v>
      </c>
      <c r="I35" s="25" t="s">
        <v>200</v>
      </c>
      <c r="J35" s="25">
        <v>44</v>
      </c>
      <c r="K35" s="25">
        <v>44</v>
      </c>
      <c r="L35" s="25">
        <v>55</v>
      </c>
      <c r="M35" s="25">
        <v>3</v>
      </c>
      <c r="N35" s="25">
        <v>2</v>
      </c>
      <c r="O35" s="25">
        <v>3</v>
      </c>
      <c r="P35" s="25">
        <v>1</v>
      </c>
      <c r="Q35" s="25">
        <v>33</v>
      </c>
      <c r="R35" s="25">
        <v>44</v>
      </c>
      <c r="S35" s="25">
        <v>2</v>
      </c>
      <c r="T35" s="25">
        <v>2</v>
      </c>
      <c r="U35" s="25">
        <v>3</v>
      </c>
      <c r="V35" s="25">
        <v>0</v>
      </c>
    </row>
    <row r="36" spans="1:22">
      <c r="A36" s="25" t="s">
        <v>964</v>
      </c>
      <c r="B36" s="25">
        <v>3571</v>
      </c>
      <c r="C36" s="25" t="s">
        <v>965</v>
      </c>
      <c r="D36" s="25" t="s">
        <v>202</v>
      </c>
      <c r="E36" s="25" t="s">
        <v>45</v>
      </c>
      <c r="F36" s="25" t="s">
        <v>200</v>
      </c>
      <c r="G36" s="25" t="s">
        <v>200</v>
      </c>
      <c r="H36" s="25" t="s">
        <v>200</v>
      </c>
      <c r="I36" s="25" t="s">
        <v>200</v>
      </c>
      <c r="J36" s="25">
        <v>55</v>
      </c>
      <c r="K36" s="25">
        <v>66</v>
      </c>
      <c r="L36" s="25">
        <v>66</v>
      </c>
      <c r="M36" s="25">
        <v>4</v>
      </c>
      <c r="N36" s="25">
        <v>4</v>
      </c>
      <c r="O36" s="25">
        <v>4</v>
      </c>
      <c r="P36" s="25">
        <v>1</v>
      </c>
      <c r="Q36" s="25">
        <v>55</v>
      </c>
      <c r="R36" s="25">
        <v>66</v>
      </c>
      <c r="S36" s="25">
        <v>3</v>
      </c>
      <c r="T36" s="25">
        <v>3</v>
      </c>
      <c r="U36" s="25">
        <v>3</v>
      </c>
      <c r="V36" s="25">
        <v>1</v>
      </c>
    </row>
    <row r="37" spans="1:22">
      <c r="A37" s="25" t="s">
        <v>966</v>
      </c>
      <c r="B37" s="25">
        <v>3573</v>
      </c>
      <c r="C37" s="25" t="s">
        <v>967</v>
      </c>
      <c r="D37" s="25" t="s">
        <v>202</v>
      </c>
      <c r="E37" s="25" t="s">
        <v>45</v>
      </c>
      <c r="F37" s="25" t="s">
        <v>200</v>
      </c>
      <c r="G37" s="25" t="s">
        <v>200</v>
      </c>
      <c r="H37" s="25" t="s">
        <v>200</v>
      </c>
      <c r="I37" s="25" t="s">
        <v>200</v>
      </c>
      <c r="J37" s="25">
        <v>44</v>
      </c>
      <c r="K37" s="25">
        <v>55</v>
      </c>
      <c r="L37" s="25">
        <v>66</v>
      </c>
      <c r="M37" s="25">
        <v>3</v>
      </c>
      <c r="N37" s="25">
        <v>1</v>
      </c>
      <c r="O37" s="25">
        <v>3</v>
      </c>
      <c r="P37" s="25">
        <v>2</v>
      </c>
      <c r="Q37" s="25">
        <v>44</v>
      </c>
      <c r="R37" s="25">
        <v>55</v>
      </c>
      <c r="S37" s="25">
        <v>2</v>
      </c>
      <c r="T37" s="25">
        <v>3</v>
      </c>
      <c r="U37" s="25">
        <v>3</v>
      </c>
      <c r="V37" s="25">
        <v>1</v>
      </c>
    </row>
    <row r="38" spans="1:22">
      <c r="A38" s="25" t="s">
        <v>968</v>
      </c>
      <c r="B38" s="25">
        <v>3574</v>
      </c>
      <c r="C38" s="25" t="s">
        <v>969</v>
      </c>
      <c r="D38" s="25" t="s">
        <v>202</v>
      </c>
      <c r="E38" s="25" t="s">
        <v>894</v>
      </c>
      <c r="F38" s="25" t="s">
        <v>200</v>
      </c>
      <c r="G38" s="25" t="s">
        <v>200</v>
      </c>
      <c r="H38" s="25" t="s">
        <v>200</v>
      </c>
      <c r="I38" s="25" t="s">
        <v>899</v>
      </c>
      <c r="J38" s="25">
        <v>44</v>
      </c>
      <c r="K38" s="25">
        <v>44</v>
      </c>
      <c r="L38" s="25">
        <v>44</v>
      </c>
      <c r="M38" s="25">
        <v>3</v>
      </c>
      <c r="N38" s="25">
        <v>1</v>
      </c>
      <c r="O38" s="25">
        <v>3</v>
      </c>
      <c r="P38" s="25">
        <v>0</v>
      </c>
      <c r="Q38" s="25">
        <v>44</v>
      </c>
      <c r="R38" s="25">
        <v>44</v>
      </c>
      <c r="S38" s="25">
        <v>2</v>
      </c>
      <c r="T38" s="25">
        <v>2</v>
      </c>
      <c r="U38" s="25">
        <v>3</v>
      </c>
      <c r="V38" s="25">
        <v>0</v>
      </c>
    </row>
    <row r="39" spans="1:22">
      <c r="A39" s="25" t="s">
        <v>970</v>
      </c>
      <c r="B39" s="25">
        <v>3575</v>
      </c>
      <c r="C39" s="25" t="s">
        <v>971</v>
      </c>
      <c r="D39" s="25" t="s">
        <v>207</v>
      </c>
      <c r="E39" s="25" t="s">
        <v>894</v>
      </c>
      <c r="F39" s="25" t="s">
        <v>200</v>
      </c>
      <c r="G39" s="25" t="s">
        <v>200</v>
      </c>
      <c r="H39" s="25" t="s">
        <v>200</v>
      </c>
      <c r="I39" s="25" t="s">
        <v>200</v>
      </c>
      <c r="J39" s="25">
        <v>44</v>
      </c>
      <c r="K39" s="25">
        <v>33</v>
      </c>
      <c r="L39" s="25">
        <v>33</v>
      </c>
      <c r="M39" s="25">
        <v>3</v>
      </c>
      <c r="N39" s="25">
        <v>1</v>
      </c>
      <c r="O39" s="25">
        <v>2</v>
      </c>
      <c r="P39" s="25">
        <v>-1</v>
      </c>
      <c r="Q39" s="25">
        <v>11</v>
      </c>
      <c r="R39" s="25">
        <v>22</v>
      </c>
      <c r="S39" s="25">
        <v>3</v>
      </c>
      <c r="T39" s="25">
        <v>1</v>
      </c>
      <c r="U39" s="25">
        <v>2</v>
      </c>
      <c r="V39" s="25">
        <v>-2</v>
      </c>
    </row>
    <row r="40" spans="1:22">
      <c r="A40" s="25" t="s">
        <v>972</v>
      </c>
      <c r="B40" s="25">
        <v>3577</v>
      </c>
      <c r="C40" s="25" t="s">
        <v>973</v>
      </c>
      <c r="E40" s="25" t="s">
        <v>45</v>
      </c>
      <c r="F40" s="25" t="s">
        <v>200</v>
      </c>
      <c r="G40" s="25" t="s">
        <v>200</v>
      </c>
      <c r="H40" s="25" t="s">
        <v>200</v>
      </c>
      <c r="I40" s="25" t="s">
        <v>200</v>
      </c>
      <c r="J40" s="25">
        <v>66</v>
      </c>
    </row>
    <row r="41" spans="1:22">
      <c r="A41" s="25" t="s">
        <v>974</v>
      </c>
      <c r="B41" s="25">
        <v>3578</v>
      </c>
      <c r="C41" s="25" t="s">
        <v>975</v>
      </c>
      <c r="D41" s="25" t="s">
        <v>209</v>
      </c>
      <c r="E41" s="25" t="s">
        <v>894</v>
      </c>
      <c r="F41" s="25" t="s">
        <v>70</v>
      </c>
      <c r="G41" s="25" t="s">
        <v>70</v>
      </c>
      <c r="H41" s="25" t="s">
        <v>70</v>
      </c>
      <c r="I41" s="25" t="s">
        <v>200</v>
      </c>
      <c r="J41" s="25">
        <v>77</v>
      </c>
      <c r="K41" s="25">
        <v>66</v>
      </c>
      <c r="L41" s="25">
        <v>66</v>
      </c>
      <c r="M41" s="25">
        <v>3</v>
      </c>
      <c r="N41" s="25">
        <v>3</v>
      </c>
      <c r="O41" s="25">
        <v>3</v>
      </c>
      <c r="P41" s="25">
        <v>-1</v>
      </c>
      <c r="Q41" s="25">
        <v>55</v>
      </c>
      <c r="R41" s="25">
        <v>55</v>
      </c>
      <c r="S41" s="25">
        <v>3</v>
      </c>
      <c r="T41" s="25">
        <v>1</v>
      </c>
      <c r="U41" s="25">
        <v>3</v>
      </c>
      <c r="V41" s="25">
        <v>-2</v>
      </c>
    </row>
    <row r="42" spans="1:22">
      <c r="A42" s="25" t="s">
        <v>976</v>
      </c>
      <c r="B42" s="25">
        <v>3579</v>
      </c>
      <c r="C42" s="25" t="s">
        <v>977</v>
      </c>
      <c r="D42" s="25" t="s">
        <v>202</v>
      </c>
      <c r="E42" s="25" t="s">
        <v>45</v>
      </c>
      <c r="F42" s="25" t="s">
        <v>200</v>
      </c>
      <c r="G42" s="25" t="s">
        <v>200</v>
      </c>
      <c r="H42" s="25" t="s">
        <v>200</v>
      </c>
      <c r="I42" s="25" t="s">
        <v>200</v>
      </c>
      <c r="J42" s="25">
        <v>55</v>
      </c>
      <c r="K42" s="25">
        <v>44</v>
      </c>
      <c r="L42" s="25">
        <v>55</v>
      </c>
      <c r="M42" s="25">
        <v>2</v>
      </c>
      <c r="N42" s="25">
        <v>4</v>
      </c>
      <c r="O42" s="25">
        <v>3</v>
      </c>
      <c r="P42" s="25">
        <v>0</v>
      </c>
      <c r="Q42" s="25">
        <v>33</v>
      </c>
      <c r="R42" s="25">
        <v>44</v>
      </c>
      <c r="S42" s="25">
        <v>2</v>
      </c>
      <c r="T42" s="25">
        <v>3</v>
      </c>
      <c r="U42" s="25">
        <v>3</v>
      </c>
      <c r="V42" s="25">
        <v>-1</v>
      </c>
    </row>
    <row r="43" spans="1:22">
      <c r="A43" s="25" t="s">
        <v>978</v>
      </c>
      <c r="B43" s="25">
        <v>3580</v>
      </c>
      <c r="C43" s="25" t="s">
        <v>979</v>
      </c>
      <c r="E43" s="25" t="s">
        <v>894</v>
      </c>
      <c r="F43" s="25" t="s">
        <v>200</v>
      </c>
      <c r="G43" s="25" t="s">
        <v>200</v>
      </c>
      <c r="H43" s="25" t="s">
        <v>200</v>
      </c>
      <c r="I43" s="25" t="s">
        <v>899</v>
      </c>
      <c r="J43" s="25">
        <v>66</v>
      </c>
    </row>
    <row r="44" spans="1:22">
      <c r="A44" s="25" t="s">
        <v>980</v>
      </c>
      <c r="B44" s="25">
        <v>3581</v>
      </c>
      <c r="C44" s="25" t="s">
        <v>981</v>
      </c>
      <c r="D44" s="25" t="s">
        <v>204</v>
      </c>
      <c r="E44" s="25" t="s">
        <v>894</v>
      </c>
      <c r="F44" s="25" t="s">
        <v>70</v>
      </c>
      <c r="G44" s="25" t="s">
        <v>70</v>
      </c>
      <c r="H44" s="25" t="s">
        <v>70</v>
      </c>
      <c r="I44" s="25" t="s">
        <v>200</v>
      </c>
      <c r="J44" s="25">
        <v>33</v>
      </c>
      <c r="K44" s="25">
        <v>66</v>
      </c>
      <c r="L44" s="25">
        <v>66</v>
      </c>
      <c r="M44" s="25">
        <v>4</v>
      </c>
      <c r="N44" s="25">
        <v>1</v>
      </c>
      <c r="O44" s="25">
        <v>3</v>
      </c>
      <c r="P44" s="25">
        <v>3</v>
      </c>
      <c r="Q44" s="25">
        <v>55</v>
      </c>
      <c r="R44" s="25">
        <v>55</v>
      </c>
      <c r="S44" s="25">
        <v>3</v>
      </c>
      <c r="T44" s="25">
        <v>1</v>
      </c>
      <c r="U44" s="25">
        <v>4</v>
      </c>
      <c r="V44" s="25">
        <v>2</v>
      </c>
    </row>
    <row r="45" spans="1:22">
      <c r="A45" s="25" t="s">
        <v>982</v>
      </c>
      <c r="B45" s="25">
        <v>3582</v>
      </c>
      <c r="C45" s="25" t="s">
        <v>983</v>
      </c>
      <c r="E45" s="25" t="s">
        <v>894</v>
      </c>
      <c r="F45" s="25" t="s">
        <v>200</v>
      </c>
      <c r="G45" s="25" t="s">
        <v>200</v>
      </c>
      <c r="H45" s="25" t="s">
        <v>200</v>
      </c>
      <c r="I45" s="25" t="s">
        <v>200</v>
      </c>
      <c r="J45" s="25">
        <v>66</v>
      </c>
    </row>
    <row r="46" spans="1:22">
      <c r="A46" s="25" t="s">
        <v>984</v>
      </c>
      <c r="B46" s="25">
        <v>3583</v>
      </c>
      <c r="C46" s="25" t="s">
        <v>985</v>
      </c>
      <c r="D46" s="25" t="s">
        <v>209</v>
      </c>
      <c r="E46" s="25" t="s">
        <v>45</v>
      </c>
      <c r="F46" s="25" t="s">
        <v>200</v>
      </c>
      <c r="G46" s="25" t="s">
        <v>200</v>
      </c>
      <c r="H46" s="25" t="s">
        <v>200</v>
      </c>
      <c r="I46" s="25" t="s">
        <v>200</v>
      </c>
      <c r="J46" s="25">
        <v>55</v>
      </c>
      <c r="K46" s="25">
        <v>55</v>
      </c>
      <c r="L46" s="25">
        <v>55</v>
      </c>
      <c r="M46" s="25">
        <v>3</v>
      </c>
      <c r="N46" s="25">
        <v>3</v>
      </c>
      <c r="O46" s="25">
        <v>3</v>
      </c>
      <c r="P46" s="25">
        <v>0</v>
      </c>
      <c r="Q46" s="25">
        <v>44</v>
      </c>
      <c r="R46" s="25">
        <v>44</v>
      </c>
      <c r="S46" s="25">
        <v>3</v>
      </c>
      <c r="T46" s="25">
        <v>3</v>
      </c>
      <c r="U46" s="25">
        <v>3</v>
      </c>
      <c r="V46" s="25">
        <v>-1</v>
      </c>
    </row>
    <row r="47" spans="1:22">
      <c r="A47" s="25" t="s">
        <v>986</v>
      </c>
      <c r="B47" s="25">
        <v>3584</v>
      </c>
      <c r="C47" s="25" t="s">
        <v>987</v>
      </c>
      <c r="E47" s="25" t="s">
        <v>894</v>
      </c>
      <c r="F47" s="25" t="s">
        <v>200</v>
      </c>
      <c r="G47" s="25" t="s">
        <v>200</v>
      </c>
      <c r="H47" s="25" t="s">
        <v>200</v>
      </c>
      <c r="I47" s="25" t="s">
        <v>899</v>
      </c>
      <c r="J47" s="25">
        <v>77</v>
      </c>
    </row>
    <row r="48" spans="1:22">
      <c r="A48" s="25" t="s">
        <v>988</v>
      </c>
      <c r="B48" s="25">
        <v>3585</v>
      </c>
      <c r="C48" s="25" t="s">
        <v>989</v>
      </c>
      <c r="D48" s="25" t="s">
        <v>209</v>
      </c>
      <c r="E48" s="25" t="s">
        <v>894</v>
      </c>
      <c r="F48" s="25" t="s">
        <v>200</v>
      </c>
      <c r="G48" s="25" t="s">
        <v>200</v>
      </c>
      <c r="H48" s="25" t="s">
        <v>70</v>
      </c>
      <c r="I48" s="25" t="s">
        <v>200</v>
      </c>
      <c r="J48" s="25">
        <v>33</v>
      </c>
      <c r="K48" s="25">
        <v>33</v>
      </c>
      <c r="L48" s="25">
        <v>33</v>
      </c>
      <c r="M48" s="25">
        <v>3</v>
      </c>
      <c r="N48" s="25">
        <v>3</v>
      </c>
      <c r="O48" s="25">
        <v>3</v>
      </c>
      <c r="P48" s="25">
        <v>0</v>
      </c>
      <c r="Q48" s="25">
        <v>33</v>
      </c>
      <c r="R48" s="25">
        <v>33</v>
      </c>
      <c r="S48" s="25">
        <v>2</v>
      </c>
      <c r="T48" s="25">
        <v>3</v>
      </c>
      <c r="U48" s="25">
        <v>2</v>
      </c>
      <c r="V48" s="25">
        <v>0</v>
      </c>
    </row>
    <row r="49" spans="1:22">
      <c r="A49" s="25" t="s">
        <v>990</v>
      </c>
      <c r="B49" s="25">
        <v>3586</v>
      </c>
      <c r="C49" s="25" t="s">
        <v>991</v>
      </c>
      <c r="E49" s="25" t="s">
        <v>894</v>
      </c>
      <c r="F49" s="25" t="s">
        <v>200</v>
      </c>
      <c r="G49" s="25" t="s">
        <v>200</v>
      </c>
      <c r="H49" s="25" t="s">
        <v>200</v>
      </c>
      <c r="I49" s="25" t="s">
        <v>200</v>
      </c>
      <c r="J49" s="25">
        <v>77</v>
      </c>
    </row>
    <row r="50" spans="1:22">
      <c r="A50" s="25" t="s">
        <v>992</v>
      </c>
      <c r="B50" s="25">
        <v>3587</v>
      </c>
      <c r="C50" s="25" t="s">
        <v>993</v>
      </c>
      <c r="D50" s="25" t="s">
        <v>198</v>
      </c>
      <c r="E50" s="25" t="s">
        <v>45</v>
      </c>
      <c r="F50" s="25" t="s">
        <v>200</v>
      </c>
      <c r="G50" s="25" t="s">
        <v>200</v>
      </c>
      <c r="H50" s="25" t="s">
        <v>200</v>
      </c>
      <c r="I50" s="25" t="s">
        <v>200</v>
      </c>
      <c r="J50" s="25">
        <v>88</v>
      </c>
      <c r="K50" s="25">
        <v>88</v>
      </c>
      <c r="L50" s="25">
        <v>88</v>
      </c>
      <c r="M50" s="25">
        <v>4</v>
      </c>
      <c r="N50" s="25">
        <v>4</v>
      </c>
      <c r="O50" s="25">
        <v>4</v>
      </c>
      <c r="P50" s="25">
        <v>0</v>
      </c>
      <c r="Q50" s="25">
        <v>77</v>
      </c>
      <c r="R50" s="25">
        <v>88</v>
      </c>
      <c r="S50" s="25">
        <v>4</v>
      </c>
      <c r="T50" s="25">
        <v>4</v>
      </c>
      <c r="U50" s="25">
        <v>4</v>
      </c>
      <c r="V50" s="25">
        <v>0</v>
      </c>
    </row>
    <row r="51" spans="1:22">
      <c r="A51" s="25" t="s">
        <v>994</v>
      </c>
      <c r="B51" s="25">
        <v>3588</v>
      </c>
      <c r="C51" s="25" t="s">
        <v>995</v>
      </c>
      <c r="E51" s="25" t="s">
        <v>894</v>
      </c>
      <c r="F51" s="25" t="s">
        <v>200</v>
      </c>
      <c r="G51" s="25" t="s">
        <v>200</v>
      </c>
      <c r="H51" s="25" t="s">
        <v>70</v>
      </c>
      <c r="I51" s="25" t="s">
        <v>200</v>
      </c>
      <c r="J51" s="25">
        <v>66</v>
      </c>
    </row>
    <row r="52" spans="1:22">
      <c r="A52" s="25" t="s">
        <v>996</v>
      </c>
      <c r="B52" s="25">
        <v>3589</v>
      </c>
      <c r="C52" s="25" t="s">
        <v>997</v>
      </c>
      <c r="D52" s="25" t="s">
        <v>202</v>
      </c>
      <c r="E52" s="25" t="s">
        <v>45</v>
      </c>
      <c r="F52" s="25" t="s">
        <v>200</v>
      </c>
      <c r="G52" s="25" t="s">
        <v>200</v>
      </c>
      <c r="H52" s="25" t="s">
        <v>70</v>
      </c>
      <c r="I52" s="25" t="s">
        <v>200</v>
      </c>
      <c r="J52" s="25">
        <v>44</v>
      </c>
      <c r="K52" s="25">
        <v>33</v>
      </c>
      <c r="L52" s="25">
        <v>44</v>
      </c>
      <c r="M52" s="25">
        <v>2</v>
      </c>
      <c r="N52" s="25">
        <v>3</v>
      </c>
      <c r="O52" s="25">
        <v>2</v>
      </c>
      <c r="P52" s="25">
        <v>0</v>
      </c>
      <c r="Q52" s="25">
        <v>22</v>
      </c>
      <c r="R52" s="25">
        <v>33</v>
      </c>
      <c r="S52" s="25">
        <v>2</v>
      </c>
      <c r="T52" s="25">
        <v>3</v>
      </c>
      <c r="U52" s="25">
        <v>3</v>
      </c>
      <c r="V52" s="25">
        <v>-1</v>
      </c>
    </row>
    <row r="53" spans="1:22">
      <c r="A53" s="25" t="s">
        <v>998</v>
      </c>
      <c r="B53" s="25">
        <v>3590</v>
      </c>
      <c r="C53" s="25" t="s">
        <v>999</v>
      </c>
      <c r="D53" s="25" t="s">
        <v>209</v>
      </c>
      <c r="E53" s="25" t="s">
        <v>45</v>
      </c>
      <c r="F53" s="25" t="s">
        <v>200</v>
      </c>
      <c r="G53" s="25" t="s">
        <v>200</v>
      </c>
      <c r="H53" s="25" t="s">
        <v>200</v>
      </c>
      <c r="I53" s="25" t="s">
        <v>200</v>
      </c>
      <c r="J53" s="25">
        <v>55</v>
      </c>
      <c r="K53" s="25">
        <v>55</v>
      </c>
      <c r="L53" s="25">
        <v>55</v>
      </c>
      <c r="M53" s="25">
        <v>4</v>
      </c>
      <c r="N53" s="25">
        <v>3</v>
      </c>
      <c r="O53" s="25">
        <v>4</v>
      </c>
      <c r="P53" s="25">
        <v>0</v>
      </c>
      <c r="Q53" s="25">
        <v>55</v>
      </c>
      <c r="R53" s="25">
        <v>55</v>
      </c>
      <c r="S53" s="25">
        <v>4</v>
      </c>
      <c r="T53" s="25">
        <v>3</v>
      </c>
      <c r="U53" s="25">
        <v>4</v>
      </c>
      <c r="V53" s="25">
        <v>0</v>
      </c>
    </row>
    <row r="54" spans="1:22">
      <c r="A54" s="25" t="s">
        <v>1000</v>
      </c>
      <c r="B54" s="25">
        <v>3591</v>
      </c>
      <c r="C54" s="25" t="s">
        <v>1001</v>
      </c>
      <c r="D54" s="25" t="s">
        <v>203</v>
      </c>
      <c r="E54" s="25" t="s">
        <v>894</v>
      </c>
      <c r="F54" s="25" t="s">
        <v>200</v>
      </c>
      <c r="G54" s="25" t="s">
        <v>200</v>
      </c>
      <c r="H54" s="25" t="s">
        <v>200</v>
      </c>
      <c r="I54" s="25" t="s">
        <v>200</v>
      </c>
      <c r="J54" s="25">
        <v>44</v>
      </c>
      <c r="K54" s="25">
        <v>55</v>
      </c>
      <c r="L54" s="25">
        <v>66</v>
      </c>
      <c r="M54" s="25">
        <v>4</v>
      </c>
      <c r="N54" s="25">
        <v>4</v>
      </c>
      <c r="O54" s="25">
        <v>3</v>
      </c>
      <c r="P54" s="25">
        <v>2</v>
      </c>
      <c r="Q54" s="25">
        <v>44</v>
      </c>
      <c r="R54" s="25">
        <v>55</v>
      </c>
      <c r="S54" s="25">
        <v>4</v>
      </c>
      <c r="T54" s="25">
        <v>4</v>
      </c>
      <c r="U54" s="25">
        <v>3</v>
      </c>
      <c r="V54" s="25">
        <v>1</v>
      </c>
    </row>
    <row r="55" spans="1:22">
      <c r="A55" s="25" t="s">
        <v>1002</v>
      </c>
      <c r="B55" s="25">
        <v>3592</v>
      </c>
      <c r="C55" s="25" t="s">
        <v>1003</v>
      </c>
      <c r="D55" s="25" t="s">
        <v>203</v>
      </c>
      <c r="E55" s="25" t="s">
        <v>45</v>
      </c>
      <c r="F55" s="25" t="s">
        <v>200</v>
      </c>
      <c r="G55" s="25" t="s">
        <v>200</v>
      </c>
      <c r="H55" s="25" t="s">
        <v>70</v>
      </c>
      <c r="I55" s="25" t="s">
        <v>200</v>
      </c>
      <c r="J55" s="25">
        <v>55</v>
      </c>
      <c r="K55" s="25">
        <v>55</v>
      </c>
      <c r="L55" s="25">
        <v>66</v>
      </c>
      <c r="M55" s="25">
        <v>3</v>
      </c>
      <c r="N55" s="25">
        <v>3</v>
      </c>
      <c r="O55" s="25">
        <v>3</v>
      </c>
      <c r="P55" s="25">
        <v>1</v>
      </c>
      <c r="Q55" s="25">
        <v>44</v>
      </c>
      <c r="R55" s="25">
        <v>55</v>
      </c>
      <c r="S55" s="25">
        <v>4</v>
      </c>
      <c r="T55" s="25">
        <v>2</v>
      </c>
      <c r="U55" s="25">
        <v>3</v>
      </c>
      <c r="V55" s="25">
        <v>0</v>
      </c>
    </row>
    <row r="56" spans="1:22">
      <c r="A56" s="25" t="s">
        <v>1004</v>
      </c>
      <c r="B56" s="25">
        <v>3593</v>
      </c>
      <c r="C56" s="25" t="s">
        <v>1005</v>
      </c>
      <c r="D56" s="25" t="s">
        <v>202</v>
      </c>
      <c r="E56" s="25" t="s">
        <v>894</v>
      </c>
      <c r="F56" s="25" t="s">
        <v>200</v>
      </c>
      <c r="G56" s="25" t="s">
        <v>200</v>
      </c>
      <c r="H56" s="25" t="s">
        <v>200</v>
      </c>
      <c r="I56" s="25" t="s">
        <v>200</v>
      </c>
      <c r="J56" s="25">
        <v>44</v>
      </c>
      <c r="K56" s="25">
        <v>55</v>
      </c>
      <c r="L56" s="25">
        <v>66</v>
      </c>
      <c r="M56" s="25">
        <v>4</v>
      </c>
      <c r="N56" s="25">
        <v>4</v>
      </c>
      <c r="O56" s="25">
        <v>4</v>
      </c>
      <c r="P56" s="25">
        <v>2</v>
      </c>
      <c r="Q56" s="25">
        <v>44</v>
      </c>
      <c r="R56" s="25">
        <v>55</v>
      </c>
      <c r="S56" s="25">
        <v>4</v>
      </c>
      <c r="T56" s="25">
        <v>3</v>
      </c>
      <c r="U56" s="25">
        <v>3</v>
      </c>
      <c r="V56" s="25">
        <v>1</v>
      </c>
    </row>
    <row r="57" spans="1:22">
      <c r="A57" s="25" t="s">
        <v>1006</v>
      </c>
      <c r="B57" s="25">
        <v>3594</v>
      </c>
      <c r="C57" s="25" t="s">
        <v>1007</v>
      </c>
      <c r="E57" s="25" t="s">
        <v>894</v>
      </c>
      <c r="F57" s="25" t="s">
        <v>200</v>
      </c>
      <c r="G57" s="25" t="s">
        <v>200</v>
      </c>
      <c r="H57" s="25" t="s">
        <v>200</v>
      </c>
      <c r="I57" s="25" t="s">
        <v>200</v>
      </c>
      <c r="J57" s="25">
        <v>66</v>
      </c>
    </row>
    <row r="58" spans="1:22">
      <c r="A58" s="25" t="s">
        <v>1008</v>
      </c>
      <c r="B58" s="25">
        <v>3595</v>
      </c>
      <c r="C58" s="25" t="s">
        <v>1009</v>
      </c>
      <c r="D58" s="25" t="s">
        <v>207</v>
      </c>
      <c r="E58" s="25" t="s">
        <v>45</v>
      </c>
      <c r="F58" s="25" t="s">
        <v>200</v>
      </c>
      <c r="G58" s="25" t="s">
        <v>200</v>
      </c>
      <c r="H58" s="25" t="s">
        <v>200</v>
      </c>
      <c r="I58" s="25" t="s">
        <v>200</v>
      </c>
      <c r="J58" s="25">
        <v>66</v>
      </c>
      <c r="K58" s="25">
        <v>66</v>
      </c>
      <c r="L58" s="25">
        <v>66</v>
      </c>
      <c r="M58" s="25">
        <v>3</v>
      </c>
      <c r="N58" s="25">
        <v>3</v>
      </c>
      <c r="O58" s="25">
        <v>3</v>
      </c>
      <c r="P58" s="25">
        <v>0</v>
      </c>
      <c r="Q58" s="25">
        <v>55</v>
      </c>
      <c r="R58" s="25">
        <v>66</v>
      </c>
      <c r="S58" s="25">
        <v>3</v>
      </c>
      <c r="T58" s="25">
        <v>3</v>
      </c>
      <c r="U58" s="25">
        <v>3</v>
      </c>
      <c r="V58" s="25">
        <v>0</v>
      </c>
    </row>
    <row r="59" spans="1:22">
      <c r="A59" s="25" t="s">
        <v>1010</v>
      </c>
      <c r="B59" s="25">
        <v>3596</v>
      </c>
      <c r="C59" s="25" t="s">
        <v>1011</v>
      </c>
      <c r="E59" s="25" t="s">
        <v>894</v>
      </c>
      <c r="F59" s="25" t="s">
        <v>200</v>
      </c>
      <c r="G59" s="25" t="s">
        <v>200</v>
      </c>
      <c r="H59" s="25" t="s">
        <v>70</v>
      </c>
      <c r="I59" s="25" t="s">
        <v>200</v>
      </c>
      <c r="J59" s="25">
        <v>55</v>
      </c>
    </row>
    <row r="60" spans="1:22">
      <c r="A60" s="25" t="s">
        <v>1012</v>
      </c>
      <c r="B60" s="25">
        <v>3597</v>
      </c>
      <c r="C60" s="25" t="s">
        <v>1013</v>
      </c>
      <c r="D60" s="25" t="s">
        <v>207</v>
      </c>
      <c r="E60" s="25" t="s">
        <v>894</v>
      </c>
      <c r="F60" s="25" t="s">
        <v>200</v>
      </c>
      <c r="G60" s="25" t="s">
        <v>200</v>
      </c>
      <c r="H60" s="25" t="s">
        <v>70</v>
      </c>
      <c r="I60" s="25" t="s">
        <v>200</v>
      </c>
      <c r="J60" s="25">
        <v>55</v>
      </c>
      <c r="K60" s="25">
        <v>66</v>
      </c>
      <c r="L60" s="25">
        <v>66</v>
      </c>
      <c r="M60" s="25">
        <v>3</v>
      </c>
      <c r="N60" s="25">
        <v>2</v>
      </c>
      <c r="O60" s="25">
        <v>3</v>
      </c>
      <c r="P60" s="25">
        <v>1</v>
      </c>
      <c r="Q60" s="25">
        <v>44</v>
      </c>
      <c r="R60" s="25">
        <v>55</v>
      </c>
      <c r="S60" s="25">
        <v>3</v>
      </c>
      <c r="T60" s="25">
        <v>3</v>
      </c>
      <c r="U60" s="25">
        <v>3</v>
      </c>
      <c r="V60" s="25">
        <v>0</v>
      </c>
    </row>
    <row r="61" spans="1:22">
      <c r="A61" s="25" t="s">
        <v>1014</v>
      </c>
      <c r="B61" s="25">
        <v>3598</v>
      </c>
      <c r="C61" s="25" t="s">
        <v>1015</v>
      </c>
      <c r="E61" s="25" t="s">
        <v>45</v>
      </c>
      <c r="F61" s="25" t="s">
        <v>200</v>
      </c>
      <c r="G61" s="25" t="s">
        <v>200</v>
      </c>
      <c r="H61" s="25" t="s">
        <v>70</v>
      </c>
      <c r="I61" s="25" t="s">
        <v>200</v>
      </c>
      <c r="J61" s="25">
        <v>66</v>
      </c>
    </row>
    <row r="62" spans="1:22">
      <c r="A62" s="25" t="s">
        <v>1016</v>
      </c>
      <c r="B62" s="25">
        <v>3599</v>
      </c>
      <c r="C62" s="25" t="s">
        <v>1017</v>
      </c>
      <c r="D62" s="25" t="s">
        <v>198</v>
      </c>
      <c r="E62" s="25" t="s">
        <v>45</v>
      </c>
      <c r="F62" s="25" t="s">
        <v>200</v>
      </c>
      <c r="G62" s="25" t="s">
        <v>200</v>
      </c>
      <c r="H62" s="25" t="s">
        <v>200</v>
      </c>
      <c r="I62" s="25" t="s">
        <v>200</v>
      </c>
      <c r="J62" s="25">
        <v>55</v>
      </c>
      <c r="K62" s="25">
        <v>55</v>
      </c>
      <c r="L62" s="25">
        <v>55</v>
      </c>
      <c r="M62" s="25">
        <v>3</v>
      </c>
      <c r="N62" s="25">
        <v>3</v>
      </c>
      <c r="O62" s="25">
        <v>3</v>
      </c>
      <c r="P62" s="25">
        <v>0</v>
      </c>
      <c r="Q62" s="25">
        <v>55</v>
      </c>
      <c r="R62" s="25">
        <v>55</v>
      </c>
      <c r="S62" s="25">
        <v>3</v>
      </c>
      <c r="T62" s="25">
        <v>3</v>
      </c>
      <c r="U62" s="25">
        <v>3</v>
      </c>
      <c r="V62" s="25">
        <v>0</v>
      </c>
    </row>
    <row r="63" spans="1:22">
      <c r="A63" s="25" t="s">
        <v>1018</v>
      </c>
      <c r="B63" s="25">
        <v>3600</v>
      </c>
      <c r="C63" s="25" t="s">
        <v>1019</v>
      </c>
      <c r="D63" s="25" t="s">
        <v>203</v>
      </c>
      <c r="E63" s="25" t="s">
        <v>894</v>
      </c>
      <c r="F63" s="25" t="s">
        <v>200</v>
      </c>
      <c r="G63" s="25" t="s">
        <v>200</v>
      </c>
      <c r="H63" s="25" t="s">
        <v>200</v>
      </c>
      <c r="I63" s="25" t="s">
        <v>899</v>
      </c>
      <c r="J63" s="25">
        <v>44</v>
      </c>
      <c r="K63" s="25">
        <v>44</v>
      </c>
      <c r="L63" s="25">
        <v>55</v>
      </c>
      <c r="M63" s="25">
        <v>3</v>
      </c>
      <c r="N63" s="25">
        <v>3</v>
      </c>
      <c r="O63" s="25">
        <v>3</v>
      </c>
      <c r="P63" s="25">
        <v>1</v>
      </c>
      <c r="Q63" s="25">
        <v>11</v>
      </c>
      <c r="R63" s="25">
        <v>44</v>
      </c>
      <c r="S63" s="25">
        <v>3</v>
      </c>
      <c r="T63" s="25">
        <v>2</v>
      </c>
      <c r="U63" s="25">
        <v>2</v>
      </c>
      <c r="V63" s="25">
        <v>0</v>
      </c>
    </row>
    <row r="64" spans="1:22">
      <c r="A64" s="25" t="s">
        <v>1020</v>
      </c>
      <c r="B64" s="25">
        <v>3601</v>
      </c>
      <c r="C64" s="25" t="s">
        <v>1021</v>
      </c>
      <c r="E64" s="25" t="s">
        <v>894</v>
      </c>
      <c r="F64" s="25" t="s">
        <v>200</v>
      </c>
      <c r="G64" s="25" t="s">
        <v>70</v>
      </c>
      <c r="H64" s="25" t="s">
        <v>70</v>
      </c>
      <c r="I64" s="25" t="s">
        <v>200</v>
      </c>
      <c r="J64" s="25">
        <v>55</v>
      </c>
    </row>
    <row r="65" spans="1:22">
      <c r="A65" s="25" t="s">
        <v>1022</v>
      </c>
      <c r="B65" s="25">
        <v>3602</v>
      </c>
      <c r="C65" s="25" t="s">
        <v>1023</v>
      </c>
      <c r="E65" s="25" t="s">
        <v>45</v>
      </c>
      <c r="F65" s="25" t="s">
        <v>200</v>
      </c>
      <c r="G65" s="25" t="s">
        <v>200</v>
      </c>
      <c r="H65" s="25" t="s">
        <v>70</v>
      </c>
      <c r="I65" s="25" t="s">
        <v>200</v>
      </c>
      <c r="J65" s="25">
        <v>66</v>
      </c>
    </row>
    <row r="66" spans="1:22">
      <c r="A66" s="25" t="s">
        <v>1024</v>
      </c>
      <c r="B66" s="25">
        <v>3603</v>
      </c>
      <c r="C66" s="25" t="s">
        <v>1025</v>
      </c>
      <c r="D66" s="25" t="s">
        <v>203</v>
      </c>
      <c r="E66" s="25" t="s">
        <v>894</v>
      </c>
      <c r="F66" s="25" t="s">
        <v>200</v>
      </c>
      <c r="G66" s="25" t="s">
        <v>200</v>
      </c>
      <c r="H66" s="25" t="s">
        <v>200</v>
      </c>
      <c r="I66" s="25" t="s">
        <v>899</v>
      </c>
      <c r="J66" s="25">
        <v>33</v>
      </c>
      <c r="K66" s="25">
        <v>33</v>
      </c>
      <c r="L66" s="25">
        <v>44</v>
      </c>
      <c r="M66" s="25">
        <v>2</v>
      </c>
      <c r="N66" s="25">
        <v>1</v>
      </c>
      <c r="O66" s="25">
        <v>2</v>
      </c>
      <c r="P66" s="25">
        <v>1</v>
      </c>
      <c r="Q66" s="25" t="s">
        <v>65</v>
      </c>
      <c r="R66" s="25">
        <v>33</v>
      </c>
      <c r="S66" s="25">
        <v>3</v>
      </c>
      <c r="T66" s="25">
        <v>1</v>
      </c>
      <c r="U66" s="25">
        <v>1</v>
      </c>
      <c r="V66" s="25">
        <v>0</v>
      </c>
    </row>
    <row r="67" spans="1:22">
      <c r="A67" s="25" t="s">
        <v>1026</v>
      </c>
      <c r="B67" s="25">
        <v>3604</v>
      </c>
      <c r="C67" s="25" t="s">
        <v>1027</v>
      </c>
      <c r="E67" s="25" t="s">
        <v>45</v>
      </c>
      <c r="F67" s="25" t="s">
        <v>200</v>
      </c>
      <c r="G67" s="25" t="s">
        <v>200</v>
      </c>
      <c r="H67" s="25" t="s">
        <v>200</v>
      </c>
      <c r="I67" s="25" t="s">
        <v>200</v>
      </c>
      <c r="J67" s="25">
        <v>77</v>
      </c>
    </row>
    <row r="68" spans="1:22">
      <c r="A68" s="25" t="s">
        <v>1028</v>
      </c>
      <c r="B68" s="25">
        <v>3607</v>
      </c>
      <c r="C68" s="25" t="s">
        <v>1029</v>
      </c>
      <c r="D68" s="25" t="s">
        <v>208</v>
      </c>
      <c r="E68" s="25" t="s">
        <v>45</v>
      </c>
      <c r="F68" s="25" t="s">
        <v>200</v>
      </c>
      <c r="G68" s="25" t="s">
        <v>200</v>
      </c>
      <c r="H68" s="25" t="s">
        <v>200</v>
      </c>
      <c r="I68" s="25" t="s">
        <v>200</v>
      </c>
      <c r="J68" s="25">
        <v>55</v>
      </c>
      <c r="K68" s="25">
        <v>55</v>
      </c>
      <c r="L68" s="25">
        <v>66</v>
      </c>
      <c r="M68" s="25">
        <v>3</v>
      </c>
      <c r="N68" s="25">
        <v>3</v>
      </c>
      <c r="O68" s="25">
        <v>3</v>
      </c>
      <c r="P68" s="25">
        <v>1</v>
      </c>
      <c r="Q68" s="25">
        <v>55</v>
      </c>
      <c r="R68" s="25">
        <v>55</v>
      </c>
      <c r="S68" s="25">
        <v>3</v>
      </c>
      <c r="T68" s="25">
        <v>2</v>
      </c>
      <c r="U68" s="25">
        <v>3</v>
      </c>
      <c r="V68" s="25">
        <v>0</v>
      </c>
    </row>
    <row r="69" spans="1:22">
      <c r="A69" s="25" t="s">
        <v>1030</v>
      </c>
      <c r="B69" s="25">
        <v>3608</v>
      </c>
      <c r="C69" s="25" t="s">
        <v>1031</v>
      </c>
      <c r="E69" s="25" t="s">
        <v>894</v>
      </c>
      <c r="F69" s="25" t="s">
        <v>200</v>
      </c>
      <c r="G69" s="25" t="s">
        <v>200</v>
      </c>
      <c r="H69" s="25" t="s">
        <v>200</v>
      </c>
      <c r="I69" s="25" t="s">
        <v>200</v>
      </c>
      <c r="J69" s="25">
        <v>88</v>
      </c>
    </row>
    <row r="70" spans="1:22">
      <c r="A70" s="25" t="s">
        <v>1032</v>
      </c>
      <c r="B70" s="25">
        <v>3609</v>
      </c>
      <c r="C70" s="25" t="s">
        <v>1033</v>
      </c>
      <c r="E70" s="25" t="s">
        <v>894</v>
      </c>
      <c r="F70" s="25" t="s">
        <v>200</v>
      </c>
      <c r="G70" s="25" t="s">
        <v>200</v>
      </c>
      <c r="H70" s="25" t="s">
        <v>70</v>
      </c>
      <c r="I70" s="25" t="s">
        <v>200</v>
      </c>
      <c r="J70" s="25">
        <v>66</v>
      </c>
    </row>
    <row r="71" spans="1:22">
      <c r="A71" s="25" t="s">
        <v>1034</v>
      </c>
      <c r="B71" s="25">
        <v>3610</v>
      </c>
      <c r="C71" s="25" t="s">
        <v>1035</v>
      </c>
      <c r="D71" s="25" t="s">
        <v>198</v>
      </c>
      <c r="E71" s="25" t="s">
        <v>894</v>
      </c>
      <c r="F71" s="25" t="s">
        <v>200</v>
      </c>
      <c r="G71" s="25" t="s">
        <v>200</v>
      </c>
      <c r="H71" s="25" t="s">
        <v>200</v>
      </c>
      <c r="I71" s="25" t="s">
        <v>200</v>
      </c>
      <c r="J71" s="25">
        <v>88</v>
      </c>
      <c r="K71" s="25">
        <v>55</v>
      </c>
      <c r="L71" s="25">
        <v>55</v>
      </c>
      <c r="M71" s="25">
        <v>3</v>
      </c>
      <c r="N71" s="25">
        <v>2</v>
      </c>
      <c r="O71" s="25">
        <v>3</v>
      </c>
      <c r="P71" s="25">
        <v>-3</v>
      </c>
      <c r="Q71" s="25">
        <v>44</v>
      </c>
      <c r="R71" s="25">
        <v>55</v>
      </c>
      <c r="S71" s="25">
        <v>3</v>
      </c>
      <c r="T71" s="25">
        <v>2</v>
      </c>
      <c r="U71" s="25">
        <v>3</v>
      </c>
      <c r="V71" s="25">
        <v>-3</v>
      </c>
    </row>
    <row r="72" spans="1:22">
      <c r="A72" s="25" t="s">
        <v>1036</v>
      </c>
      <c r="B72" s="25">
        <v>3613</v>
      </c>
      <c r="C72" s="25" t="s">
        <v>1037</v>
      </c>
      <c r="E72" s="25" t="s">
        <v>894</v>
      </c>
      <c r="F72" s="25" t="s">
        <v>200</v>
      </c>
      <c r="G72" s="25" t="s">
        <v>200</v>
      </c>
      <c r="H72" s="25" t="s">
        <v>70</v>
      </c>
      <c r="I72" s="25" t="s">
        <v>200</v>
      </c>
      <c r="J72" s="25">
        <v>66</v>
      </c>
    </row>
    <row r="73" spans="1:22">
      <c r="A73" s="25" t="s">
        <v>1038</v>
      </c>
      <c r="B73" s="25">
        <v>3614</v>
      </c>
      <c r="C73" s="25" t="s">
        <v>1039</v>
      </c>
      <c r="E73" s="25" t="s">
        <v>894</v>
      </c>
      <c r="F73" s="25" t="s">
        <v>200</v>
      </c>
      <c r="G73" s="25" t="s">
        <v>200</v>
      </c>
      <c r="H73" s="25" t="s">
        <v>200</v>
      </c>
      <c r="I73" s="25" t="s">
        <v>200</v>
      </c>
      <c r="J73" s="25">
        <v>77</v>
      </c>
    </row>
    <row r="74" spans="1:22">
      <c r="A74" s="25" t="s">
        <v>1040</v>
      </c>
      <c r="B74" s="25">
        <v>3615</v>
      </c>
      <c r="C74" s="25" t="s">
        <v>1041</v>
      </c>
      <c r="E74" s="25" t="s">
        <v>894</v>
      </c>
      <c r="F74" s="25" t="s">
        <v>200</v>
      </c>
      <c r="G74" s="25" t="s">
        <v>200</v>
      </c>
      <c r="H74" s="25" t="s">
        <v>200</v>
      </c>
      <c r="I74" s="25" t="s">
        <v>200</v>
      </c>
      <c r="J74" s="25">
        <v>77</v>
      </c>
    </row>
    <row r="75" spans="1:22">
      <c r="A75" s="25" t="s">
        <v>1042</v>
      </c>
      <c r="B75" s="25">
        <v>3616</v>
      </c>
      <c r="C75" s="25" t="s">
        <v>1043</v>
      </c>
      <c r="D75" s="25" t="s">
        <v>207</v>
      </c>
      <c r="E75" s="25" t="s">
        <v>894</v>
      </c>
      <c r="F75" s="25" t="s">
        <v>200</v>
      </c>
      <c r="G75" s="25" t="s">
        <v>200</v>
      </c>
      <c r="H75" s="25" t="s">
        <v>200</v>
      </c>
      <c r="I75" s="25" t="s">
        <v>899</v>
      </c>
      <c r="J75" s="25">
        <v>44</v>
      </c>
      <c r="K75" s="25">
        <v>66</v>
      </c>
      <c r="L75" s="25">
        <v>66</v>
      </c>
      <c r="M75" s="25">
        <v>3</v>
      </c>
      <c r="N75" s="25">
        <v>3</v>
      </c>
      <c r="O75" s="25">
        <v>3</v>
      </c>
      <c r="P75" s="25">
        <v>2</v>
      </c>
      <c r="Q75" s="25">
        <v>44</v>
      </c>
      <c r="R75" s="25">
        <v>44</v>
      </c>
      <c r="S75" s="25">
        <v>3</v>
      </c>
      <c r="T75" s="25">
        <v>3</v>
      </c>
      <c r="U75" s="25">
        <v>3</v>
      </c>
      <c r="V75" s="25">
        <v>0</v>
      </c>
    </row>
    <row r="76" spans="1:22">
      <c r="A76" s="25" t="s">
        <v>1044</v>
      </c>
      <c r="B76" s="25">
        <v>3617</v>
      </c>
      <c r="C76" s="25" t="s">
        <v>1045</v>
      </c>
      <c r="E76" s="25" t="s">
        <v>45</v>
      </c>
      <c r="F76" s="25" t="s">
        <v>70</v>
      </c>
      <c r="G76" s="25" t="s">
        <v>70</v>
      </c>
      <c r="H76" s="25" t="s">
        <v>70</v>
      </c>
      <c r="I76" s="25" t="s">
        <v>200</v>
      </c>
      <c r="J76" s="25">
        <v>66</v>
      </c>
    </row>
    <row r="77" spans="1:22">
      <c r="A77" s="25" t="s">
        <v>1046</v>
      </c>
      <c r="B77" s="25">
        <v>3618</v>
      </c>
      <c r="C77" s="25" t="s">
        <v>1047</v>
      </c>
      <c r="D77" s="25" t="s">
        <v>209</v>
      </c>
      <c r="E77" s="25" t="s">
        <v>45</v>
      </c>
      <c r="F77" s="25" t="s">
        <v>200</v>
      </c>
      <c r="G77" s="25" t="s">
        <v>200</v>
      </c>
      <c r="H77" s="25" t="s">
        <v>70</v>
      </c>
      <c r="I77" s="25" t="s">
        <v>200</v>
      </c>
      <c r="J77" s="25">
        <v>44</v>
      </c>
      <c r="K77" s="25">
        <v>44</v>
      </c>
      <c r="L77" s="25">
        <v>44</v>
      </c>
      <c r="M77" s="25">
        <v>3</v>
      </c>
      <c r="N77" s="25">
        <v>3</v>
      </c>
      <c r="O77" s="25">
        <v>3</v>
      </c>
      <c r="P77" s="25">
        <v>0</v>
      </c>
      <c r="Q77" s="25">
        <v>44</v>
      </c>
      <c r="R77" s="25">
        <v>44</v>
      </c>
      <c r="S77" s="25">
        <v>3</v>
      </c>
      <c r="T77" s="25">
        <v>3</v>
      </c>
      <c r="U77" s="25">
        <v>3</v>
      </c>
      <c r="V77" s="25">
        <v>0</v>
      </c>
    </row>
    <row r="78" spans="1:22">
      <c r="A78" s="25" t="s">
        <v>1048</v>
      </c>
      <c r="B78" s="25">
        <v>3619</v>
      </c>
      <c r="C78" s="25" t="s">
        <v>1049</v>
      </c>
      <c r="D78" s="25" t="s">
        <v>204</v>
      </c>
      <c r="E78" s="25" t="s">
        <v>45</v>
      </c>
      <c r="F78" s="25" t="s">
        <v>200</v>
      </c>
      <c r="G78" s="25" t="s">
        <v>200</v>
      </c>
      <c r="H78" s="25" t="s">
        <v>200</v>
      </c>
      <c r="I78" s="25" t="s">
        <v>200</v>
      </c>
      <c r="J78" s="25">
        <v>55</v>
      </c>
      <c r="K78" s="25">
        <v>43</v>
      </c>
      <c r="L78" s="25">
        <v>43</v>
      </c>
      <c r="M78" s="25">
        <v>2</v>
      </c>
      <c r="N78" s="25">
        <v>2</v>
      </c>
      <c r="O78" s="25">
        <v>3</v>
      </c>
      <c r="P78" s="25">
        <v>-2</v>
      </c>
      <c r="Q78" s="25">
        <v>11</v>
      </c>
      <c r="R78" s="25">
        <v>11</v>
      </c>
      <c r="S78" s="25">
        <v>1</v>
      </c>
      <c r="T78" s="25">
        <v>1</v>
      </c>
      <c r="U78" s="25">
        <v>2</v>
      </c>
      <c r="V78" s="25">
        <v>-4</v>
      </c>
    </row>
    <row r="79" spans="1:22">
      <c r="A79" s="25" t="s">
        <v>1050</v>
      </c>
      <c r="B79" s="25">
        <v>3620</v>
      </c>
      <c r="C79" s="25" t="s">
        <v>1051</v>
      </c>
      <c r="D79" s="25" t="s">
        <v>207</v>
      </c>
      <c r="E79" s="25" t="s">
        <v>45</v>
      </c>
      <c r="F79" s="25" t="s">
        <v>200</v>
      </c>
      <c r="G79" s="25" t="s">
        <v>200</v>
      </c>
      <c r="H79" s="25" t="s">
        <v>200</v>
      </c>
      <c r="I79" s="25" t="s">
        <v>899</v>
      </c>
      <c r="J79" s="25">
        <v>44</v>
      </c>
      <c r="K79" s="25">
        <v>55</v>
      </c>
      <c r="L79" s="25">
        <v>55</v>
      </c>
      <c r="M79" s="25">
        <v>3</v>
      </c>
      <c r="N79" s="25">
        <v>2</v>
      </c>
      <c r="O79" s="25">
        <v>3</v>
      </c>
      <c r="P79" s="25">
        <v>1</v>
      </c>
      <c r="Q79" s="25">
        <v>22</v>
      </c>
      <c r="R79" s="25">
        <v>33</v>
      </c>
      <c r="S79" s="25">
        <v>3</v>
      </c>
      <c r="T79" s="25">
        <v>3</v>
      </c>
      <c r="U79" s="25">
        <v>2</v>
      </c>
      <c r="V79" s="25">
        <v>-1</v>
      </c>
    </row>
    <row r="80" spans="1:22">
      <c r="A80" s="25" t="s">
        <v>1052</v>
      </c>
      <c r="B80" s="25">
        <v>3621</v>
      </c>
      <c r="C80" s="25" t="s">
        <v>1053</v>
      </c>
      <c r="D80" s="25" t="s">
        <v>208</v>
      </c>
      <c r="E80" s="25" t="s">
        <v>45</v>
      </c>
      <c r="F80" s="25" t="s">
        <v>200</v>
      </c>
      <c r="G80" s="25" t="s">
        <v>200</v>
      </c>
      <c r="H80" s="25" t="s">
        <v>200</v>
      </c>
      <c r="I80" s="25" t="s">
        <v>200</v>
      </c>
      <c r="J80" s="25">
        <v>77</v>
      </c>
      <c r="K80" s="25">
        <v>66</v>
      </c>
      <c r="L80" s="25">
        <v>77</v>
      </c>
      <c r="M80" s="25">
        <v>3</v>
      </c>
      <c r="N80" s="25">
        <v>3</v>
      </c>
      <c r="O80" s="25">
        <v>3</v>
      </c>
      <c r="P80" s="25">
        <v>0</v>
      </c>
      <c r="Q80" s="25">
        <v>66</v>
      </c>
      <c r="R80" s="25">
        <v>77</v>
      </c>
      <c r="S80" s="25">
        <v>4</v>
      </c>
      <c r="T80" s="25">
        <v>3</v>
      </c>
      <c r="U80" s="25">
        <v>3</v>
      </c>
      <c r="V80" s="25">
        <v>0</v>
      </c>
    </row>
    <row r="81" spans="1:22">
      <c r="A81" s="25" t="s">
        <v>1054</v>
      </c>
      <c r="B81" s="25">
        <v>3622</v>
      </c>
      <c r="C81" s="25" t="s">
        <v>1055</v>
      </c>
      <c r="E81" s="25" t="s">
        <v>894</v>
      </c>
      <c r="F81" s="25" t="s">
        <v>200</v>
      </c>
      <c r="G81" s="25" t="s">
        <v>200</v>
      </c>
      <c r="H81" s="25" t="s">
        <v>200</v>
      </c>
      <c r="I81" s="25" t="s">
        <v>200</v>
      </c>
      <c r="J81" s="25">
        <v>66</v>
      </c>
    </row>
    <row r="82" spans="1:22">
      <c r="A82" s="25" t="s">
        <v>1056</v>
      </c>
      <c r="B82" s="25">
        <v>3623</v>
      </c>
      <c r="C82" s="25" t="s">
        <v>1057</v>
      </c>
      <c r="E82" s="25" t="s">
        <v>45</v>
      </c>
      <c r="F82" s="25" t="s">
        <v>200</v>
      </c>
      <c r="G82" s="25" t="s">
        <v>200</v>
      </c>
      <c r="H82" s="25" t="s">
        <v>200</v>
      </c>
      <c r="I82" s="25" t="s">
        <v>200</v>
      </c>
      <c r="J82" s="25">
        <v>55</v>
      </c>
    </row>
    <row r="83" spans="1:22">
      <c r="A83" s="25" t="s">
        <v>1058</v>
      </c>
      <c r="B83" s="25">
        <v>3624</v>
      </c>
      <c r="C83" s="25" t="s">
        <v>1059</v>
      </c>
      <c r="E83" s="25" t="s">
        <v>45</v>
      </c>
      <c r="F83" s="25" t="s">
        <v>200</v>
      </c>
      <c r="G83" s="25" t="s">
        <v>200</v>
      </c>
      <c r="H83" s="25" t="s">
        <v>70</v>
      </c>
      <c r="I83" s="25" t="s">
        <v>200</v>
      </c>
      <c r="J83" s="25">
        <v>44</v>
      </c>
    </row>
    <row r="84" spans="1:22">
      <c r="A84" s="25" t="s">
        <v>1060</v>
      </c>
      <c r="B84" s="25">
        <v>3625</v>
      </c>
      <c r="C84" s="25" t="s">
        <v>1061</v>
      </c>
      <c r="D84" s="25" t="s">
        <v>203</v>
      </c>
      <c r="E84" s="25" t="s">
        <v>894</v>
      </c>
      <c r="F84" s="25" t="s">
        <v>200</v>
      </c>
      <c r="G84" s="25" t="s">
        <v>200</v>
      </c>
      <c r="H84" s="25" t="s">
        <v>200</v>
      </c>
      <c r="I84" s="25" t="s">
        <v>899</v>
      </c>
      <c r="J84" s="25">
        <v>55</v>
      </c>
      <c r="K84" s="25">
        <v>44</v>
      </c>
      <c r="L84" s="25">
        <v>55</v>
      </c>
      <c r="M84" s="25">
        <v>3</v>
      </c>
      <c r="N84" s="25">
        <v>3</v>
      </c>
      <c r="O84" s="25">
        <v>3</v>
      </c>
      <c r="P84" s="25">
        <v>0</v>
      </c>
      <c r="Q84" s="25">
        <v>44</v>
      </c>
      <c r="R84" s="25">
        <v>55</v>
      </c>
      <c r="S84" s="25">
        <v>4</v>
      </c>
      <c r="T84" s="25">
        <v>5</v>
      </c>
      <c r="U84" s="25">
        <v>3</v>
      </c>
      <c r="V84" s="25">
        <v>0</v>
      </c>
    </row>
    <row r="85" spans="1:22">
      <c r="A85" s="25" t="s">
        <v>1062</v>
      </c>
      <c r="B85" s="25">
        <v>3626</v>
      </c>
      <c r="C85" s="25" t="s">
        <v>1063</v>
      </c>
      <c r="D85" s="25" t="s">
        <v>208</v>
      </c>
      <c r="E85" s="25" t="s">
        <v>45</v>
      </c>
      <c r="F85" s="25" t="s">
        <v>200</v>
      </c>
      <c r="G85" s="25" t="s">
        <v>200</v>
      </c>
      <c r="H85" s="25" t="s">
        <v>70</v>
      </c>
      <c r="I85" s="25" t="s">
        <v>200</v>
      </c>
      <c r="J85" s="25">
        <v>33</v>
      </c>
      <c r="K85" s="25">
        <v>33</v>
      </c>
      <c r="L85" s="25">
        <v>44</v>
      </c>
      <c r="M85" s="25">
        <v>2</v>
      </c>
      <c r="N85" s="25">
        <v>1</v>
      </c>
      <c r="O85" s="25">
        <v>2</v>
      </c>
      <c r="P85" s="25">
        <v>1</v>
      </c>
      <c r="Q85" s="25">
        <v>11</v>
      </c>
      <c r="R85" s="25">
        <v>11</v>
      </c>
      <c r="S85" s="25">
        <v>2</v>
      </c>
      <c r="T85" s="25">
        <v>2</v>
      </c>
      <c r="U85" s="25">
        <v>2</v>
      </c>
      <c r="V85" s="25">
        <v>-2</v>
      </c>
    </row>
    <row r="86" spans="1:22">
      <c r="A86" s="25" t="s">
        <v>1064</v>
      </c>
      <c r="B86" s="25">
        <v>3627</v>
      </c>
      <c r="C86" s="25" t="s">
        <v>1065</v>
      </c>
      <c r="E86" s="25" t="s">
        <v>45</v>
      </c>
      <c r="F86" s="25" t="s">
        <v>200</v>
      </c>
      <c r="G86" s="25" t="s">
        <v>200</v>
      </c>
      <c r="H86" s="25" t="s">
        <v>200</v>
      </c>
      <c r="I86" s="25" t="s">
        <v>200</v>
      </c>
      <c r="J86" s="25">
        <v>77</v>
      </c>
    </row>
    <row r="87" spans="1:22">
      <c r="A87" s="25" t="s">
        <v>1066</v>
      </c>
      <c r="B87" s="25">
        <v>3629</v>
      </c>
      <c r="C87" s="25" t="s">
        <v>1067</v>
      </c>
      <c r="E87" s="25" t="s">
        <v>894</v>
      </c>
      <c r="F87" s="25" t="s">
        <v>200</v>
      </c>
      <c r="G87" s="25" t="s">
        <v>200</v>
      </c>
      <c r="H87" s="25" t="s">
        <v>70</v>
      </c>
      <c r="I87" s="25" t="s">
        <v>200</v>
      </c>
      <c r="J87" s="25">
        <v>55</v>
      </c>
    </row>
    <row r="88" spans="1:22">
      <c r="A88" s="25" t="s">
        <v>1068</v>
      </c>
      <c r="B88" s="25">
        <v>3630</v>
      </c>
      <c r="C88" s="25" t="s">
        <v>1069</v>
      </c>
      <c r="D88" s="25" t="s">
        <v>204</v>
      </c>
      <c r="E88" s="25" t="s">
        <v>45</v>
      </c>
      <c r="F88" s="25" t="s">
        <v>200</v>
      </c>
      <c r="G88" s="25" t="s">
        <v>200</v>
      </c>
      <c r="H88" s="25" t="s">
        <v>70</v>
      </c>
      <c r="I88" s="25" t="s">
        <v>200</v>
      </c>
      <c r="J88" s="25">
        <v>33</v>
      </c>
      <c r="K88" s="25">
        <v>44</v>
      </c>
      <c r="L88" s="25">
        <v>44</v>
      </c>
      <c r="M88" s="25">
        <v>4</v>
      </c>
      <c r="N88" s="25">
        <v>4</v>
      </c>
      <c r="O88" s="25">
        <v>4</v>
      </c>
      <c r="P88" s="25">
        <v>1</v>
      </c>
      <c r="Q88" s="25">
        <v>55</v>
      </c>
      <c r="R88" s="25">
        <v>55</v>
      </c>
      <c r="S88" s="25">
        <v>4</v>
      </c>
      <c r="T88" s="25">
        <v>1</v>
      </c>
      <c r="U88" s="25">
        <v>4</v>
      </c>
      <c r="V88" s="25">
        <v>2</v>
      </c>
    </row>
    <row r="89" spans="1:22">
      <c r="A89" s="25" t="s">
        <v>1070</v>
      </c>
      <c r="B89" s="25">
        <v>3631</v>
      </c>
      <c r="C89" s="25" t="s">
        <v>1071</v>
      </c>
      <c r="D89" s="25" t="s">
        <v>207</v>
      </c>
      <c r="E89" s="25" t="s">
        <v>45</v>
      </c>
      <c r="F89" s="25" t="s">
        <v>70</v>
      </c>
      <c r="G89" s="25" t="s">
        <v>70</v>
      </c>
      <c r="H89" s="25" t="s">
        <v>70</v>
      </c>
      <c r="I89" s="25" t="s">
        <v>200</v>
      </c>
      <c r="J89" s="25">
        <v>44</v>
      </c>
      <c r="K89" s="25">
        <v>55</v>
      </c>
      <c r="L89" s="25">
        <v>55</v>
      </c>
      <c r="M89" s="25">
        <v>3</v>
      </c>
      <c r="N89" s="25">
        <v>2</v>
      </c>
      <c r="O89" s="25">
        <v>3</v>
      </c>
      <c r="P89" s="25">
        <v>1</v>
      </c>
      <c r="Q89" s="25">
        <v>44</v>
      </c>
      <c r="R89" s="25">
        <v>55</v>
      </c>
      <c r="S89" s="25">
        <v>3</v>
      </c>
      <c r="T89" s="25">
        <v>3</v>
      </c>
      <c r="U89" s="25">
        <v>3</v>
      </c>
      <c r="V89" s="25">
        <v>1</v>
      </c>
    </row>
    <row r="90" spans="1:22">
      <c r="A90" s="25" t="s">
        <v>1072</v>
      </c>
      <c r="B90" s="25">
        <v>3632</v>
      </c>
      <c r="C90" s="25" t="s">
        <v>1073</v>
      </c>
      <c r="E90" s="25" t="s">
        <v>45</v>
      </c>
      <c r="F90" s="25" t="s">
        <v>200</v>
      </c>
      <c r="G90" s="25" t="s">
        <v>200</v>
      </c>
      <c r="H90" s="25" t="s">
        <v>70</v>
      </c>
      <c r="I90" s="25" t="s">
        <v>200</v>
      </c>
      <c r="J90" s="25">
        <v>66</v>
      </c>
    </row>
    <row r="91" spans="1:22">
      <c r="A91" s="25" t="s">
        <v>1074</v>
      </c>
      <c r="B91" s="25">
        <v>3634</v>
      </c>
      <c r="C91" s="25" t="s">
        <v>1075</v>
      </c>
      <c r="D91" s="25" t="s">
        <v>204</v>
      </c>
      <c r="E91" s="25" t="s">
        <v>45</v>
      </c>
      <c r="F91" s="25" t="s">
        <v>200</v>
      </c>
      <c r="G91" s="25" t="s">
        <v>200</v>
      </c>
      <c r="H91" s="25" t="s">
        <v>200</v>
      </c>
      <c r="I91" s="25" t="s">
        <v>200</v>
      </c>
      <c r="J91" s="25">
        <v>77</v>
      </c>
      <c r="K91" s="25">
        <v>77</v>
      </c>
      <c r="L91" s="25">
        <v>77</v>
      </c>
      <c r="M91" s="25">
        <v>4</v>
      </c>
      <c r="N91" s="25">
        <v>4</v>
      </c>
      <c r="O91" s="25">
        <v>4</v>
      </c>
      <c r="P91" s="25">
        <v>0</v>
      </c>
      <c r="Q91" s="25">
        <v>77</v>
      </c>
      <c r="R91" s="25">
        <v>77</v>
      </c>
      <c r="S91" s="25">
        <v>4</v>
      </c>
      <c r="T91" s="25">
        <v>3</v>
      </c>
      <c r="U91" s="25">
        <v>4</v>
      </c>
      <c r="V91" s="25">
        <v>0</v>
      </c>
    </row>
    <row r="92" spans="1:22">
      <c r="A92" s="25" t="s">
        <v>1076</v>
      </c>
      <c r="B92" s="25">
        <v>3635</v>
      </c>
      <c r="C92" s="25" t="s">
        <v>1077</v>
      </c>
      <c r="E92" s="25" t="s">
        <v>45</v>
      </c>
      <c r="F92" s="25" t="s">
        <v>200</v>
      </c>
      <c r="G92" s="25" t="s">
        <v>200</v>
      </c>
      <c r="H92" s="25" t="s">
        <v>200</v>
      </c>
      <c r="I92" s="25" t="s">
        <v>200</v>
      </c>
      <c r="J92" s="25">
        <v>66</v>
      </c>
    </row>
    <row r="93" spans="1:22">
      <c r="A93" s="25" t="s">
        <v>1078</v>
      </c>
      <c r="B93" s="25">
        <v>3636</v>
      </c>
      <c r="C93" s="25" t="s">
        <v>1079</v>
      </c>
      <c r="D93" s="25" t="s">
        <v>198</v>
      </c>
      <c r="E93" s="25" t="s">
        <v>45</v>
      </c>
      <c r="F93" s="25" t="s">
        <v>200</v>
      </c>
      <c r="G93" s="25" t="s">
        <v>200</v>
      </c>
      <c r="H93" s="25" t="s">
        <v>200</v>
      </c>
      <c r="I93" s="25" t="s">
        <v>200</v>
      </c>
      <c r="J93" s="25">
        <v>88</v>
      </c>
      <c r="K93" s="25">
        <v>88</v>
      </c>
      <c r="L93" s="25">
        <v>88</v>
      </c>
      <c r="M93" s="25">
        <v>4</v>
      </c>
      <c r="N93" s="25">
        <v>4</v>
      </c>
      <c r="O93" s="25">
        <v>4</v>
      </c>
      <c r="P93" s="25">
        <v>0</v>
      </c>
      <c r="Q93" s="25">
        <v>55</v>
      </c>
      <c r="R93" s="25">
        <v>66</v>
      </c>
      <c r="S93" s="25">
        <v>4</v>
      </c>
      <c r="T93" s="25">
        <v>4</v>
      </c>
      <c r="U93" s="25">
        <v>4</v>
      </c>
      <c r="V93" s="25">
        <v>-2</v>
      </c>
    </row>
    <row r="94" spans="1:22">
      <c r="A94" s="25" t="s">
        <v>1080</v>
      </c>
      <c r="B94" s="25">
        <v>3637</v>
      </c>
      <c r="C94" s="25" t="s">
        <v>1081</v>
      </c>
      <c r="E94" s="25" t="s">
        <v>894</v>
      </c>
      <c r="F94" s="25" t="s">
        <v>200</v>
      </c>
      <c r="G94" s="25" t="s">
        <v>200</v>
      </c>
      <c r="H94" s="25" t="s">
        <v>70</v>
      </c>
      <c r="I94" s="25" t="s">
        <v>895</v>
      </c>
      <c r="J94" s="25">
        <v>33</v>
      </c>
    </row>
    <row r="95" spans="1:22">
      <c r="A95" s="25" t="s">
        <v>1082</v>
      </c>
      <c r="B95" s="25">
        <v>3638</v>
      </c>
      <c r="C95" s="25" t="s">
        <v>1083</v>
      </c>
      <c r="E95" s="25" t="s">
        <v>45</v>
      </c>
      <c r="F95" s="25" t="s">
        <v>200</v>
      </c>
      <c r="G95" s="25" t="s">
        <v>200</v>
      </c>
      <c r="H95" s="25" t="s">
        <v>200</v>
      </c>
      <c r="I95" s="25" t="s">
        <v>200</v>
      </c>
      <c r="J95" s="25">
        <v>66</v>
      </c>
    </row>
    <row r="96" spans="1:22">
      <c r="A96" s="25" t="s">
        <v>1084</v>
      </c>
      <c r="B96" s="25">
        <v>3639</v>
      </c>
      <c r="C96" s="25" t="s">
        <v>1085</v>
      </c>
      <c r="D96" s="25" t="s">
        <v>202</v>
      </c>
      <c r="E96" s="25" t="s">
        <v>894</v>
      </c>
      <c r="F96" s="25" t="s">
        <v>200</v>
      </c>
      <c r="G96" s="25" t="s">
        <v>200</v>
      </c>
      <c r="H96" s="25" t="s">
        <v>70</v>
      </c>
      <c r="I96" s="25" t="s">
        <v>200</v>
      </c>
      <c r="J96" s="25">
        <v>44</v>
      </c>
      <c r="K96" s="25">
        <v>22</v>
      </c>
      <c r="L96" s="25">
        <v>33</v>
      </c>
      <c r="M96" s="25">
        <v>2</v>
      </c>
      <c r="N96" s="25">
        <v>3</v>
      </c>
      <c r="O96" s="25">
        <v>2</v>
      </c>
      <c r="P96" s="25">
        <v>-1</v>
      </c>
      <c r="Q96" s="25">
        <v>11</v>
      </c>
      <c r="R96" s="25">
        <v>22</v>
      </c>
      <c r="S96" s="25">
        <v>2</v>
      </c>
      <c r="T96" s="25">
        <v>2</v>
      </c>
      <c r="U96" s="25">
        <v>3</v>
      </c>
      <c r="V96" s="25">
        <v>-2</v>
      </c>
    </row>
    <row r="97" spans="1:22">
      <c r="A97" s="25" t="s">
        <v>1086</v>
      </c>
      <c r="B97" s="25">
        <v>3640</v>
      </c>
      <c r="C97" s="25" t="s">
        <v>1087</v>
      </c>
      <c r="E97" s="25" t="s">
        <v>894</v>
      </c>
      <c r="F97" s="25" t="s">
        <v>200</v>
      </c>
      <c r="G97" s="25" t="s">
        <v>200</v>
      </c>
      <c r="H97" s="25" t="s">
        <v>70</v>
      </c>
      <c r="I97" s="25" t="s">
        <v>200</v>
      </c>
      <c r="J97" s="25">
        <v>55</v>
      </c>
    </row>
    <row r="98" spans="1:22">
      <c r="A98" s="25" t="s">
        <v>1088</v>
      </c>
      <c r="B98" s="25">
        <v>3641</v>
      </c>
      <c r="C98" s="25" t="s">
        <v>1089</v>
      </c>
      <c r="D98" s="25" t="s">
        <v>203</v>
      </c>
      <c r="E98" s="25" t="s">
        <v>894</v>
      </c>
      <c r="F98" s="25" t="s">
        <v>200</v>
      </c>
      <c r="G98" s="25" t="s">
        <v>200</v>
      </c>
      <c r="H98" s="25" t="s">
        <v>70</v>
      </c>
      <c r="I98" s="25" t="s">
        <v>200</v>
      </c>
      <c r="J98" s="25">
        <v>44</v>
      </c>
      <c r="K98" s="25">
        <v>44</v>
      </c>
      <c r="L98" s="25">
        <v>55</v>
      </c>
      <c r="M98" s="25">
        <v>3</v>
      </c>
      <c r="N98" s="25">
        <v>3</v>
      </c>
      <c r="O98" s="25">
        <v>3</v>
      </c>
      <c r="P98" s="25">
        <v>1</v>
      </c>
      <c r="Q98" s="25" t="s">
        <v>65</v>
      </c>
      <c r="R98" s="25">
        <v>33</v>
      </c>
      <c r="S98" s="25">
        <v>2</v>
      </c>
      <c r="T98" s="25">
        <v>2</v>
      </c>
      <c r="U98" s="25">
        <v>2</v>
      </c>
      <c r="V98" s="25">
        <v>-1</v>
      </c>
    </row>
    <row r="99" spans="1:22">
      <c r="A99" s="25" t="s">
        <v>1090</v>
      </c>
      <c r="B99" s="25">
        <v>3642</v>
      </c>
      <c r="C99" s="25" t="s">
        <v>1091</v>
      </c>
      <c r="D99" s="25" t="s">
        <v>203</v>
      </c>
      <c r="E99" s="25" t="s">
        <v>894</v>
      </c>
      <c r="F99" s="25" t="s">
        <v>200</v>
      </c>
      <c r="G99" s="25" t="s">
        <v>200</v>
      </c>
      <c r="H99" s="25" t="s">
        <v>200</v>
      </c>
      <c r="I99" s="25" t="s">
        <v>899</v>
      </c>
      <c r="J99" s="25">
        <v>44</v>
      </c>
      <c r="K99" s="25" t="s">
        <v>60</v>
      </c>
      <c r="L99" s="25" t="s">
        <v>60</v>
      </c>
      <c r="M99" s="25" t="s">
        <v>60</v>
      </c>
      <c r="N99" s="25" t="s">
        <v>60</v>
      </c>
      <c r="O99" s="25" t="s">
        <v>60</v>
      </c>
      <c r="P99" s="25">
        <v>-4</v>
      </c>
      <c r="Q99" s="25" t="s">
        <v>60</v>
      </c>
      <c r="R99" s="25" t="s">
        <v>60</v>
      </c>
      <c r="S99" s="25" t="s">
        <v>60</v>
      </c>
      <c r="T99" s="25" t="s">
        <v>60</v>
      </c>
      <c r="U99" s="25" t="s">
        <v>60</v>
      </c>
      <c r="V99" s="25">
        <v>-4</v>
      </c>
    </row>
    <row r="100" spans="1:22">
      <c r="A100" s="25" t="s">
        <v>1092</v>
      </c>
      <c r="B100" s="25">
        <v>3643</v>
      </c>
      <c r="C100" s="25" t="s">
        <v>1093</v>
      </c>
      <c r="D100" s="25" t="s">
        <v>198</v>
      </c>
      <c r="E100" s="25" t="s">
        <v>45</v>
      </c>
      <c r="F100" s="25" t="s">
        <v>200</v>
      </c>
      <c r="G100" s="25" t="s">
        <v>200</v>
      </c>
      <c r="H100" s="25" t="s">
        <v>70</v>
      </c>
      <c r="I100" s="25" t="s">
        <v>200</v>
      </c>
      <c r="J100" s="25">
        <v>33</v>
      </c>
      <c r="K100" s="25">
        <v>33</v>
      </c>
      <c r="L100" s="25">
        <v>33</v>
      </c>
      <c r="M100" s="25">
        <v>3</v>
      </c>
      <c r="N100" s="25">
        <v>3</v>
      </c>
      <c r="O100" s="25">
        <v>3</v>
      </c>
      <c r="P100" s="25">
        <v>0</v>
      </c>
      <c r="Q100" s="25">
        <v>44</v>
      </c>
      <c r="R100" s="25">
        <v>44</v>
      </c>
      <c r="S100" s="25">
        <v>3</v>
      </c>
      <c r="T100" s="25">
        <v>3</v>
      </c>
      <c r="U100" s="25">
        <v>3</v>
      </c>
      <c r="V100" s="25">
        <v>1</v>
      </c>
    </row>
    <row r="101" spans="1:22">
      <c r="A101" s="25" t="s">
        <v>1094</v>
      </c>
      <c r="B101" s="25">
        <v>3644</v>
      </c>
      <c r="C101" s="25" t="s">
        <v>1095</v>
      </c>
      <c r="D101" s="25" t="s">
        <v>202</v>
      </c>
      <c r="E101" s="25" t="s">
        <v>45</v>
      </c>
      <c r="F101" s="25" t="s">
        <v>200</v>
      </c>
      <c r="G101" s="25" t="s">
        <v>200</v>
      </c>
      <c r="H101" s="25" t="s">
        <v>200</v>
      </c>
      <c r="I101" s="25" t="s">
        <v>899</v>
      </c>
      <c r="J101" s="25">
        <v>66</v>
      </c>
      <c r="K101" s="25">
        <v>55</v>
      </c>
      <c r="L101" s="25">
        <v>66</v>
      </c>
      <c r="M101" s="25">
        <v>4</v>
      </c>
      <c r="N101" s="25">
        <v>4</v>
      </c>
      <c r="O101" s="25">
        <v>3</v>
      </c>
      <c r="P101" s="25">
        <v>0</v>
      </c>
      <c r="Q101" s="25">
        <v>66</v>
      </c>
      <c r="R101" s="25">
        <v>77</v>
      </c>
      <c r="S101" s="25">
        <v>4</v>
      </c>
      <c r="T101" s="25">
        <v>3</v>
      </c>
      <c r="U101" s="25">
        <v>4</v>
      </c>
      <c r="V101" s="25">
        <v>1</v>
      </c>
    </row>
    <row r="102" spans="1:22">
      <c r="A102" s="25" t="s">
        <v>1096</v>
      </c>
      <c r="B102" s="25">
        <v>3646</v>
      </c>
      <c r="C102" s="25" t="s">
        <v>1097</v>
      </c>
      <c r="D102" s="25" t="s">
        <v>198</v>
      </c>
      <c r="E102" s="25" t="s">
        <v>894</v>
      </c>
      <c r="F102" s="25" t="s">
        <v>200</v>
      </c>
      <c r="G102" s="25" t="s">
        <v>200</v>
      </c>
      <c r="H102" s="25" t="s">
        <v>200</v>
      </c>
      <c r="I102" s="25" t="s">
        <v>200</v>
      </c>
      <c r="J102" s="25">
        <v>77</v>
      </c>
      <c r="K102" s="25">
        <v>77</v>
      </c>
      <c r="L102" s="25">
        <v>77</v>
      </c>
      <c r="M102" s="25">
        <v>4</v>
      </c>
      <c r="N102" s="25">
        <v>3</v>
      </c>
      <c r="O102" s="25">
        <v>4</v>
      </c>
      <c r="P102" s="25">
        <v>0</v>
      </c>
      <c r="Q102" s="25">
        <v>55</v>
      </c>
      <c r="R102" s="25">
        <v>66</v>
      </c>
      <c r="S102" s="25">
        <v>4</v>
      </c>
      <c r="T102" s="25">
        <v>3</v>
      </c>
      <c r="U102" s="25">
        <v>4</v>
      </c>
      <c r="V102" s="25">
        <v>-1</v>
      </c>
    </row>
    <row r="103" spans="1:22">
      <c r="A103" s="25" t="s">
        <v>1098</v>
      </c>
      <c r="B103" s="25">
        <v>3647</v>
      </c>
      <c r="C103" s="25" t="s">
        <v>1099</v>
      </c>
      <c r="D103" s="25" t="s">
        <v>206</v>
      </c>
      <c r="E103" s="25" t="s">
        <v>894</v>
      </c>
      <c r="F103" s="25" t="s">
        <v>200</v>
      </c>
      <c r="G103" s="25" t="s">
        <v>200</v>
      </c>
      <c r="H103" s="25" t="s">
        <v>200</v>
      </c>
      <c r="I103" s="25" t="s">
        <v>899</v>
      </c>
      <c r="J103" s="25">
        <v>33</v>
      </c>
      <c r="K103" s="25">
        <v>11</v>
      </c>
      <c r="L103" s="25">
        <v>22</v>
      </c>
      <c r="M103" s="25">
        <v>3</v>
      </c>
      <c r="N103" s="25">
        <v>3</v>
      </c>
      <c r="O103" s="25">
        <v>2</v>
      </c>
      <c r="P103" s="25">
        <v>-1</v>
      </c>
      <c r="Q103" s="25">
        <v>11</v>
      </c>
      <c r="R103" s="25">
        <v>22</v>
      </c>
      <c r="S103" s="25">
        <v>3</v>
      </c>
      <c r="T103" s="25">
        <v>3</v>
      </c>
      <c r="U103" s="25">
        <v>2</v>
      </c>
      <c r="V103" s="25">
        <v>-1</v>
      </c>
    </row>
    <row r="104" spans="1:22">
      <c r="A104" s="25" t="s">
        <v>1100</v>
      </c>
      <c r="B104" s="25">
        <v>3648</v>
      </c>
      <c r="C104" s="25" t="s">
        <v>1101</v>
      </c>
      <c r="D104" s="25" t="s">
        <v>202</v>
      </c>
      <c r="E104" s="25" t="s">
        <v>894</v>
      </c>
      <c r="F104" s="25" t="s">
        <v>200</v>
      </c>
      <c r="G104" s="25" t="s">
        <v>200</v>
      </c>
      <c r="H104" s="25" t="s">
        <v>70</v>
      </c>
      <c r="I104" s="25" t="s">
        <v>200</v>
      </c>
      <c r="J104" s="25">
        <v>55</v>
      </c>
      <c r="K104" s="25">
        <v>44</v>
      </c>
      <c r="L104" s="25">
        <v>55</v>
      </c>
      <c r="M104" s="25">
        <v>2</v>
      </c>
      <c r="N104" s="25">
        <v>3</v>
      </c>
      <c r="O104" s="25">
        <v>3</v>
      </c>
      <c r="P104" s="25">
        <v>0</v>
      </c>
      <c r="Q104" s="25">
        <v>33</v>
      </c>
      <c r="R104" s="25">
        <v>44</v>
      </c>
      <c r="S104" s="25">
        <v>2</v>
      </c>
      <c r="T104" s="25">
        <v>2</v>
      </c>
      <c r="U104" s="25">
        <v>3</v>
      </c>
      <c r="V104" s="25">
        <v>-1</v>
      </c>
    </row>
    <row r="105" spans="1:22">
      <c r="A105" s="25" t="s">
        <v>1102</v>
      </c>
      <c r="B105" s="25">
        <v>3650</v>
      </c>
      <c r="C105" s="25" t="s">
        <v>1103</v>
      </c>
      <c r="E105" s="25" t="s">
        <v>45</v>
      </c>
      <c r="F105" s="25" t="s">
        <v>200</v>
      </c>
      <c r="G105" s="25" t="s">
        <v>200</v>
      </c>
      <c r="H105" s="25" t="s">
        <v>200</v>
      </c>
      <c r="I105" s="25" t="s">
        <v>200</v>
      </c>
      <c r="J105" s="25">
        <v>88</v>
      </c>
    </row>
    <row r="106" spans="1:22">
      <c r="A106" s="25" t="s">
        <v>1104</v>
      </c>
      <c r="B106" s="25">
        <v>3651</v>
      </c>
      <c r="C106" s="25" t="s">
        <v>1105</v>
      </c>
      <c r="E106" s="25" t="s">
        <v>45</v>
      </c>
      <c r="F106" s="25" t="s">
        <v>200</v>
      </c>
      <c r="G106" s="25" t="s">
        <v>200</v>
      </c>
      <c r="H106" s="25" t="s">
        <v>70</v>
      </c>
      <c r="I106" s="25" t="s">
        <v>200</v>
      </c>
      <c r="J106" s="25">
        <v>77</v>
      </c>
    </row>
    <row r="107" spans="1:22">
      <c r="A107" s="25" t="s">
        <v>1106</v>
      </c>
      <c r="B107" s="25">
        <v>3652</v>
      </c>
      <c r="C107" s="25" t="s">
        <v>1107</v>
      </c>
      <c r="E107" s="25" t="s">
        <v>894</v>
      </c>
      <c r="F107" s="25" t="s">
        <v>200</v>
      </c>
      <c r="G107" s="25" t="s">
        <v>200</v>
      </c>
      <c r="H107" s="25" t="s">
        <v>200</v>
      </c>
      <c r="I107" s="25" t="s">
        <v>200</v>
      </c>
      <c r="J107" s="25">
        <v>66</v>
      </c>
    </row>
    <row r="108" spans="1:22">
      <c r="A108" s="25" t="s">
        <v>1108</v>
      </c>
      <c r="B108" s="25">
        <v>3653</v>
      </c>
      <c r="C108" s="25" t="s">
        <v>1109</v>
      </c>
      <c r="E108" s="25" t="s">
        <v>45</v>
      </c>
      <c r="F108" s="25" t="s">
        <v>200</v>
      </c>
      <c r="G108" s="25" t="s">
        <v>200</v>
      </c>
      <c r="H108" s="25" t="s">
        <v>200</v>
      </c>
      <c r="I108" s="25" t="s">
        <v>200</v>
      </c>
      <c r="J108" s="25">
        <v>66</v>
      </c>
    </row>
    <row r="109" spans="1:22">
      <c r="A109" s="25" t="s">
        <v>1110</v>
      </c>
      <c r="B109" s="25">
        <v>3654</v>
      </c>
      <c r="C109" s="25" t="s">
        <v>1111</v>
      </c>
      <c r="D109" s="25" t="s">
        <v>207</v>
      </c>
      <c r="E109" s="25" t="s">
        <v>894</v>
      </c>
      <c r="F109" s="25" t="s">
        <v>200</v>
      </c>
      <c r="G109" s="25" t="s">
        <v>200</v>
      </c>
      <c r="H109" s="25" t="s">
        <v>200</v>
      </c>
      <c r="I109" s="25" t="s">
        <v>899</v>
      </c>
      <c r="J109" s="25">
        <v>55</v>
      </c>
      <c r="K109" s="25">
        <v>44</v>
      </c>
      <c r="L109" s="25">
        <v>44</v>
      </c>
      <c r="M109" s="25">
        <v>3</v>
      </c>
      <c r="N109" s="25">
        <v>2</v>
      </c>
      <c r="O109" s="25">
        <v>2</v>
      </c>
      <c r="P109" s="25">
        <v>-1</v>
      </c>
      <c r="Q109" s="25">
        <v>11</v>
      </c>
      <c r="R109" s="25">
        <v>22</v>
      </c>
      <c r="S109" s="25">
        <v>3</v>
      </c>
      <c r="T109" s="25">
        <v>2</v>
      </c>
      <c r="U109" s="25">
        <v>2</v>
      </c>
      <c r="V109" s="25">
        <v>-3</v>
      </c>
    </row>
    <row r="110" spans="1:22">
      <c r="A110" s="25" t="s">
        <v>1112</v>
      </c>
      <c r="B110" s="25">
        <v>3655</v>
      </c>
      <c r="C110" s="25" t="s">
        <v>1113</v>
      </c>
      <c r="D110" s="25" t="s">
        <v>202</v>
      </c>
      <c r="E110" s="25" t="s">
        <v>894</v>
      </c>
      <c r="F110" s="25" t="s">
        <v>200</v>
      </c>
      <c r="G110" s="25" t="s">
        <v>200</v>
      </c>
      <c r="H110" s="25" t="s">
        <v>70</v>
      </c>
      <c r="I110" s="25" t="s">
        <v>200</v>
      </c>
      <c r="J110" s="25">
        <v>55</v>
      </c>
      <c r="K110" s="25">
        <v>66</v>
      </c>
      <c r="L110" s="25">
        <v>77</v>
      </c>
      <c r="M110" s="25">
        <v>4</v>
      </c>
      <c r="N110" s="25">
        <v>4</v>
      </c>
      <c r="O110" s="25">
        <v>4</v>
      </c>
      <c r="P110" s="25">
        <v>2</v>
      </c>
      <c r="Q110" s="25">
        <v>55</v>
      </c>
      <c r="R110" s="25">
        <v>66</v>
      </c>
      <c r="S110" s="25">
        <v>4</v>
      </c>
      <c r="T110" s="25">
        <v>3</v>
      </c>
      <c r="U110" s="25">
        <v>3</v>
      </c>
      <c r="V110" s="25">
        <v>1</v>
      </c>
    </row>
    <row r="111" spans="1:22">
      <c r="A111" s="25" t="s">
        <v>1114</v>
      </c>
      <c r="B111" s="25">
        <v>3656</v>
      </c>
      <c r="C111" s="25" t="s">
        <v>1115</v>
      </c>
      <c r="E111" s="25" t="s">
        <v>894</v>
      </c>
      <c r="F111" s="25" t="s">
        <v>70</v>
      </c>
      <c r="G111" s="25" t="s">
        <v>70</v>
      </c>
      <c r="H111" s="25" t="s">
        <v>200</v>
      </c>
      <c r="I111" s="25" t="s">
        <v>200</v>
      </c>
      <c r="J111" s="25">
        <v>55</v>
      </c>
    </row>
    <row r="112" spans="1:22">
      <c r="A112" s="25" t="s">
        <v>1116</v>
      </c>
      <c r="B112" s="25">
        <v>3657</v>
      </c>
      <c r="C112" s="25" t="s">
        <v>1117</v>
      </c>
      <c r="D112" s="25" t="s">
        <v>209</v>
      </c>
      <c r="E112" s="25" t="s">
        <v>45</v>
      </c>
      <c r="F112" s="25" t="s">
        <v>200</v>
      </c>
      <c r="G112" s="25" t="s">
        <v>200</v>
      </c>
      <c r="H112" s="25" t="s">
        <v>200</v>
      </c>
      <c r="I112" s="25" t="s">
        <v>200</v>
      </c>
      <c r="J112" s="25">
        <v>55</v>
      </c>
      <c r="K112" s="25">
        <v>55</v>
      </c>
      <c r="L112" s="25">
        <v>55</v>
      </c>
      <c r="M112" s="25">
        <v>3</v>
      </c>
      <c r="N112" s="25">
        <v>3</v>
      </c>
      <c r="O112" s="25">
        <v>3</v>
      </c>
      <c r="P112" s="25">
        <v>0</v>
      </c>
      <c r="Q112" s="25">
        <v>44</v>
      </c>
      <c r="R112" s="25">
        <v>44</v>
      </c>
      <c r="S112" s="25">
        <v>3</v>
      </c>
      <c r="T112" s="25">
        <v>3</v>
      </c>
      <c r="U112" s="25">
        <v>3</v>
      </c>
      <c r="V112" s="25">
        <v>-1</v>
      </c>
    </row>
    <row r="113" spans="1:22">
      <c r="A113" s="25" t="s">
        <v>1118</v>
      </c>
      <c r="B113" s="25">
        <v>3658</v>
      </c>
      <c r="C113" s="25" t="s">
        <v>1119</v>
      </c>
      <c r="D113" s="25" t="s">
        <v>204</v>
      </c>
      <c r="E113" s="25" t="s">
        <v>894</v>
      </c>
      <c r="F113" s="25" t="s">
        <v>200</v>
      </c>
      <c r="G113" s="25" t="s">
        <v>200</v>
      </c>
      <c r="H113" s="25" t="s">
        <v>200</v>
      </c>
      <c r="I113" s="25" t="s">
        <v>899</v>
      </c>
      <c r="J113" s="25">
        <v>55</v>
      </c>
      <c r="K113" s="25">
        <v>55</v>
      </c>
      <c r="L113" s="25">
        <v>55</v>
      </c>
      <c r="M113" s="25">
        <v>1</v>
      </c>
      <c r="N113" s="25">
        <v>1</v>
      </c>
      <c r="O113" s="25">
        <v>1</v>
      </c>
      <c r="P113" s="25">
        <v>0</v>
      </c>
      <c r="Q113" s="25" t="s">
        <v>65</v>
      </c>
      <c r="R113" s="25" t="s">
        <v>65</v>
      </c>
      <c r="S113" s="25">
        <v>1</v>
      </c>
      <c r="T113" s="25">
        <v>1</v>
      </c>
      <c r="U113" s="25">
        <v>1</v>
      </c>
      <c r="V113" s="25">
        <v>-5</v>
      </c>
    </row>
    <row r="114" spans="1:22">
      <c r="A114" s="25" t="s">
        <v>1120</v>
      </c>
      <c r="B114" s="25">
        <v>3659</v>
      </c>
      <c r="C114" s="25" t="s">
        <v>1121</v>
      </c>
      <c r="D114" s="25" t="s">
        <v>204</v>
      </c>
      <c r="E114" s="25" t="s">
        <v>894</v>
      </c>
      <c r="F114" s="25" t="s">
        <v>200</v>
      </c>
      <c r="G114" s="25" t="s">
        <v>200</v>
      </c>
      <c r="H114" s="25" t="s">
        <v>200</v>
      </c>
      <c r="I114" s="25" t="s">
        <v>200</v>
      </c>
      <c r="J114" s="25">
        <v>44</v>
      </c>
      <c r="K114" s="25">
        <v>44</v>
      </c>
      <c r="L114" s="25">
        <v>44</v>
      </c>
      <c r="M114" s="25">
        <v>2</v>
      </c>
      <c r="N114" s="25">
        <v>2</v>
      </c>
      <c r="O114" s="25">
        <v>3</v>
      </c>
      <c r="P114" s="25">
        <v>0</v>
      </c>
      <c r="Q114" s="25">
        <v>44</v>
      </c>
      <c r="R114" s="25">
        <v>44</v>
      </c>
      <c r="S114" s="25">
        <v>3</v>
      </c>
      <c r="T114" s="25">
        <v>3</v>
      </c>
      <c r="U114" s="25">
        <v>3</v>
      </c>
      <c r="V114" s="25">
        <v>0</v>
      </c>
    </row>
    <row r="115" spans="1:22">
      <c r="A115" s="25" t="s">
        <v>1122</v>
      </c>
      <c r="B115" s="25">
        <v>3660</v>
      </c>
      <c r="C115" s="25" t="s">
        <v>1123</v>
      </c>
      <c r="E115" s="25" t="s">
        <v>45</v>
      </c>
      <c r="F115" s="25" t="s">
        <v>200</v>
      </c>
      <c r="G115" s="25" t="s">
        <v>200</v>
      </c>
      <c r="H115" s="25" t="s">
        <v>70</v>
      </c>
      <c r="I115" s="25" t="s">
        <v>200</v>
      </c>
      <c r="J115" s="25">
        <v>66</v>
      </c>
    </row>
    <row r="116" spans="1:22">
      <c r="A116" s="25" t="s">
        <v>1124</v>
      </c>
      <c r="B116" s="25">
        <v>3664</v>
      </c>
      <c r="C116" s="25" t="s">
        <v>1125</v>
      </c>
      <c r="E116" s="25" t="s">
        <v>894</v>
      </c>
      <c r="F116" s="25" t="s">
        <v>200</v>
      </c>
      <c r="G116" s="25" t="s">
        <v>200</v>
      </c>
      <c r="H116" s="25" t="s">
        <v>70</v>
      </c>
      <c r="I116" s="25" t="s">
        <v>200</v>
      </c>
      <c r="J116" s="25">
        <v>44</v>
      </c>
    </row>
    <row r="117" spans="1:22">
      <c r="A117" s="25" t="s">
        <v>1126</v>
      </c>
      <c r="B117" s="25">
        <v>3667</v>
      </c>
      <c r="C117" s="25" t="s">
        <v>1127</v>
      </c>
      <c r="E117" s="25" t="s">
        <v>894</v>
      </c>
      <c r="F117" s="25" t="s">
        <v>70</v>
      </c>
      <c r="G117" s="25" t="s">
        <v>70</v>
      </c>
      <c r="H117" s="25" t="s">
        <v>200</v>
      </c>
      <c r="I117" s="25" t="s">
        <v>200</v>
      </c>
      <c r="J117" s="25">
        <v>44</v>
      </c>
    </row>
    <row r="118" spans="1:22">
      <c r="A118" s="25" t="s">
        <v>1128</v>
      </c>
      <c r="B118" s="25">
        <v>3668</v>
      </c>
      <c r="C118" s="25" t="s">
        <v>1129</v>
      </c>
      <c r="D118" s="25" t="s">
        <v>198</v>
      </c>
      <c r="E118" s="25" t="s">
        <v>45</v>
      </c>
      <c r="F118" s="25" t="s">
        <v>70</v>
      </c>
      <c r="G118" s="25" t="s">
        <v>70</v>
      </c>
      <c r="H118" s="25" t="s">
        <v>200</v>
      </c>
      <c r="I118" s="25" t="s">
        <v>200</v>
      </c>
      <c r="J118" s="25">
        <v>44</v>
      </c>
      <c r="K118" s="25">
        <v>44</v>
      </c>
      <c r="L118" s="25">
        <v>44</v>
      </c>
      <c r="M118" s="25">
        <v>3</v>
      </c>
      <c r="N118" s="25">
        <v>3</v>
      </c>
      <c r="O118" s="25">
        <v>3</v>
      </c>
      <c r="P118" s="25">
        <v>0</v>
      </c>
      <c r="Q118" s="25" t="s">
        <v>65</v>
      </c>
      <c r="R118" s="25">
        <v>11</v>
      </c>
      <c r="S118" s="25">
        <v>2</v>
      </c>
      <c r="T118" s="25">
        <v>3</v>
      </c>
      <c r="U118" s="25">
        <v>3</v>
      </c>
      <c r="V118" s="25">
        <v>-3</v>
      </c>
    </row>
    <row r="119" spans="1:22">
      <c r="A119" s="25" t="s">
        <v>1130</v>
      </c>
      <c r="B119" s="25">
        <v>3669</v>
      </c>
      <c r="C119" s="25" t="s">
        <v>1131</v>
      </c>
      <c r="D119" s="25" t="s">
        <v>209</v>
      </c>
      <c r="E119" s="25" t="s">
        <v>894</v>
      </c>
      <c r="F119" s="25" t="s">
        <v>200</v>
      </c>
      <c r="G119" s="25" t="s">
        <v>200</v>
      </c>
      <c r="H119" s="25" t="s">
        <v>70</v>
      </c>
      <c r="I119" s="25" t="s">
        <v>200</v>
      </c>
      <c r="J119" s="25">
        <v>66</v>
      </c>
      <c r="K119" s="25">
        <v>55</v>
      </c>
      <c r="L119" s="25">
        <v>55</v>
      </c>
      <c r="M119" s="25">
        <v>3</v>
      </c>
      <c r="N119" s="25">
        <v>3</v>
      </c>
      <c r="O119" s="25">
        <v>2</v>
      </c>
      <c r="P119" s="25">
        <v>-1</v>
      </c>
      <c r="Q119" s="25">
        <v>11</v>
      </c>
      <c r="R119" s="25">
        <v>11</v>
      </c>
      <c r="S119" s="25">
        <v>3</v>
      </c>
      <c r="T119" s="25">
        <v>3</v>
      </c>
      <c r="U119" s="25">
        <v>3</v>
      </c>
      <c r="V119" s="25">
        <v>-5</v>
      </c>
    </row>
    <row r="120" spans="1:22">
      <c r="A120" s="25" t="s">
        <v>1132</v>
      </c>
      <c r="B120" s="25">
        <v>3672</v>
      </c>
      <c r="C120" s="25" t="s">
        <v>1133</v>
      </c>
      <c r="E120" s="25" t="s">
        <v>45</v>
      </c>
      <c r="F120" s="25" t="s">
        <v>200</v>
      </c>
      <c r="G120" s="25" t="s">
        <v>200</v>
      </c>
      <c r="H120" s="25" t="s">
        <v>200</v>
      </c>
      <c r="I120" s="25" t="s">
        <v>200</v>
      </c>
      <c r="J120" s="25">
        <v>66</v>
      </c>
    </row>
    <row r="121" spans="1:22">
      <c r="A121" s="25" t="s">
        <v>1134</v>
      </c>
      <c r="B121" s="25">
        <v>3673</v>
      </c>
      <c r="C121" s="25" t="s">
        <v>1135</v>
      </c>
      <c r="D121" s="25" t="s">
        <v>208</v>
      </c>
      <c r="E121" s="25" t="s">
        <v>894</v>
      </c>
      <c r="F121" s="25" t="s">
        <v>200</v>
      </c>
      <c r="G121" s="25" t="s">
        <v>200</v>
      </c>
      <c r="H121" s="25" t="s">
        <v>70</v>
      </c>
      <c r="I121" s="25" t="s">
        <v>200</v>
      </c>
      <c r="J121" s="25">
        <v>66</v>
      </c>
      <c r="K121" s="25">
        <v>66</v>
      </c>
      <c r="L121" s="25">
        <v>77</v>
      </c>
      <c r="M121" s="25">
        <v>3</v>
      </c>
      <c r="N121" s="25">
        <v>3</v>
      </c>
      <c r="O121" s="25">
        <v>3</v>
      </c>
      <c r="P121" s="25">
        <v>1</v>
      </c>
      <c r="Q121" s="25">
        <v>66</v>
      </c>
      <c r="R121" s="25">
        <v>66</v>
      </c>
      <c r="S121" s="25">
        <v>3</v>
      </c>
      <c r="T121" s="25">
        <v>3</v>
      </c>
      <c r="U121" s="25">
        <v>3</v>
      </c>
      <c r="V121" s="25">
        <v>0</v>
      </c>
    </row>
    <row r="122" spans="1:22">
      <c r="A122" s="25" t="s">
        <v>1136</v>
      </c>
      <c r="B122" s="25">
        <v>3676</v>
      </c>
      <c r="C122" s="25" t="s">
        <v>1137</v>
      </c>
      <c r="D122" s="25" t="s">
        <v>209</v>
      </c>
      <c r="E122" s="25" t="s">
        <v>45</v>
      </c>
      <c r="F122" s="25" t="s">
        <v>200</v>
      </c>
      <c r="G122" s="25" t="s">
        <v>200</v>
      </c>
      <c r="H122" s="25" t="s">
        <v>200</v>
      </c>
      <c r="I122" s="25" t="s">
        <v>200</v>
      </c>
      <c r="J122" s="25">
        <v>77</v>
      </c>
      <c r="K122" s="25">
        <v>77</v>
      </c>
      <c r="L122" s="25">
        <v>77</v>
      </c>
      <c r="M122" s="25">
        <v>4</v>
      </c>
      <c r="N122" s="25">
        <v>3</v>
      </c>
      <c r="O122" s="25">
        <v>4</v>
      </c>
      <c r="P122" s="25">
        <v>0</v>
      </c>
      <c r="Q122" s="25">
        <v>55</v>
      </c>
      <c r="R122" s="25">
        <v>55</v>
      </c>
      <c r="S122" s="25">
        <v>5</v>
      </c>
      <c r="T122" s="25">
        <v>3</v>
      </c>
      <c r="U122" s="25">
        <v>5</v>
      </c>
      <c r="V122" s="25">
        <v>-2</v>
      </c>
    </row>
    <row r="123" spans="1:22">
      <c r="A123" s="25" t="s">
        <v>1138</v>
      </c>
      <c r="B123" s="25">
        <v>3677</v>
      </c>
      <c r="C123" s="25" t="s">
        <v>1139</v>
      </c>
      <c r="E123" s="25" t="s">
        <v>45</v>
      </c>
      <c r="F123" s="25" t="s">
        <v>200</v>
      </c>
      <c r="G123" s="25" t="s">
        <v>200</v>
      </c>
      <c r="H123" s="25" t="s">
        <v>200</v>
      </c>
      <c r="I123" s="25" t="s">
        <v>200</v>
      </c>
      <c r="J123" s="25">
        <v>44</v>
      </c>
    </row>
    <row r="124" spans="1:22">
      <c r="A124" s="25" t="s">
        <v>1140</v>
      </c>
      <c r="B124" s="25">
        <v>3678</v>
      </c>
      <c r="C124" s="25" t="s">
        <v>1141</v>
      </c>
      <c r="D124" s="25" t="s">
        <v>204</v>
      </c>
      <c r="E124" s="25" t="s">
        <v>894</v>
      </c>
      <c r="F124" s="25" t="s">
        <v>200</v>
      </c>
      <c r="G124" s="25" t="s">
        <v>200</v>
      </c>
      <c r="H124" s="25" t="s">
        <v>200</v>
      </c>
      <c r="I124" s="25" t="s">
        <v>899</v>
      </c>
      <c r="J124" s="25">
        <v>44</v>
      </c>
      <c r="K124" s="25">
        <v>66</v>
      </c>
      <c r="L124" s="25">
        <v>66</v>
      </c>
      <c r="M124" s="25">
        <v>3</v>
      </c>
      <c r="N124" s="25">
        <v>1</v>
      </c>
      <c r="O124" s="25">
        <v>3</v>
      </c>
      <c r="P124" s="25">
        <v>2</v>
      </c>
      <c r="Q124" s="25">
        <v>44</v>
      </c>
      <c r="R124" s="25">
        <v>44</v>
      </c>
      <c r="S124" s="25">
        <v>3</v>
      </c>
      <c r="T124" s="25">
        <v>1</v>
      </c>
      <c r="U124" s="25">
        <v>3</v>
      </c>
      <c r="V124" s="25">
        <v>0</v>
      </c>
    </row>
    <row r="125" spans="1:22">
      <c r="A125" s="25" t="s">
        <v>1142</v>
      </c>
      <c r="B125" s="25">
        <v>3679</v>
      </c>
      <c r="C125" s="25" t="s">
        <v>1143</v>
      </c>
      <c r="E125" s="25" t="s">
        <v>45</v>
      </c>
      <c r="F125" s="25" t="s">
        <v>200</v>
      </c>
      <c r="G125" s="25" t="s">
        <v>200</v>
      </c>
      <c r="H125" s="25" t="s">
        <v>200</v>
      </c>
      <c r="I125" s="25" t="s">
        <v>899</v>
      </c>
      <c r="J125" s="25">
        <v>66</v>
      </c>
    </row>
    <row r="126" spans="1:22">
      <c r="A126" s="25" t="s">
        <v>1144</v>
      </c>
      <c r="B126" s="25">
        <v>3680</v>
      </c>
      <c r="C126" s="25" t="s">
        <v>1145</v>
      </c>
      <c r="D126" s="25" t="s">
        <v>209</v>
      </c>
      <c r="E126" s="25" t="s">
        <v>894</v>
      </c>
      <c r="F126" s="25" t="s">
        <v>200</v>
      </c>
      <c r="G126" s="25" t="s">
        <v>200</v>
      </c>
      <c r="H126" s="25" t="s">
        <v>70</v>
      </c>
      <c r="I126" s="25" t="s">
        <v>200</v>
      </c>
      <c r="J126" s="25">
        <v>44</v>
      </c>
      <c r="K126" s="25">
        <v>44</v>
      </c>
      <c r="L126" s="25">
        <v>44</v>
      </c>
      <c r="M126" s="25">
        <v>3</v>
      </c>
      <c r="N126" s="25">
        <v>3</v>
      </c>
      <c r="O126" s="25">
        <v>2</v>
      </c>
      <c r="P126" s="25">
        <v>0</v>
      </c>
      <c r="Q126" s="25">
        <v>11</v>
      </c>
      <c r="R126" s="25">
        <v>11</v>
      </c>
      <c r="S126" s="25">
        <v>3</v>
      </c>
      <c r="T126" s="25">
        <v>3</v>
      </c>
      <c r="U126" s="25">
        <v>3</v>
      </c>
      <c r="V126" s="25">
        <v>-3</v>
      </c>
    </row>
    <row r="127" spans="1:22">
      <c r="A127" s="25" t="s">
        <v>1146</v>
      </c>
      <c r="B127" s="25">
        <v>3681</v>
      </c>
      <c r="C127" s="25" t="s">
        <v>1147</v>
      </c>
      <c r="E127" s="25" t="s">
        <v>45</v>
      </c>
      <c r="F127" s="25" t="s">
        <v>200</v>
      </c>
      <c r="G127" s="25" t="s">
        <v>200</v>
      </c>
      <c r="H127" s="25" t="s">
        <v>200</v>
      </c>
      <c r="I127" s="25" t="s">
        <v>200</v>
      </c>
      <c r="J127" s="25">
        <v>66</v>
      </c>
    </row>
    <row r="128" spans="1:22">
      <c r="A128" s="25" t="s">
        <v>1148</v>
      </c>
      <c r="B128" s="25">
        <v>3682</v>
      </c>
      <c r="C128" s="25" t="s">
        <v>1149</v>
      </c>
      <c r="E128" s="25" t="s">
        <v>894</v>
      </c>
      <c r="F128" s="25" t="s">
        <v>200</v>
      </c>
      <c r="G128" s="25" t="s">
        <v>200</v>
      </c>
      <c r="H128" s="25" t="s">
        <v>200</v>
      </c>
      <c r="I128" s="25" t="s">
        <v>200</v>
      </c>
      <c r="J128" s="25">
        <v>66</v>
      </c>
    </row>
    <row r="129" spans="1:22">
      <c r="A129" s="25" t="s">
        <v>1150</v>
      </c>
      <c r="B129" s="25">
        <v>3683</v>
      </c>
      <c r="C129" s="25" t="s">
        <v>1151</v>
      </c>
      <c r="D129" s="25" t="s">
        <v>204</v>
      </c>
      <c r="E129" s="25" t="s">
        <v>45</v>
      </c>
      <c r="F129" s="25" t="s">
        <v>200</v>
      </c>
      <c r="G129" s="25" t="s">
        <v>200</v>
      </c>
      <c r="H129" s="25" t="s">
        <v>200</v>
      </c>
      <c r="I129" s="25" t="s">
        <v>200</v>
      </c>
      <c r="J129" s="25">
        <v>77</v>
      </c>
      <c r="K129" s="25">
        <v>88</v>
      </c>
      <c r="L129" s="25">
        <v>88</v>
      </c>
      <c r="M129" s="25">
        <v>3</v>
      </c>
      <c r="N129" s="25">
        <v>3</v>
      </c>
      <c r="O129" s="25">
        <v>4</v>
      </c>
      <c r="P129" s="25">
        <v>1</v>
      </c>
      <c r="Q129" s="25">
        <v>66</v>
      </c>
      <c r="R129" s="25">
        <v>66</v>
      </c>
      <c r="S129" s="25">
        <v>3</v>
      </c>
      <c r="T129" s="25">
        <v>4</v>
      </c>
      <c r="U129" s="25">
        <v>4</v>
      </c>
      <c r="V129" s="25">
        <v>-1</v>
      </c>
    </row>
    <row r="130" spans="1:22">
      <c r="A130" s="25" t="s">
        <v>1152</v>
      </c>
      <c r="B130" s="25">
        <v>3684</v>
      </c>
      <c r="C130" s="25" t="s">
        <v>1153</v>
      </c>
      <c r="E130" s="25" t="s">
        <v>45</v>
      </c>
      <c r="F130" s="25" t="s">
        <v>200</v>
      </c>
      <c r="G130" s="25" t="s">
        <v>200</v>
      </c>
      <c r="H130" s="25" t="s">
        <v>70</v>
      </c>
      <c r="I130" s="25" t="s">
        <v>200</v>
      </c>
      <c r="J130" s="25">
        <v>44</v>
      </c>
    </row>
    <row r="131" spans="1:22">
      <c r="A131" s="25" t="s">
        <v>1154</v>
      </c>
      <c r="B131" s="25">
        <v>3685</v>
      </c>
      <c r="C131" s="25" t="s">
        <v>1155</v>
      </c>
      <c r="D131" s="25" t="s">
        <v>198</v>
      </c>
      <c r="E131" s="25" t="s">
        <v>45</v>
      </c>
      <c r="F131" s="25" t="s">
        <v>200</v>
      </c>
      <c r="G131" s="25" t="s">
        <v>200</v>
      </c>
      <c r="H131" s="25" t="s">
        <v>70</v>
      </c>
      <c r="I131" s="25" t="s">
        <v>200</v>
      </c>
      <c r="J131" s="25">
        <v>55</v>
      </c>
      <c r="K131" s="25">
        <v>55</v>
      </c>
      <c r="L131" s="25">
        <v>55</v>
      </c>
      <c r="M131" s="25">
        <v>3</v>
      </c>
      <c r="N131" s="25">
        <v>4</v>
      </c>
      <c r="O131" s="25">
        <v>3</v>
      </c>
      <c r="P131" s="25">
        <v>0</v>
      </c>
      <c r="Q131" s="25">
        <v>44</v>
      </c>
      <c r="R131" s="25">
        <v>44</v>
      </c>
      <c r="S131" s="25">
        <v>3</v>
      </c>
      <c r="T131" s="25">
        <v>4</v>
      </c>
      <c r="U131" s="25">
        <v>3</v>
      </c>
      <c r="V131" s="25">
        <v>-1</v>
      </c>
    </row>
    <row r="132" spans="1:22">
      <c r="A132" s="25" t="s">
        <v>1156</v>
      </c>
      <c r="B132" s="25">
        <v>3686</v>
      </c>
      <c r="C132" s="25" t="s">
        <v>1157</v>
      </c>
      <c r="D132" s="25" t="s">
        <v>202</v>
      </c>
      <c r="E132" s="25" t="s">
        <v>45</v>
      </c>
      <c r="F132" s="25" t="s">
        <v>200</v>
      </c>
      <c r="G132" s="25" t="s">
        <v>200</v>
      </c>
      <c r="H132" s="25" t="s">
        <v>70</v>
      </c>
      <c r="I132" s="25" t="s">
        <v>200</v>
      </c>
      <c r="J132" s="25">
        <v>88</v>
      </c>
      <c r="K132" s="25">
        <v>66</v>
      </c>
      <c r="L132" s="25">
        <v>66</v>
      </c>
      <c r="M132" s="25">
        <v>4</v>
      </c>
      <c r="N132" s="25">
        <v>5</v>
      </c>
      <c r="O132" s="25">
        <v>4</v>
      </c>
      <c r="P132" s="25">
        <v>-2</v>
      </c>
      <c r="Q132" s="25">
        <v>77</v>
      </c>
      <c r="R132" s="25">
        <v>88</v>
      </c>
      <c r="S132" s="25">
        <v>4</v>
      </c>
      <c r="T132" s="25">
        <v>3</v>
      </c>
      <c r="U132" s="25">
        <v>4</v>
      </c>
      <c r="V132" s="25">
        <v>0</v>
      </c>
    </row>
    <row r="133" spans="1:22">
      <c r="A133" s="25" t="s">
        <v>1158</v>
      </c>
      <c r="B133" s="25">
        <v>3689</v>
      </c>
      <c r="C133" s="25" t="s">
        <v>1159</v>
      </c>
      <c r="D133" s="25" t="s">
        <v>207</v>
      </c>
      <c r="E133" s="25" t="s">
        <v>45</v>
      </c>
      <c r="F133" s="25" t="s">
        <v>200</v>
      </c>
      <c r="G133" s="25" t="s">
        <v>200</v>
      </c>
      <c r="H133" s="25" t="s">
        <v>70</v>
      </c>
      <c r="I133" s="25" t="s">
        <v>200</v>
      </c>
      <c r="J133" s="25">
        <v>77</v>
      </c>
      <c r="K133" s="25">
        <v>66</v>
      </c>
      <c r="L133" s="25">
        <v>66</v>
      </c>
      <c r="M133" s="25">
        <v>3</v>
      </c>
      <c r="N133" s="25">
        <v>2</v>
      </c>
      <c r="O133" s="25">
        <v>4</v>
      </c>
      <c r="P133" s="25">
        <v>-1</v>
      </c>
      <c r="Q133" s="25">
        <v>44</v>
      </c>
      <c r="R133" s="25">
        <v>55</v>
      </c>
      <c r="S133" s="25">
        <v>3</v>
      </c>
      <c r="T133" s="25">
        <v>3</v>
      </c>
      <c r="U133" s="25">
        <v>3</v>
      </c>
      <c r="V133" s="25">
        <v>-2</v>
      </c>
    </row>
    <row r="134" spans="1:22">
      <c r="A134" s="25" t="s">
        <v>1160</v>
      </c>
      <c r="B134" s="25">
        <v>3691</v>
      </c>
      <c r="C134" s="25" t="s">
        <v>1161</v>
      </c>
      <c r="D134" s="25" t="s">
        <v>207</v>
      </c>
      <c r="E134" s="25" t="s">
        <v>45</v>
      </c>
      <c r="F134" s="25" t="s">
        <v>200</v>
      </c>
      <c r="G134" s="25" t="s">
        <v>200</v>
      </c>
      <c r="H134" s="25" t="s">
        <v>70</v>
      </c>
      <c r="I134" s="25" t="s">
        <v>200</v>
      </c>
      <c r="J134" s="25">
        <v>44</v>
      </c>
      <c r="K134" s="25">
        <v>66</v>
      </c>
      <c r="L134" s="25">
        <v>66</v>
      </c>
      <c r="M134" s="25">
        <v>4</v>
      </c>
      <c r="N134" s="25">
        <v>2</v>
      </c>
      <c r="O134" s="25">
        <v>3</v>
      </c>
      <c r="P134" s="25">
        <v>2</v>
      </c>
      <c r="Q134" s="25">
        <v>66</v>
      </c>
      <c r="R134" s="25">
        <v>66</v>
      </c>
      <c r="S134" s="25">
        <v>4</v>
      </c>
      <c r="T134" s="25">
        <v>3</v>
      </c>
      <c r="U134" s="25">
        <v>3</v>
      </c>
      <c r="V134" s="25">
        <v>2</v>
      </c>
    </row>
    <row r="135" spans="1:22">
      <c r="A135" s="25" t="s">
        <v>1162</v>
      </c>
      <c r="B135" s="25">
        <v>3693</v>
      </c>
      <c r="C135" s="25" t="s">
        <v>1163</v>
      </c>
      <c r="D135" s="25" t="s">
        <v>206</v>
      </c>
      <c r="E135" s="25" t="s">
        <v>894</v>
      </c>
      <c r="F135" s="25" t="s">
        <v>70</v>
      </c>
      <c r="G135" s="25" t="s">
        <v>70</v>
      </c>
      <c r="H135" s="25" t="s">
        <v>200</v>
      </c>
      <c r="I135" s="25" t="s">
        <v>200</v>
      </c>
      <c r="J135" s="25">
        <v>55</v>
      </c>
      <c r="K135" s="25">
        <v>22</v>
      </c>
      <c r="L135" s="25">
        <v>33</v>
      </c>
      <c r="M135" s="25">
        <v>3</v>
      </c>
      <c r="N135" s="25">
        <v>3</v>
      </c>
      <c r="O135" s="25">
        <v>3</v>
      </c>
      <c r="P135" s="25">
        <v>-2</v>
      </c>
      <c r="Q135" s="25">
        <v>33</v>
      </c>
      <c r="R135" s="25">
        <v>44</v>
      </c>
      <c r="S135" s="25">
        <v>4</v>
      </c>
      <c r="T135" s="25">
        <v>3</v>
      </c>
      <c r="U135" s="25">
        <v>4</v>
      </c>
      <c r="V135" s="25">
        <v>-1</v>
      </c>
    </row>
    <row r="136" spans="1:22">
      <c r="A136" s="25" t="s">
        <v>1164</v>
      </c>
      <c r="B136" s="25">
        <v>3695</v>
      </c>
      <c r="C136" s="25" t="s">
        <v>1165</v>
      </c>
      <c r="D136" s="25" t="s">
        <v>206</v>
      </c>
      <c r="E136" s="25" t="s">
        <v>45</v>
      </c>
      <c r="F136" s="25" t="s">
        <v>70</v>
      </c>
      <c r="G136" s="25" t="s">
        <v>70</v>
      </c>
      <c r="H136" s="25" t="s">
        <v>200</v>
      </c>
      <c r="I136" s="25" t="s">
        <v>200</v>
      </c>
      <c r="J136" s="25">
        <v>44</v>
      </c>
      <c r="K136" s="25" t="s">
        <v>60</v>
      </c>
      <c r="L136" s="25" t="s">
        <v>60</v>
      </c>
      <c r="M136" s="25" t="s">
        <v>60</v>
      </c>
      <c r="N136" s="25" t="s">
        <v>60</v>
      </c>
      <c r="O136" s="25" t="s">
        <v>60</v>
      </c>
      <c r="P136" s="25">
        <v>-4</v>
      </c>
      <c r="Q136" s="25" t="s">
        <v>60</v>
      </c>
      <c r="R136" s="25" t="s">
        <v>60</v>
      </c>
      <c r="S136" s="25" t="s">
        <v>60</v>
      </c>
      <c r="T136" s="25" t="s">
        <v>60</v>
      </c>
      <c r="U136" s="25" t="s">
        <v>60</v>
      </c>
      <c r="V136" s="25">
        <v>-4</v>
      </c>
    </row>
    <row r="137" spans="1:22">
      <c r="A137" s="25" t="s">
        <v>1166</v>
      </c>
      <c r="B137" s="25">
        <v>3696</v>
      </c>
      <c r="C137" s="25" t="s">
        <v>1167</v>
      </c>
      <c r="D137" s="25" t="s">
        <v>203</v>
      </c>
      <c r="E137" s="25" t="s">
        <v>45</v>
      </c>
      <c r="F137" s="25" t="s">
        <v>70</v>
      </c>
      <c r="G137" s="25" t="s">
        <v>70</v>
      </c>
      <c r="H137" s="25" t="s">
        <v>70</v>
      </c>
      <c r="I137" s="25" t="s">
        <v>200</v>
      </c>
      <c r="J137" s="25">
        <v>44</v>
      </c>
      <c r="K137" s="25">
        <v>44</v>
      </c>
      <c r="L137" s="25">
        <v>55</v>
      </c>
      <c r="M137" s="25">
        <v>2</v>
      </c>
      <c r="N137" s="25">
        <v>3</v>
      </c>
      <c r="O137" s="25">
        <v>3</v>
      </c>
      <c r="P137" s="25">
        <v>1</v>
      </c>
      <c r="Q137" s="25">
        <v>33</v>
      </c>
      <c r="R137" s="25">
        <v>55</v>
      </c>
      <c r="S137" s="25">
        <v>3</v>
      </c>
      <c r="T137" s="25">
        <v>5</v>
      </c>
      <c r="U137" s="25">
        <v>2</v>
      </c>
      <c r="V137" s="25">
        <v>1</v>
      </c>
    </row>
    <row r="138" spans="1:22">
      <c r="A138" s="25" t="s">
        <v>1168</v>
      </c>
      <c r="B138" s="25">
        <v>3697</v>
      </c>
      <c r="C138" s="25" t="s">
        <v>1169</v>
      </c>
      <c r="E138" s="25" t="s">
        <v>894</v>
      </c>
      <c r="F138" s="25" t="s">
        <v>70</v>
      </c>
      <c r="G138" s="25" t="s">
        <v>70</v>
      </c>
      <c r="H138" s="25" t="s">
        <v>70</v>
      </c>
      <c r="I138" s="25" t="s">
        <v>200</v>
      </c>
      <c r="J138" s="25">
        <v>33</v>
      </c>
    </row>
    <row r="139" spans="1:22">
      <c r="A139" s="25" t="s">
        <v>1170</v>
      </c>
      <c r="B139" s="25">
        <v>3698</v>
      </c>
      <c r="C139" s="25" t="s">
        <v>1171</v>
      </c>
      <c r="D139" s="25" t="s">
        <v>207</v>
      </c>
      <c r="E139" s="25" t="s">
        <v>45</v>
      </c>
      <c r="F139" s="25" t="s">
        <v>70</v>
      </c>
      <c r="G139" s="25" t="s">
        <v>70</v>
      </c>
      <c r="H139" s="25" t="s">
        <v>200</v>
      </c>
      <c r="I139" s="25" t="s">
        <v>200</v>
      </c>
      <c r="J139" s="25">
        <v>33</v>
      </c>
      <c r="K139" s="25">
        <v>22</v>
      </c>
      <c r="L139" s="25">
        <v>22</v>
      </c>
      <c r="M139" s="25">
        <v>3</v>
      </c>
      <c r="N139" s="25">
        <v>1</v>
      </c>
      <c r="O139" s="25">
        <v>2</v>
      </c>
      <c r="P139" s="25">
        <v>-1</v>
      </c>
      <c r="Q139" s="25">
        <v>33</v>
      </c>
      <c r="R139" s="25">
        <v>33</v>
      </c>
      <c r="S139" s="25">
        <v>3</v>
      </c>
      <c r="T139" s="25">
        <v>2</v>
      </c>
      <c r="U139" s="25">
        <v>2</v>
      </c>
      <c r="V139" s="25">
        <v>0</v>
      </c>
    </row>
    <row r="140" spans="1:22">
      <c r="A140" s="25" t="s">
        <v>1172</v>
      </c>
      <c r="B140" s="25">
        <v>3699</v>
      </c>
      <c r="C140" s="25" t="s">
        <v>1173</v>
      </c>
      <c r="D140" s="25" t="s">
        <v>206</v>
      </c>
      <c r="E140" s="25" t="s">
        <v>45</v>
      </c>
      <c r="F140" s="25" t="s">
        <v>200</v>
      </c>
      <c r="G140" s="25" t="s">
        <v>200</v>
      </c>
      <c r="H140" s="25" t="s">
        <v>200</v>
      </c>
      <c r="I140" s="25" t="s">
        <v>899</v>
      </c>
      <c r="J140" s="25">
        <v>33</v>
      </c>
      <c r="K140" s="25">
        <v>22</v>
      </c>
      <c r="L140" s="25">
        <v>33</v>
      </c>
      <c r="M140" s="25">
        <v>3</v>
      </c>
      <c r="N140" s="25">
        <v>4</v>
      </c>
      <c r="O140" s="25">
        <v>3</v>
      </c>
      <c r="P140" s="25">
        <v>0</v>
      </c>
      <c r="Q140" s="25">
        <v>11</v>
      </c>
      <c r="R140" s="25">
        <v>22</v>
      </c>
      <c r="S140" s="25">
        <v>3</v>
      </c>
      <c r="T140" s="25">
        <v>3</v>
      </c>
      <c r="U140" s="25">
        <v>3</v>
      </c>
      <c r="V140" s="25">
        <v>-1</v>
      </c>
    </row>
    <row r="141" spans="1:22">
      <c r="A141" s="25" t="s">
        <v>1174</v>
      </c>
      <c r="B141" s="25">
        <v>3700</v>
      </c>
      <c r="C141" s="25" t="s">
        <v>1175</v>
      </c>
      <c r="E141" s="25" t="s">
        <v>894</v>
      </c>
      <c r="F141" s="25" t="s">
        <v>70</v>
      </c>
      <c r="G141" s="25" t="s">
        <v>70</v>
      </c>
      <c r="H141" s="25" t="s">
        <v>70</v>
      </c>
      <c r="I141" s="25" t="s">
        <v>200</v>
      </c>
      <c r="J141" s="25">
        <v>44</v>
      </c>
    </row>
    <row r="142" spans="1:22">
      <c r="A142" s="25" t="s">
        <v>1176</v>
      </c>
      <c r="B142" s="25">
        <v>3701</v>
      </c>
      <c r="C142" s="25" t="s">
        <v>1177</v>
      </c>
      <c r="E142" s="25" t="s">
        <v>894</v>
      </c>
      <c r="F142" s="25" t="s">
        <v>200</v>
      </c>
      <c r="G142" s="25" t="s">
        <v>70</v>
      </c>
      <c r="H142" s="25" t="s">
        <v>70</v>
      </c>
      <c r="I142" s="25" t="s">
        <v>895</v>
      </c>
      <c r="J142" s="25">
        <v>66</v>
      </c>
    </row>
    <row r="143" spans="1:22">
      <c r="A143" s="25" t="s">
        <v>1178</v>
      </c>
      <c r="B143" s="25">
        <v>3702</v>
      </c>
      <c r="C143" s="25" t="s">
        <v>1179</v>
      </c>
      <c r="D143" s="25" t="s">
        <v>209</v>
      </c>
      <c r="E143" s="25" t="s">
        <v>894</v>
      </c>
      <c r="F143" s="25" t="s">
        <v>70</v>
      </c>
      <c r="G143" s="25" t="s">
        <v>70</v>
      </c>
      <c r="H143" s="25" t="s">
        <v>70</v>
      </c>
      <c r="I143" s="25" t="s">
        <v>899</v>
      </c>
      <c r="J143" s="25">
        <v>33</v>
      </c>
      <c r="K143" s="25" t="s">
        <v>60</v>
      </c>
      <c r="L143" s="25" t="s">
        <v>60</v>
      </c>
      <c r="M143" s="25" t="s">
        <v>60</v>
      </c>
      <c r="N143" s="25" t="s">
        <v>60</v>
      </c>
      <c r="O143" s="25" t="s">
        <v>60</v>
      </c>
      <c r="P143" s="25">
        <v>-3</v>
      </c>
      <c r="Q143" s="25" t="s">
        <v>65</v>
      </c>
      <c r="R143" s="25" t="s">
        <v>65</v>
      </c>
      <c r="S143" s="25" t="s">
        <v>60</v>
      </c>
      <c r="T143" s="25" t="s">
        <v>60</v>
      </c>
      <c r="U143" s="25" t="s">
        <v>60</v>
      </c>
      <c r="V143" s="25">
        <v>-3</v>
      </c>
    </row>
    <row r="144" spans="1:22">
      <c r="A144" s="25" t="s">
        <v>1180</v>
      </c>
      <c r="B144" s="25">
        <v>3703</v>
      </c>
      <c r="C144" s="25" t="s">
        <v>1181</v>
      </c>
      <c r="D144" s="25" t="s">
        <v>198</v>
      </c>
      <c r="E144" s="25" t="s">
        <v>894</v>
      </c>
      <c r="F144" s="25" t="s">
        <v>200</v>
      </c>
      <c r="G144" s="25" t="s">
        <v>200</v>
      </c>
      <c r="H144" s="25" t="s">
        <v>70</v>
      </c>
      <c r="I144" s="25" t="s">
        <v>200</v>
      </c>
      <c r="J144" s="25">
        <v>55</v>
      </c>
      <c r="K144" s="25">
        <v>55</v>
      </c>
      <c r="L144" s="25">
        <v>55</v>
      </c>
      <c r="M144" s="25">
        <v>2</v>
      </c>
      <c r="N144" s="25">
        <v>2</v>
      </c>
      <c r="O144" s="25">
        <v>3</v>
      </c>
      <c r="P144" s="25">
        <v>0</v>
      </c>
      <c r="Q144" s="25">
        <v>44</v>
      </c>
      <c r="R144" s="25">
        <v>44</v>
      </c>
      <c r="S144" s="25">
        <v>2</v>
      </c>
      <c r="T144" s="25">
        <v>2</v>
      </c>
      <c r="U144" s="25">
        <v>3</v>
      </c>
      <c r="V144" s="25">
        <v>-1</v>
      </c>
    </row>
    <row r="145" spans="1:22">
      <c r="A145" s="25" t="s">
        <v>1182</v>
      </c>
      <c r="B145" s="25">
        <v>3704</v>
      </c>
      <c r="C145" s="25" t="s">
        <v>1183</v>
      </c>
      <c r="D145" s="25" t="s">
        <v>209</v>
      </c>
      <c r="E145" s="25" t="s">
        <v>894</v>
      </c>
      <c r="F145" s="25" t="s">
        <v>200</v>
      </c>
      <c r="G145" s="25" t="s">
        <v>200</v>
      </c>
      <c r="H145" s="25" t="s">
        <v>200</v>
      </c>
      <c r="I145" s="25" t="s">
        <v>200</v>
      </c>
      <c r="J145" s="25">
        <v>44</v>
      </c>
      <c r="K145" s="25">
        <v>33</v>
      </c>
      <c r="L145" s="25">
        <v>33</v>
      </c>
      <c r="M145" s="25">
        <v>1</v>
      </c>
      <c r="N145" s="25">
        <v>1</v>
      </c>
      <c r="O145" s="25">
        <v>1</v>
      </c>
      <c r="P145" s="25">
        <v>-1</v>
      </c>
      <c r="Q145" s="25" t="s">
        <v>65</v>
      </c>
      <c r="R145" s="25" t="s">
        <v>65</v>
      </c>
      <c r="S145" s="25">
        <v>1</v>
      </c>
      <c r="T145" s="25">
        <v>1</v>
      </c>
      <c r="U145" s="25">
        <v>1</v>
      </c>
      <c r="V145" s="25">
        <v>-4</v>
      </c>
    </row>
    <row r="146" spans="1:22">
      <c r="A146" s="25" t="s">
        <v>1184</v>
      </c>
      <c r="B146" s="25">
        <v>3705</v>
      </c>
      <c r="C146" s="25" t="s">
        <v>1185</v>
      </c>
      <c r="D146" s="25" t="s">
        <v>206</v>
      </c>
      <c r="E146" s="25" t="s">
        <v>894</v>
      </c>
      <c r="F146" s="25" t="s">
        <v>70</v>
      </c>
      <c r="G146" s="25" t="s">
        <v>70</v>
      </c>
      <c r="H146" s="25" t="s">
        <v>200</v>
      </c>
      <c r="I146" s="25" t="s">
        <v>200</v>
      </c>
      <c r="J146" s="25">
        <v>66</v>
      </c>
      <c r="K146" s="25">
        <v>22</v>
      </c>
      <c r="L146" s="25">
        <v>22</v>
      </c>
      <c r="M146" s="25">
        <v>1</v>
      </c>
      <c r="N146" s="25">
        <v>1</v>
      </c>
      <c r="O146" s="25">
        <v>1</v>
      </c>
      <c r="P146" s="25">
        <v>-4</v>
      </c>
      <c r="Q146" s="25" t="s">
        <v>60</v>
      </c>
      <c r="R146" s="25">
        <v>22</v>
      </c>
      <c r="S146" s="25" t="s">
        <v>60</v>
      </c>
      <c r="T146" s="25">
        <v>1</v>
      </c>
      <c r="U146" s="25" t="s">
        <v>60</v>
      </c>
      <c r="V146" s="25">
        <v>-4</v>
      </c>
    </row>
    <row r="147" spans="1:22">
      <c r="A147" s="25" t="s">
        <v>1186</v>
      </c>
      <c r="B147" s="25">
        <v>3706</v>
      </c>
      <c r="C147" s="25" t="s">
        <v>1187</v>
      </c>
      <c r="D147" s="25" t="s">
        <v>198</v>
      </c>
      <c r="E147" s="25" t="s">
        <v>45</v>
      </c>
      <c r="F147" s="25" t="s">
        <v>200</v>
      </c>
      <c r="G147" s="25" t="s">
        <v>200</v>
      </c>
      <c r="H147" s="25" t="s">
        <v>200</v>
      </c>
      <c r="I147" s="25" t="s">
        <v>200</v>
      </c>
      <c r="J147" s="25">
        <v>44</v>
      </c>
      <c r="K147" s="25">
        <v>44</v>
      </c>
      <c r="L147" s="25">
        <v>44</v>
      </c>
      <c r="M147" s="25">
        <v>3</v>
      </c>
      <c r="N147" s="25">
        <v>3</v>
      </c>
      <c r="O147" s="25">
        <v>3</v>
      </c>
      <c r="P147" s="25">
        <v>0</v>
      </c>
      <c r="Q147" s="25">
        <v>44</v>
      </c>
      <c r="R147" s="25">
        <v>44</v>
      </c>
      <c r="S147" s="25">
        <v>3</v>
      </c>
      <c r="T147" s="25">
        <v>3</v>
      </c>
      <c r="U147" s="25">
        <v>3</v>
      </c>
      <c r="V147" s="25">
        <v>0</v>
      </c>
    </row>
    <row r="148" spans="1:22">
      <c r="A148" s="25" t="s">
        <v>1188</v>
      </c>
      <c r="B148" s="25">
        <v>3707</v>
      </c>
      <c r="C148" s="25" t="s">
        <v>1189</v>
      </c>
      <c r="D148" s="25" t="s">
        <v>209</v>
      </c>
      <c r="E148" s="25" t="s">
        <v>45</v>
      </c>
      <c r="F148" s="25" t="s">
        <v>200</v>
      </c>
      <c r="G148" s="25" t="s">
        <v>200</v>
      </c>
      <c r="H148" s="25" t="s">
        <v>200</v>
      </c>
      <c r="I148" s="25" t="s">
        <v>899</v>
      </c>
      <c r="J148" s="25">
        <v>55</v>
      </c>
      <c r="K148" s="25">
        <v>55</v>
      </c>
      <c r="L148" s="25">
        <v>55</v>
      </c>
      <c r="M148" s="25">
        <v>4</v>
      </c>
      <c r="N148" s="25">
        <v>3</v>
      </c>
      <c r="O148" s="25">
        <v>4</v>
      </c>
      <c r="P148" s="25">
        <v>0</v>
      </c>
      <c r="Q148" s="25">
        <v>44</v>
      </c>
      <c r="R148" s="25">
        <v>44</v>
      </c>
      <c r="S148" s="25">
        <v>3</v>
      </c>
      <c r="T148" s="25">
        <v>4</v>
      </c>
      <c r="U148" s="25">
        <v>3</v>
      </c>
      <c r="V148" s="25">
        <v>-1</v>
      </c>
    </row>
    <row r="149" spans="1:22">
      <c r="A149" s="25" t="s">
        <v>1190</v>
      </c>
      <c r="B149" s="25">
        <v>3708</v>
      </c>
      <c r="C149" s="25" t="s">
        <v>1191</v>
      </c>
      <c r="D149" s="25" t="s">
        <v>208</v>
      </c>
      <c r="E149" s="25" t="s">
        <v>45</v>
      </c>
      <c r="F149" s="25" t="s">
        <v>70</v>
      </c>
      <c r="G149" s="25" t="s">
        <v>70</v>
      </c>
      <c r="H149" s="25" t="s">
        <v>70</v>
      </c>
      <c r="I149" s="25" t="s">
        <v>200</v>
      </c>
      <c r="J149" s="25">
        <v>44</v>
      </c>
      <c r="K149" s="25">
        <v>44</v>
      </c>
      <c r="L149" s="25">
        <v>44</v>
      </c>
      <c r="M149" s="25">
        <v>3</v>
      </c>
      <c r="N149" s="25">
        <v>3</v>
      </c>
      <c r="O149" s="25">
        <v>3</v>
      </c>
      <c r="P149" s="25">
        <v>0</v>
      </c>
      <c r="Q149" s="25">
        <v>55</v>
      </c>
      <c r="R149" s="25">
        <v>55</v>
      </c>
      <c r="S149" s="25">
        <v>3</v>
      </c>
      <c r="T149" s="25">
        <v>3</v>
      </c>
      <c r="U149" s="25">
        <v>3</v>
      </c>
      <c r="V149" s="25">
        <v>1</v>
      </c>
    </row>
    <row r="150" spans="1:22">
      <c r="A150" s="25" t="s">
        <v>1192</v>
      </c>
      <c r="B150" s="25">
        <v>3709</v>
      </c>
      <c r="C150" s="25" t="s">
        <v>1193</v>
      </c>
      <c r="D150" s="25" t="s">
        <v>203</v>
      </c>
      <c r="E150" s="25" t="s">
        <v>45</v>
      </c>
      <c r="F150" s="25" t="s">
        <v>200</v>
      </c>
      <c r="G150" s="25" t="s">
        <v>200</v>
      </c>
      <c r="H150" s="25" t="s">
        <v>200</v>
      </c>
      <c r="I150" s="25" t="s">
        <v>200</v>
      </c>
      <c r="J150" s="25">
        <v>55</v>
      </c>
      <c r="K150" s="25">
        <v>55</v>
      </c>
      <c r="L150" s="25">
        <v>66</v>
      </c>
      <c r="M150" s="25">
        <v>3</v>
      </c>
      <c r="N150" s="25">
        <v>3</v>
      </c>
      <c r="O150" s="25">
        <v>3</v>
      </c>
      <c r="P150" s="25">
        <v>1</v>
      </c>
      <c r="Q150" s="25">
        <v>44</v>
      </c>
      <c r="R150" s="25">
        <v>55</v>
      </c>
      <c r="S150" s="25">
        <v>2</v>
      </c>
      <c r="T150" s="25">
        <v>4</v>
      </c>
      <c r="U150" s="25">
        <v>4</v>
      </c>
      <c r="V150" s="25">
        <v>0</v>
      </c>
    </row>
    <row r="151" spans="1:22">
      <c r="A151" s="25" t="s">
        <v>1194</v>
      </c>
      <c r="B151" s="25">
        <v>3710</v>
      </c>
      <c r="C151" s="25" t="s">
        <v>1195</v>
      </c>
      <c r="D151" s="25" t="s">
        <v>207</v>
      </c>
      <c r="E151" s="25" t="s">
        <v>45</v>
      </c>
      <c r="F151" s="25" t="s">
        <v>200</v>
      </c>
      <c r="G151" s="25" t="s">
        <v>200</v>
      </c>
      <c r="H151" s="25" t="s">
        <v>200</v>
      </c>
      <c r="I151" s="25" t="s">
        <v>200</v>
      </c>
      <c r="J151" s="25">
        <v>88</v>
      </c>
      <c r="K151" s="25">
        <v>77</v>
      </c>
      <c r="L151" s="25">
        <v>77</v>
      </c>
      <c r="M151" s="25">
        <v>3</v>
      </c>
      <c r="N151" s="25">
        <v>3</v>
      </c>
      <c r="O151" s="25">
        <v>3</v>
      </c>
      <c r="P151" s="25">
        <v>-1</v>
      </c>
      <c r="Q151" s="25">
        <v>55</v>
      </c>
      <c r="R151" s="25">
        <v>66</v>
      </c>
      <c r="S151" s="25">
        <v>3</v>
      </c>
      <c r="T151" s="25">
        <v>3</v>
      </c>
      <c r="U151" s="25">
        <v>3</v>
      </c>
      <c r="V151" s="25">
        <v>-2</v>
      </c>
    </row>
    <row r="152" spans="1:22">
      <c r="A152" s="25" t="s">
        <v>1196</v>
      </c>
      <c r="B152" s="25">
        <v>3713</v>
      </c>
      <c r="C152" s="25" t="s">
        <v>1197</v>
      </c>
      <c r="D152" s="25" t="s">
        <v>209</v>
      </c>
      <c r="E152" s="25" t="s">
        <v>894</v>
      </c>
      <c r="F152" s="25" t="s">
        <v>200</v>
      </c>
      <c r="G152" s="25" t="s">
        <v>200</v>
      </c>
      <c r="H152" s="25" t="s">
        <v>200</v>
      </c>
      <c r="I152" s="25" t="s">
        <v>899</v>
      </c>
      <c r="J152" s="25">
        <v>44</v>
      </c>
      <c r="K152" s="25">
        <v>44</v>
      </c>
      <c r="L152" s="25">
        <v>44</v>
      </c>
      <c r="M152" s="25">
        <v>3</v>
      </c>
      <c r="N152" s="25">
        <v>3</v>
      </c>
      <c r="O152" s="25">
        <v>3</v>
      </c>
      <c r="P152" s="25">
        <v>0</v>
      </c>
      <c r="Q152" s="25">
        <v>55</v>
      </c>
      <c r="R152" s="25">
        <v>55</v>
      </c>
      <c r="S152" s="25">
        <v>3</v>
      </c>
      <c r="T152" s="25">
        <v>4</v>
      </c>
      <c r="U152" s="25">
        <v>3</v>
      </c>
      <c r="V152" s="25">
        <v>1</v>
      </c>
    </row>
    <row r="153" spans="1:22">
      <c r="A153" s="25" t="s">
        <v>1198</v>
      </c>
      <c r="B153" s="25">
        <v>3714</v>
      </c>
      <c r="C153" s="25" t="s">
        <v>1199</v>
      </c>
      <c r="D153" s="25" t="s">
        <v>203</v>
      </c>
      <c r="E153" s="25" t="s">
        <v>894</v>
      </c>
      <c r="F153" s="25" t="s">
        <v>200</v>
      </c>
      <c r="G153" s="25" t="s">
        <v>200</v>
      </c>
      <c r="H153" s="25" t="s">
        <v>200</v>
      </c>
      <c r="I153" s="25" t="s">
        <v>200</v>
      </c>
      <c r="J153" s="25">
        <v>44</v>
      </c>
      <c r="K153" s="25">
        <v>44</v>
      </c>
      <c r="L153" s="25">
        <v>55</v>
      </c>
      <c r="M153" s="25">
        <v>3</v>
      </c>
      <c r="N153" s="25">
        <v>1</v>
      </c>
      <c r="O153" s="25">
        <v>2</v>
      </c>
      <c r="P153" s="25">
        <v>1</v>
      </c>
      <c r="Q153" s="25" t="s">
        <v>65</v>
      </c>
      <c r="R153" s="25">
        <v>33</v>
      </c>
      <c r="S153" s="25">
        <v>2</v>
      </c>
      <c r="T153" s="25">
        <v>1</v>
      </c>
      <c r="U153" s="25">
        <v>3</v>
      </c>
      <c r="V153" s="25">
        <v>-1</v>
      </c>
    </row>
    <row r="154" spans="1:22">
      <c r="A154" s="25" t="s">
        <v>1200</v>
      </c>
      <c r="B154" s="25">
        <v>3715</v>
      </c>
      <c r="C154" s="25" t="s">
        <v>1201</v>
      </c>
      <c r="D154" s="25" t="s">
        <v>207</v>
      </c>
      <c r="E154" s="25" t="s">
        <v>894</v>
      </c>
      <c r="F154" s="25" t="s">
        <v>200</v>
      </c>
      <c r="G154" s="25" t="s">
        <v>200</v>
      </c>
      <c r="H154" s="25" t="s">
        <v>200</v>
      </c>
      <c r="I154" s="25" t="s">
        <v>895</v>
      </c>
      <c r="J154" s="25">
        <v>55</v>
      </c>
      <c r="K154" s="25">
        <v>55</v>
      </c>
      <c r="L154" s="25">
        <v>55</v>
      </c>
      <c r="M154" s="25">
        <v>2</v>
      </c>
      <c r="N154" s="25">
        <v>2</v>
      </c>
      <c r="O154" s="25">
        <v>2</v>
      </c>
      <c r="P154" s="25">
        <v>0</v>
      </c>
      <c r="Q154" s="25">
        <v>33</v>
      </c>
      <c r="R154" s="25">
        <v>33</v>
      </c>
      <c r="S154" s="25">
        <v>2</v>
      </c>
      <c r="T154" s="25">
        <v>2</v>
      </c>
      <c r="U154" s="25">
        <v>2</v>
      </c>
      <c r="V154" s="25">
        <v>-2</v>
      </c>
    </row>
    <row r="155" spans="1:22">
      <c r="A155" s="25" t="s">
        <v>1202</v>
      </c>
      <c r="B155" s="25">
        <v>3716</v>
      </c>
      <c r="C155" s="25" t="s">
        <v>1203</v>
      </c>
      <c r="D155" s="25" t="s">
        <v>207</v>
      </c>
      <c r="E155" s="25" t="s">
        <v>894</v>
      </c>
      <c r="F155" s="25" t="s">
        <v>200</v>
      </c>
      <c r="G155" s="25" t="s">
        <v>200</v>
      </c>
      <c r="H155" s="25" t="s">
        <v>200</v>
      </c>
      <c r="I155" s="25" t="s">
        <v>200</v>
      </c>
      <c r="J155" s="25">
        <v>55</v>
      </c>
      <c r="K155" s="25">
        <v>66</v>
      </c>
      <c r="L155" s="25">
        <v>66</v>
      </c>
      <c r="M155" s="25">
        <v>3</v>
      </c>
      <c r="N155" s="25">
        <v>2</v>
      </c>
      <c r="O155" s="25">
        <v>3</v>
      </c>
      <c r="P155" s="25">
        <v>1</v>
      </c>
      <c r="Q155" s="25">
        <v>55</v>
      </c>
      <c r="R155" s="25">
        <v>66</v>
      </c>
      <c r="S155" s="25">
        <v>3</v>
      </c>
      <c r="T155" s="25">
        <v>3</v>
      </c>
      <c r="U155" s="25">
        <v>3</v>
      </c>
      <c r="V155" s="25">
        <v>1</v>
      </c>
    </row>
    <row r="156" spans="1:22">
      <c r="A156" s="25" t="s">
        <v>1204</v>
      </c>
      <c r="B156" s="25">
        <v>3717</v>
      </c>
      <c r="C156" s="25" t="s">
        <v>1205</v>
      </c>
      <c r="E156" s="25" t="s">
        <v>894</v>
      </c>
      <c r="F156" s="25" t="s">
        <v>200</v>
      </c>
      <c r="G156" s="25" t="s">
        <v>200</v>
      </c>
      <c r="H156" s="25" t="s">
        <v>200</v>
      </c>
      <c r="I156" s="25" t="s">
        <v>200</v>
      </c>
      <c r="J156" s="25">
        <v>66</v>
      </c>
    </row>
    <row r="157" spans="1:22">
      <c r="A157" s="25" t="s">
        <v>1206</v>
      </c>
      <c r="B157" s="25">
        <v>3718</v>
      </c>
      <c r="C157" s="25" t="s">
        <v>1207</v>
      </c>
      <c r="D157" s="25" t="s">
        <v>204</v>
      </c>
      <c r="E157" s="25" t="s">
        <v>894</v>
      </c>
      <c r="F157" s="25" t="s">
        <v>200</v>
      </c>
      <c r="G157" s="25" t="s">
        <v>200</v>
      </c>
      <c r="H157" s="25" t="s">
        <v>70</v>
      </c>
      <c r="I157" s="25" t="s">
        <v>200</v>
      </c>
      <c r="J157" s="25">
        <v>33</v>
      </c>
      <c r="K157" s="25">
        <v>44</v>
      </c>
      <c r="L157" s="25">
        <v>44</v>
      </c>
      <c r="M157" s="25">
        <v>2</v>
      </c>
      <c r="N157" s="25">
        <v>1</v>
      </c>
      <c r="O157" s="25">
        <v>2</v>
      </c>
      <c r="P157" s="25">
        <v>1</v>
      </c>
      <c r="Q157" s="25">
        <v>22</v>
      </c>
      <c r="R157" s="25">
        <v>22</v>
      </c>
      <c r="S157" s="25">
        <v>3</v>
      </c>
      <c r="T157" s="25">
        <v>3</v>
      </c>
      <c r="U157" s="25">
        <v>2</v>
      </c>
      <c r="V157" s="25">
        <v>-1</v>
      </c>
    </row>
    <row r="158" spans="1:22">
      <c r="A158" s="25" t="s">
        <v>1208</v>
      </c>
      <c r="B158" s="25">
        <v>3720</v>
      </c>
      <c r="C158" s="25" t="s">
        <v>1209</v>
      </c>
      <c r="D158" s="25" t="s">
        <v>204</v>
      </c>
      <c r="E158" s="25" t="s">
        <v>45</v>
      </c>
      <c r="F158" s="25" t="s">
        <v>200</v>
      </c>
      <c r="G158" s="25" t="s">
        <v>200</v>
      </c>
      <c r="H158" s="25" t="s">
        <v>70</v>
      </c>
      <c r="I158" s="25" t="s">
        <v>200</v>
      </c>
      <c r="J158" s="25">
        <v>44</v>
      </c>
      <c r="K158" s="25">
        <v>44</v>
      </c>
      <c r="L158" s="25">
        <v>44</v>
      </c>
      <c r="M158" s="25">
        <v>3</v>
      </c>
      <c r="N158" s="25">
        <v>1</v>
      </c>
      <c r="O158" s="25">
        <v>3</v>
      </c>
      <c r="P158" s="25">
        <v>0</v>
      </c>
      <c r="Q158" s="25">
        <v>11</v>
      </c>
      <c r="R158" s="25">
        <v>11</v>
      </c>
      <c r="S158" s="25">
        <v>1</v>
      </c>
      <c r="T158" s="25">
        <v>2</v>
      </c>
      <c r="U158" s="25">
        <v>3</v>
      </c>
      <c r="V158" s="25">
        <v>-3</v>
      </c>
    </row>
    <row r="159" spans="1:22">
      <c r="A159" s="25" t="s">
        <v>1210</v>
      </c>
      <c r="B159" s="25">
        <v>3722</v>
      </c>
      <c r="C159" s="25" t="s">
        <v>1211</v>
      </c>
      <c r="D159" s="25" t="s">
        <v>204</v>
      </c>
      <c r="E159" s="25" t="s">
        <v>894</v>
      </c>
      <c r="F159" s="25" t="s">
        <v>200</v>
      </c>
      <c r="G159" s="25" t="s">
        <v>200</v>
      </c>
      <c r="H159" s="25" t="s">
        <v>200</v>
      </c>
      <c r="I159" s="25" t="s">
        <v>200</v>
      </c>
      <c r="J159" s="25">
        <v>44</v>
      </c>
      <c r="K159" s="25">
        <v>65</v>
      </c>
      <c r="L159" s="25">
        <v>55</v>
      </c>
      <c r="M159" s="25">
        <v>4</v>
      </c>
      <c r="N159" s="25">
        <v>4</v>
      </c>
      <c r="O159" s="25">
        <v>3</v>
      </c>
      <c r="P159" s="25">
        <v>1</v>
      </c>
      <c r="Q159" s="25">
        <v>55</v>
      </c>
      <c r="R159" s="25">
        <v>55</v>
      </c>
      <c r="S159" s="25">
        <v>3</v>
      </c>
      <c r="T159" s="25">
        <v>4</v>
      </c>
      <c r="U159" s="25">
        <v>3</v>
      </c>
      <c r="V159" s="25">
        <v>1</v>
      </c>
    </row>
    <row r="160" spans="1:22">
      <c r="A160" s="25" t="s">
        <v>1212</v>
      </c>
      <c r="B160" s="25">
        <v>3723</v>
      </c>
      <c r="C160" s="25" t="s">
        <v>1213</v>
      </c>
      <c r="D160" s="25" t="s">
        <v>202</v>
      </c>
      <c r="E160" s="25" t="s">
        <v>894</v>
      </c>
      <c r="F160" s="25" t="s">
        <v>200</v>
      </c>
      <c r="G160" s="25" t="s">
        <v>200</v>
      </c>
      <c r="H160" s="25" t="s">
        <v>200</v>
      </c>
      <c r="I160" s="25" t="s">
        <v>200</v>
      </c>
      <c r="J160" s="25">
        <v>44</v>
      </c>
      <c r="K160" s="25">
        <v>44</v>
      </c>
      <c r="L160" s="25">
        <v>55</v>
      </c>
      <c r="M160" s="25">
        <v>3</v>
      </c>
      <c r="N160" s="25">
        <v>3</v>
      </c>
      <c r="O160" s="25">
        <v>3</v>
      </c>
      <c r="P160" s="25">
        <v>1</v>
      </c>
      <c r="Q160" s="25">
        <v>22</v>
      </c>
      <c r="R160" s="25">
        <v>33</v>
      </c>
      <c r="S160" s="25">
        <v>2</v>
      </c>
      <c r="T160" s="25">
        <v>2</v>
      </c>
      <c r="U160" s="25">
        <v>3</v>
      </c>
      <c r="V160" s="25">
        <v>-1</v>
      </c>
    </row>
    <row r="161" spans="1:22">
      <c r="A161" s="25" t="s">
        <v>1214</v>
      </c>
      <c r="B161" s="25">
        <v>3726</v>
      </c>
      <c r="C161" s="25" t="s">
        <v>1215</v>
      </c>
      <c r="D161" s="25" t="s">
        <v>204</v>
      </c>
      <c r="E161" s="25" t="s">
        <v>45</v>
      </c>
      <c r="F161" s="25" t="s">
        <v>200</v>
      </c>
      <c r="G161" s="25" t="s">
        <v>70</v>
      </c>
      <c r="H161" s="25" t="s">
        <v>200</v>
      </c>
      <c r="I161" s="25" t="s">
        <v>899</v>
      </c>
      <c r="J161" s="25">
        <v>22</v>
      </c>
      <c r="K161" s="25">
        <v>22</v>
      </c>
      <c r="L161" s="25">
        <v>22</v>
      </c>
      <c r="M161" s="25">
        <v>2</v>
      </c>
      <c r="N161" s="25">
        <v>3</v>
      </c>
      <c r="O161" s="25">
        <v>2</v>
      </c>
      <c r="P161" s="25">
        <v>0</v>
      </c>
      <c r="Q161" s="25" t="s">
        <v>65</v>
      </c>
      <c r="R161" s="25" t="s">
        <v>65</v>
      </c>
      <c r="S161" s="25">
        <v>1</v>
      </c>
      <c r="T161" s="25">
        <v>1</v>
      </c>
      <c r="U161" s="25">
        <v>2</v>
      </c>
      <c r="V161" s="25">
        <v>-2</v>
      </c>
    </row>
    <row r="162" spans="1:22">
      <c r="A162" s="25" t="s">
        <v>1216</v>
      </c>
      <c r="B162" s="25">
        <v>3727</v>
      </c>
      <c r="C162" s="25" t="s">
        <v>1217</v>
      </c>
      <c r="D162" s="25" t="s">
        <v>204</v>
      </c>
      <c r="E162" s="25" t="s">
        <v>45</v>
      </c>
      <c r="F162" s="25" t="s">
        <v>200</v>
      </c>
      <c r="G162" s="25" t="s">
        <v>200</v>
      </c>
      <c r="H162" s="25" t="s">
        <v>200</v>
      </c>
      <c r="I162" s="25" t="s">
        <v>200</v>
      </c>
      <c r="J162" s="25">
        <v>77</v>
      </c>
      <c r="K162" s="25">
        <v>66</v>
      </c>
      <c r="L162" s="25">
        <v>66</v>
      </c>
      <c r="M162" s="25">
        <v>4</v>
      </c>
      <c r="N162" s="25">
        <v>4</v>
      </c>
      <c r="O162" s="25">
        <v>4</v>
      </c>
      <c r="P162" s="25">
        <v>-1</v>
      </c>
      <c r="Q162" s="25">
        <v>55</v>
      </c>
      <c r="R162" s="25">
        <v>55</v>
      </c>
      <c r="S162" s="25">
        <v>4</v>
      </c>
      <c r="T162" s="25">
        <v>2</v>
      </c>
      <c r="U162" s="25">
        <v>4</v>
      </c>
      <c r="V162" s="25">
        <v>-2</v>
      </c>
    </row>
    <row r="163" spans="1:22">
      <c r="A163" s="25" t="s">
        <v>1218</v>
      </c>
      <c r="B163" s="25">
        <v>3728</v>
      </c>
      <c r="C163" s="25" t="s">
        <v>1219</v>
      </c>
      <c r="E163" s="25" t="s">
        <v>45</v>
      </c>
      <c r="F163" s="25" t="s">
        <v>200</v>
      </c>
      <c r="G163" s="25" t="s">
        <v>200</v>
      </c>
      <c r="H163" s="25" t="s">
        <v>200</v>
      </c>
      <c r="I163" s="25" t="s">
        <v>200</v>
      </c>
      <c r="J163" s="25">
        <v>66</v>
      </c>
    </row>
    <row r="164" spans="1:22">
      <c r="A164" s="25" t="s">
        <v>1220</v>
      </c>
      <c r="B164" s="25">
        <v>3729</v>
      </c>
      <c r="C164" s="25" t="s">
        <v>1221</v>
      </c>
      <c r="E164" s="25" t="s">
        <v>894</v>
      </c>
      <c r="F164" s="25" t="s">
        <v>200</v>
      </c>
      <c r="G164" s="25" t="s">
        <v>200</v>
      </c>
      <c r="H164" s="25" t="s">
        <v>70</v>
      </c>
      <c r="I164" s="25" t="s">
        <v>200</v>
      </c>
      <c r="J164" s="25">
        <v>55</v>
      </c>
    </row>
    <row r="165" spans="1:22">
      <c r="A165" s="25" t="s">
        <v>1222</v>
      </c>
      <c r="B165" s="25">
        <v>3730</v>
      </c>
      <c r="C165" s="25" t="s">
        <v>1223</v>
      </c>
      <c r="D165" s="25" t="s">
        <v>206</v>
      </c>
      <c r="E165" s="25" t="s">
        <v>894</v>
      </c>
      <c r="F165" s="25" t="s">
        <v>200</v>
      </c>
      <c r="G165" s="25" t="s">
        <v>70</v>
      </c>
      <c r="H165" s="25" t="s">
        <v>70</v>
      </c>
      <c r="I165" s="25" t="s">
        <v>899</v>
      </c>
      <c r="J165" s="25">
        <v>44</v>
      </c>
      <c r="K165" s="25">
        <v>22</v>
      </c>
      <c r="L165" s="25">
        <v>33</v>
      </c>
      <c r="M165" s="25">
        <v>2</v>
      </c>
      <c r="N165" s="25">
        <v>1</v>
      </c>
      <c r="O165" s="25">
        <v>1</v>
      </c>
      <c r="P165" s="25">
        <v>-1</v>
      </c>
      <c r="Q165" s="25">
        <v>22</v>
      </c>
      <c r="R165" s="25">
        <v>33</v>
      </c>
      <c r="S165" s="25">
        <v>2</v>
      </c>
      <c r="T165" s="25">
        <v>2</v>
      </c>
      <c r="U165" s="25">
        <v>3</v>
      </c>
      <c r="V165" s="25">
        <v>-1</v>
      </c>
    </row>
    <row r="166" spans="1:22">
      <c r="A166" s="25" t="s">
        <v>1224</v>
      </c>
      <c r="B166" s="25">
        <v>3731</v>
      </c>
      <c r="C166" s="25" t="s">
        <v>1225</v>
      </c>
      <c r="D166" s="25" t="s">
        <v>203</v>
      </c>
      <c r="E166" s="25" t="s">
        <v>894</v>
      </c>
      <c r="F166" s="25" t="s">
        <v>200</v>
      </c>
      <c r="G166" s="25" t="s">
        <v>200</v>
      </c>
      <c r="H166" s="25" t="s">
        <v>200</v>
      </c>
      <c r="I166" s="25" t="s">
        <v>200</v>
      </c>
      <c r="J166" s="25">
        <v>44</v>
      </c>
      <c r="K166" s="25">
        <v>44</v>
      </c>
      <c r="L166" s="25">
        <v>55</v>
      </c>
      <c r="M166" s="25">
        <v>4</v>
      </c>
      <c r="N166" s="25">
        <v>3</v>
      </c>
      <c r="O166" s="25">
        <v>3</v>
      </c>
      <c r="P166" s="25">
        <v>1</v>
      </c>
      <c r="Q166" s="25">
        <v>44</v>
      </c>
      <c r="R166" s="25">
        <v>55</v>
      </c>
      <c r="S166" s="25">
        <v>3</v>
      </c>
      <c r="T166" s="25">
        <v>4</v>
      </c>
      <c r="U166" s="25">
        <v>2</v>
      </c>
      <c r="V166" s="25">
        <v>1</v>
      </c>
    </row>
    <row r="167" spans="1:22">
      <c r="A167" s="25" t="s">
        <v>1226</v>
      </c>
      <c r="B167" s="25">
        <v>3732</v>
      </c>
      <c r="C167" s="25" t="s">
        <v>1227</v>
      </c>
      <c r="E167" s="25" t="s">
        <v>894</v>
      </c>
      <c r="F167" s="25" t="s">
        <v>200</v>
      </c>
      <c r="G167" s="25" t="s">
        <v>200</v>
      </c>
      <c r="H167" s="25" t="s">
        <v>200</v>
      </c>
      <c r="I167" s="25" t="s">
        <v>200</v>
      </c>
      <c r="J167" s="25">
        <v>88</v>
      </c>
    </row>
    <row r="168" spans="1:22">
      <c r="A168" s="25" t="s">
        <v>1228</v>
      </c>
      <c r="B168" s="25">
        <v>3734</v>
      </c>
      <c r="C168" s="25" t="s">
        <v>1229</v>
      </c>
      <c r="D168" s="25" t="s">
        <v>209</v>
      </c>
      <c r="E168" s="25" t="s">
        <v>894</v>
      </c>
      <c r="F168" s="25" t="s">
        <v>200</v>
      </c>
      <c r="G168" s="25" t="s">
        <v>200</v>
      </c>
      <c r="H168" s="25" t="s">
        <v>200</v>
      </c>
      <c r="I168" s="25" t="s">
        <v>200</v>
      </c>
      <c r="J168" s="25">
        <v>33</v>
      </c>
      <c r="K168" s="25">
        <v>33</v>
      </c>
      <c r="L168" s="25">
        <v>33</v>
      </c>
      <c r="M168" s="25">
        <v>3</v>
      </c>
      <c r="N168" s="25">
        <v>3</v>
      </c>
      <c r="O168" s="25">
        <v>3</v>
      </c>
      <c r="P168" s="25">
        <v>0</v>
      </c>
      <c r="Q168" s="25">
        <v>22</v>
      </c>
      <c r="R168" s="25">
        <v>22</v>
      </c>
      <c r="S168" s="25">
        <v>3</v>
      </c>
      <c r="T168" s="25">
        <v>2</v>
      </c>
      <c r="U168" s="25">
        <v>3</v>
      </c>
      <c r="V168" s="25">
        <v>-1</v>
      </c>
    </row>
    <row r="169" spans="1:22">
      <c r="A169" s="25" t="s">
        <v>1230</v>
      </c>
      <c r="B169" s="25">
        <v>3735</v>
      </c>
      <c r="C169" s="25" t="s">
        <v>1231</v>
      </c>
      <c r="D169" s="25" t="s">
        <v>198</v>
      </c>
      <c r="E169" s="25" t="s">
        <v>45</v>
      </c>
      <c r="F169" s="25" t="s">
        <v>200</v>
      </c>
      <c r="G169" s="25" t="s">
        <v>200</v>
      </c>
      <c r="H169" s="25" t="s">
        <v>70</v>
      </c>
      <c r="I169" s="25" t="s">
        <v>200</v>
      </c>
      <c r="J169" s="25">
        <v>33</v>
      </c>
      <c r="K169" s="25">
        <v>33</v>
      </c>
      <c r="L169" s="25">
        <v>33</v>
      </c>
      <c r="M169" s="25">
        <v>2</v>
      </c>
      <c r="N169" s="25">
        <v>2</v>
      </c>
      <c r="O169" s="25">
        <v>2</v>
      </c>
      <c r="P169" s="25">
        <v>0</v>
      </c>
      <c r="Q169" s="25" t="s">
        <v>65</v>
      </c>
      <c r="R169" s="25" t="s">
        <v>65</v>
      </c>
      <c r="S169" s="25">
        <v>1</v>
      </c>
      <c r="T169" s="25">
        <v>1</v>
      </c>
      <c r="U169" s="25">
        <v>2</v>
      </c>
      <c r="V169" s="25">
        <v>-3</v>
      </c>
    </row>
    <row r="170" spans="1:22">
      <c r="A170" s="25" t="s">
        <v>1232</v>
      </c>
      <c r="B170" s="25">
        <v>3736</v>
      </c>
      <c r="C170" s="25" t="s">
        <v>1233</v>
      </c>
      <c r="D170" s="25" t="s">
        <v>198</v>
      </c>
      <c r="E170" s="25" t="s">
        <v>894</v>
      </c>
      <c r="F170" s="25" t="s">
        <v>200</v>
      </c>
      <c r="G170" s="25" t="s">
        <v>200</v>
      </c>
      <c r="H170" s="25" t="s">
        <v>200</v>
      </c>
      <c r="I170" s="25" t="s">
        <v>200</v>
      </c>
      <c r="J170" s="25">
        <v>55</v>
      </c>
      <c r="K170" s="25">
        <v>88</v>
      </c>
      <c r="L170" s="25">
        <v>88</v>
      </c>
      <c r="M170" s="25">
        <v>4</v>
      </c>
      <c r="N170" s="25">
        <v>4</v>
      </c>
      <c r="O170" s="25">
        <v>4</v>
      </c>
      <c r="P170" s="25">
        <v>3</v>
      </c>
      <c r="Q170" s="25">
        <v>77</v>
      </c>
      <c r="R170" s="25">
        <v>88</v>
      </c>
      <c r="S170" s="25">
        <v>4</v>
      </c>
      <c r="T170" s="25">
        <v>4</v>
      </c>
      <c r="U170" s="25">
        <v>4</v>
      </c>
      <c r="V170" s="25">
        <v>3</v>
      </c>
    </row>
    <row r="171" spans="1:22">
      <c r="A171" s="25" t="s">
        <v>1234</v>
      </c>
      <c r="B171" s="25">
        <v>3737</v>
      </c>
      <c r="C171" s="25" t="s">
        <v>1235</v>
      </c>
      <c r="D171" s="25" t="s">
        <v>202</v>
      </c>
      <c r="E171" s="25" t="s">
        <v>45</v>
      </c>
      <c r="F171" s="25" t="s">
        <v>200</v>
      </c>
      <c r="G171" s="25" t="s">
        <v>200</v>
      </c>
      <c r="H171" s="25" t="s">
        <v>200</v>
      </c>
      <c r="I171" s="25" t="s">
        <v>200</v>
      </c>
      <c r="J171" s="25">
        <v>77</v>
      </c>
      <c r="K171" s="25">
        <v>66</v>
      </c>
      <c r="L171" s="25">
        <v>77</v>
      </c>
      <c r="M171" s="25">
        <v>4</v>
      </c>
      <c r="N171" s="25">
        <v>4</v>
      </c>
      <c r="O171" s="25">
        <v>4</v>
      </c>
      <c r="P171" s="25">
        <v>0</v>
      </c>
      <c r="Q171" s="25">
        <v>66</v>
      </c>
      <c r="R171" s="25">
        <v>77</v>
      </c>
      <c r="S171" s="25">
        <v>4</v>
      </c>
      <c r="T171" s="25">
        <v>3</v>
      </c>
      <c r="U171" s="25">
        <v>3</v>
      </c>
      <c r="V171" s="25">
        <v>0</v>
      </c>
    </row>
    <row r="172" spans="1:22">
      <c r="A172" s="25" t="s">
        <v>1236</v>
      </c>
      <c r="B172" s="25">
        <v>3739</v>
      </c>
      <c r="C172" s="25" t="s">
        <v>1237</v>
      </c>
      <c r="E172" s="25" t="s">
        <v>894</v>
      </c>
      <c r="F172" s="25" t="s">
        <v>70</v>
      </c>
      <c r="G172" s="25" t="s">
        <v>70</v>
      </c>
      <c r="H172" s="25" t="s">
        <v>70</v>
      </c>
      <c r="I172" s="25" t="s">
        <v>200</v>
      </c>
      <c r="J172" s="25">
        <v>44</v>
      </c>
    </row>
    <row r="173" spans="1:22">
      <c r="A173" s="25" t="s">
        <v>1238</v>
      </c>
      <c r="B173" s="25">
        <v>3741</v>
      </c>
      <c r="C173" s="25" t="s">
        <v>1239</v>
      </c>
      <c r="D173" s="25" t="s">
        <v>209</v>
      </c>
      <c r="E173" s="25" t="s">
        <v>894</v>
      </c>
      <c r="F173" s="25" t="s">
        <v>70</v>
      </c>
      <c r="G173" s="25" t="s">
        <v>70</v>
      </c>
      <c r="H173" s="25" t="s">
        <v>200</v>
      </c>
      <c r="I173" s="25" t="s">
        <v>899</v>
      </c>
      <c r="J173" s="25">
        <v>33</v>
      </c>
      <c r="K173" s="25" t="s">
        <v>60</v>
      </c>
      <c r="L173" s="25" t="s">
        <v>60</v>
      </c>
      <c r="M173" s="25" t="s">
        <v>60</v>
      </c>
      <c r="N173" s="25" t="s">
        <v>60</v>
      </c>
      <c r="O173" s="25" t="s">
        <v>60</v>
      </c>
      <c r="P173" s="25">
        <v>-3</v>
      </c>
      <c r="Q173" s="25" t="s">
        <v>65</v>
      </c>
      <c r="R173" s="25" t="s">
        <v>65</v>
      </c>
      <c r="S173" s="25" t="s">
        <v>60</v>
      </c>
      <c r="T173" s="25" t="s">
        <v>60</v>
      </c>
      <c r="U173" s="25" t="s">
        <v>60</v>
      </c>
      <c r="V173" s="25">
        <v>-3</v>
      </c>
    </row>
    <row r="174" spans="1:22">
      <c r="A174" s="25" t="s">
        <v>1240</v>
      </c>
      <c r="B174" s="25">
        <v>3742</v>
      </c>
      <c r="C174" s="25" t="s">
        <v>1241</v>
      </c>
      <c r="D174" s="25" t="s">
        <v>207</v>
      </c>
      <c r="E174" s="25" t="s">
        <v>45</v>
      </c>
      <c r="F174" s="25" t="s">
        <v>200</v>
      </c>
      <c r="G174" s="25" t="s">
        <v>200</v>
      </c>
      <c r="H174" s="25" t="s">
        <v>200</v>
      </c>
      <c r="I174" s="25" t="s">
        <v>200</v>
      </c>
      <c r="J174" s="25">
        <v>44</v>
      </c>
      <c r="K174" s="25">
        <v>44</v>
      </c>
      <c r="L174" s="25">
        <v>44</v>
      </c>
      <c r="M174" s="25">
        <v>3</v>
      </c>
      <c r="N174" s="25">
        <v>1</v>
      </c>
      <c r="O174" s="25">
        <v>2</v>
      </c>
      <c r="P174" s="25">
        <v>0</v>
      </c>
      <c r="Q174" s="25">
        <v>44</v>
      </c>
      <c r="R174" s="25">
        <v>44</v>
      </c>
      <c r="S174" s="25">
        <v>2</v>
      </c>
      <c r="T174" s="25">
        <v>2</v>
      </c>
      <c r="U174" s="25">
        <v>2</v>
      </c>
      <c r="V174" s="25">
        <v>0</v>
      </c>
    </row>
    <row r="175" spans="1:22">
      <c r="A175" s="25" t="s">
        <v>1242</v>
      </c>
      <c r="B175" s="25">
        <v>3743</v>
      </c>
      <c r="C175" s="25" t="s">
        <v>1243</v>
      </c>
      <c r="E175" s="25" t="s">
        <v>45</v>
      </c>
      <c r="F175" s="25" t="s">
        <v>200</v>
      </c>
      <c r="G175" s="25" t="s">
        <v>200</v>
      </c>
      <c r="H175" s="25" t="s">
        <v>200</v>
      </c>
      <c r="I175" s="25" t="s">
        <v>899</v>
      </c>
      <c r="J175" s="25">
        <v>55</v>
      </c>
    </row>
    <row r="176" spans="1:22">
      <c r="A176" s="25" t="s">
        <v>1244</v>
      </c>
      <c r="B176" s="25">
        <v>3744</v>
      </c>
      <c r="C176" s="25" t="s">
        <v>1245</v>
      </c>
      <c r="D176" s="25" t="s">
        <v>208</v>
      </c>
      <c r="E176" s="25" t="s">
        <v>894</v>
      </c>
      <c r="F176" s="25" t="s">
        <v>200</v>
      </c>
      <c r="G176" s="25" t="s">
        <v>200</v>
      </c>
      <c r="H176" s="25" t="s">
        <v>200</v>
      </c>
      <c r="I176" s="25" t="s">
        <v>200</v>
      </c>
      <c r="J176" s="25">
        <v>44</v>
      </c>
      <c r="K176" s="25">
        <v>44</v>
      </c>
      <c r="L176" s="25">
        <v>44</v>
      </c>
      <c r="M176" s="25">
        <v>3</v>
      </c>
      <c r="N176" s="25">
        <v>3</v>
      </c>
      <c r="O176" s="25">
        <v>3</v>
      </c>
      <c r="P176" s="25">
        <v>0</v>
      </c>
      <c r="Q176" s="25">
        <v>55</v>
      </c>
      <c r="R176" s="25">
        <v>55</v>
      </c>
      <c r="S176" s="25">
        <v>3</v>
      </c>
      <c r="T176" s="25">
        <v>2</v>
      </c>
      <c r="U176" s="25">
        <v>3</v>
      </c>
      <c r="V176" s="25">
        <v>1</v>
      </c>
    </row>
    <row r="177" spans="1:22">
      <c r="A177" s="25" t="s">
        <v>1246</v>
      </c>
      <c r="B177" s="25">
        <v>3745</v>
      </c>
      <c r="C177" s="25" t="s">
        <v>1247</v>
      </c>
      <c r="D177" s="25" t="s">
        <v>209</v>
      </c>
      <c r="E177" s="25" t="s">
        <v>894</v>
      </c>
      <c r="F177" s="25" t="s">
        <v>200</v>
      </c>
      <c r="G177" s="25" t="s">
        <v>200</v>
      </c>
      <c r="H177" s="25" t="s">
        <v>200</v>
      </c>
      <c r="I177" s="25" t="s">
        <v>895</v>
      </c>
      <c r="J177" s="25">
        <v>33</v>
      </c>
      <c r="K177" s="25">
        <v>22</v>
      </c>
      <c r="L177" s="25">
        <v>22</v>
      </c>
      <c r="M177" s="25">
        <v>1</v>
      </c>
      <c r="N177" s="25">
        <v>1</v>
      </c>
      <c r="O177" s="25">
        <v>1</v>
      </c>
      <c r="P177" s="25">
        <v>-1</v>
      </c>
      <c r="Q177" s="25" t="s">
        <v>65</v>
      </c>
      <c r="R177" s="25" t="s">
        <v>65</v>
      </c>
      <c r="S177" s="25">
        <v>1</v>
      </c>
      <c r="T177" s="25">
        <v>1</v>
      </c>
      <c r="U177" s="25">
        <v>1</v>
      </c>
      <c r="V177" s="25">
        <v>-3</v>
      </c>
    </row>
    <row r="178" spans="1:22">
      <c r="A178" s="25" t="s">
        <v>1248</v>
      </c>
      <c r="B178" s="25">
        <v>3747</v>
      </c>
      <c r="C178" s="25" t="s">
        <v>1249</v>
      </c>
      <c r="D178" s="25" t="s">
        <v>209</v>
      </c>
      <c r="E178" s="25" t="s">
        <v>894</v>
      </c>
      <c r="F178" s="25" t="s">
        <v>200</v>
      </c>
      <c r="G178" s="25" t="s">
        <v>200</v>
      </c>
      <c r="H178" s="25" t="s">
        <v>70</v>
      </c>
      <c r="I178" s="25" t="s">
        <v>200</v>
      </c>
      <c r="J178" s="25">
        <v>44</v>
      </c>
      <c r="K178" s="25">
        <v>44</v>
      </c>
      <c r="L178" s="25">
        <v>44</v>
      </c>
      <c r="M178" s="25">
        <v>3</v>
      </c>
      <c r="N178" s="25">
        <v>3</v>
      </c>
      <c r="O178" s="25">
        <v>2</v>
      </c>
      <c r="P178" s="25">
        <v>0</v>
      </c>
      <c r="Q178" s="25">
        <v>11</v>
      </c>
      <c r="R178" s="25">
        <v>11</v>
      </c>
      <c r="S178" s="25">
        <v>3</v>
      </c>
      <c r="T178" s="25">
        <v>2</v>
      </c>
      <c r="U178" s="25">
        <v>3</v>
      </c>
      <c r="V178" s="25">
        <v>-3</v>
      </c>
    </row>
    <row r="179" spans="1:22">
      <c r="A179" s="25" t="s">
        <v>1250</v>
      </c>
      <c r="B179" s="25">
        <v>3749</v>
      </c>
      <c r="C179" s="25" t="s">
        <v>1251</v>
      </c>
      <c r="E179" s="25" t="s">
        <v>894</v>
      </c>
      <c r="F179" s="25" t="s">
        <v>200</v>
      </c>
      <c r="G179" s="25" t="s">
        <v>200</v>
      </c>
      <c r="H179" s="25" t="s">
        <v>70</v>
      </c>
      <c r="I179" s="25" t="s">
        <v>200</v>
      </c>
      <c r="J179" s="25">
        <v>77</v>
      </c>
    </row>
    <row r="180" spans="1:22">
      <c r="A180" s="25" t="s">
        <v>1252</v>
      </c>
      <c r="B180" s="25">
        <v>3750</v>
      </c>
      <c r="C180" s="25" t="s">
        <v>1253</v>
      </c>
      <c r="D180" s="25" t="s">
        <v>209</v>
      </c>
      <c r="E180" s="25" t="s">
        <v>894</v>
      </c>
      <c r="F180" s="25" t="s">
        <v>200</v>
      </c>
      <c r="G180" s="25" t="s">
        <v>200</v>
      </c>
      <c r="H180" s="25" t="s">
        <v>200</v>
      </c>
      <c r="I180" s="25" t="s">
        <v>200</v>
      </c>
      <c r="J180" s="25">
        <v>44</v>
      </c>
      <c r="K180" s="25">
        <v>33</v>
      </c>
      <c r="L180" s="25">
        <v>33</v>
      </c>
      <c r="M180" s="25">
        <v>2</v>
      </c>
      <c r="N180" s="25">
        <v>2</v>
      </c>
      <c r="O180" s="25">
        <v>2</v>
      </c>
      <c r="P180" s="25">
        <v>-1</v>
      </c>
      <c r="Q180" s="25" t="s">
        <v>65</v>
      </c>
      <c r="R180" s="25" t="s">
        <v>65</v>
      </c>
      <c r="S180" s="25">
        <v>1</v>
      </c>
      <c r="T180" s="25">
        <v>1</v>
      </c>
      <c r="U180" s="25">
        <v>1</v>
      </c>
      <c r="V180" s="25">
        <v>-4</v>
      </c>
    </row>
    <row r="181" spans="1:22">
      <c r="A181" s="25" t="s">
        <v>1254</v>
      </c>
      <c r="B181" s="25">
        <v>3751</v>
      </c>
      <c r="C181" s="25" t="s">
        <v>1255</v>
      </c>
      <c r="D181" s="25" t="s">
        <v>208</v>
      </c>
      <c r="E181" s="25" t="s">
        <v>894</v>
      </c>
      <c r="F181" s="25" t="s">
        <v>70</v>
      </c>
      <c r="G181" s="25" t="s">
        <v>70</v>
      </c>
      <c r="H181" s="25" t="s">
        <v>200</v>
      </c>
      <c r="I181" s="25" t="s">
        <v>200</v>
      </c>
      <c r="J181" s="25">
        <v>44</v>
      </c>
      <c r="K181" s="25">
        <v>44</v>
      </c>
      <c r="L181" s="25">
        <v>44</v>
      </c>
      <c r="M181" s="25">
        <v>3</v>
      </c>
      <c r="N181" s="25">
        <v>3</v>
      </c>
      <c r="O181" s="25">
        <v>3</v>
      </c>
      <c r="P181" s="25">
        <v>0</v>
      </c>
      <c r="Q181" s="25">
        <v>11</v>
      </c>
      <c r="R181" s="25">
        <v>22</v>
      </c>
      <c r="S181" s="25">
        <v>3</v>
      </c>
      <c r="T181" s="25">
        <v>2</v>
      </c>
      <c r="U181" s="25">
        <v>3</v>
      </c>
      <c r="V181" s="25">
        <v>-2</v>
      </c>
    </row>
    <row r="182" spans="1:22">
      <c r="A182" s="25" t="s">
        <v>1256</v>
      </c>
      <c r="B182" s="25">
        <v>3752</v>
      </c>
      <c r="C182" s="25" t="s">
        <v>1257</v>
      </c>
      <c r="E182" s="25" t="s">
        <v>894</v>
      </c>
      <c r="F182" s="25" t="s">
        <v>200</v>
      </c>
      <c r="G182" s="25" t="s">
        <v>200</v>
      </c>
      <c r="H182" s="25" t="s">
        <v>70</v>
      </c>
      <c r="I182" s="25" t="s">
        <v>200</v>
      </c>
      <c r="J182" s="25">
        <v>55</v>
      </c>
    </row>
    <row r="183" spans="1:22">
      <c r="A183" s="25" t="s">
        <v>1258</v>
      </c>
      <c r="B183" s="25">
        <v>3753</v>
      </c>
      <c r="C183" s="25" t="s">
        <v>1259</v>
      </c>
      <c r="D183" s="25" t="s">
        <v>203</v>
      </c>
      <c r="E183" s="25" t="s">
        <v>45</v>
      </c>
      <c r="F183" s="25" t="s">
        <v>200</v>
      </c>
      <c r="G183" s="25" t="s">
        <v>200</v>
      </c>
      <c r="H183" s="25" t="s">
        <v>200</v>
      </c>
      <c r="I183" s="25" t="s">
        <v>200</v>
      </c>
      <c r="J183" s="25">
        <v>33</v>
      </c>
      <c r="K183" s="25">
        <v>44</v>
      </c>
      <c r="L183" s="25">
        <v>55</v>
      </c>
      <c r="M183" s="25">
        <v>3</v>
      </c>
      <c r="N183" s="25">
        <v>2</v>
      </c>
      <c r="O183" s="25">
        <v>3</v>
      </c>
      <c r="P183" s="25">
        <v>2</v>
      </c>
      <c r="Q183" s="25">
        <v>11</v>
      </c>
      <c r="R183" s="25">
        <v>44</v>
      </c>
      <c r="S183" s="25">
        <v>2</v>
      </c>
      <c r="T183" s="25">
        <v>1</v>
      </c>
      <c r="U183" s="25">
        <v>4</v>
      </c>
      <c r="V183" s="25">
        <v>1</v>
      </c>
    </row>
    <row r="184" spans="1:22">
      <c r="A184" s="25" t="s">
        <v>1260</v>
      </c>
      <c r="B184" s="25">
        <v>3754</v>
      </c>
      <c r="C184" s="25" t="s">
        <v>1261</v>
      </c>
      <c r="D184" s="25" t="s">
        <v>206</v>
      </c>
      <c r="E184" s="25" t="s">
        <v>45</v>
      </c>
      <c r="F184" s="25" t="s">
        <v>200</v>
      </c>
      <c r="G184" s="25" t="s">
        <v>200</v>
      </c>
      <c r="H184" s="25" t="s">
        <v>200</v>
      </c>
      <c r="I184" s="25" t="s">
        <v>899</v>
      </c>
      <c r="J184" s="25">
        <v>33</v>
      </c>
      <c r="K184" s="25">
        <v>22</v>
      </c>
      <c r="L184" s="25">
        <v>33</v>
      </c>
      <c r="M184" s="25">
        <v>2</v>
      </c>
      <c r="N184" s="25">
        <v>4</v>
      </c>
      <c r="O184" s="25">
        <v>2</v>
      </c>
      <c r="P184" s="25">
        <v>0</v>
      </c>
      <c r="Q184" s="25">
        <v>11</v>
      </c>
      <c r="R184" s="25">
        <v>22</v>
      </c>
      <c r="S184" s="25">
        <v>2</v>
      </c>
      <c r="T184" s="25">
        <v>1</v>
      </c>
      <c r="U184" s="25">
        <v>2</v>
      </c>
      <c r="V184" s="25">
        <v>-1</v>
      </c>
    </row>
    <row r="185" spans="1:22">
      <c r="A185" s="25" t="s">
        <v>1262</v>
      </c>
      <c r="B185" s="25">
        <v>3755</v>
      </c>
      <c r="C185" s="25" t="s">
        <v>1263</v>
      </c>
      <c r="D185" s="25" t="s">
        <v>202</v>
      </c>
      <c r="E185" s="25" t="s">
        <v>894</v>
      </c>
      <c r="F185" s="25" t="s">
        <v>70</v>
      </c>
      <c r="G185" s="25" t="s">
        <v>70</v>
      </c>
      <c r="H185" s="25" t="s">
        <v>200</v>
      </c>
      <c r="I185" s="25" t="s">
        <v>200</v>
      </c>
      <c r="J185" s="25">
        <v>33</v>
      </c>
      <c r="K185" s="25">
        <v>22</v>
      </c>
      <c r="L185" s="25">
        <v>33</v>
      </c>
      <c r="M185" s="25">
        <v>3</v>
      </c>
      <c r="N185" s="25">
        <v>1</v>
      </c>
      <c r="O185" s="25">
        <v>2</v>
      </c>
      <c r="P185" s="25">
        <v>0</v>
      </c>
      <c r="Q185" s="25">
        <v>11</v>
      </c>
      <c r="R185" s="25">
        <v>33</v>
      </c>
      <c r="S185" s="25">
        <v>1</v>
      </c>
      <c r="T185" s="25">
        <v>1</v>
      </c>
      <c r="U185" s="25">
        <v>2</v>
      </c>
      <c r="V185" s="25">
        <v>0</v>
      </c>
    </row>
    <row r="186" spans="1:22">
      <c r="A186" s="25" t="s">
        <v>1264</v>
      </c>
      <c r="B186" s="25">
        <v>3756</v>
      </c>
      <c r="C186" s="25" t="s">
        <v>1265</v>
      </c>
      <c r="E186" s="25" t="s">
        <v>45</v>
      </c>
      <c r="F186" s="25" t="s">
        <v>200</v>
      </c>
      <c r="G186" s="25" t="s">
        <v>200</v>
      </c>
      <c r="H186" s="25" t="s">
        <v>200</v>
      </c>
      <c r="I186" s="25" t="s">
        <v>200</v>
      </c>
      <c r="J186" s="25">
        <v>66</v>
      </c>
    </row>
    <row r="187" spans="1:22">
      <c r="A187" s="25" t="s">
        <v>1266</v>
      </c>
      <c r="B187" s="25">
        <v>3758</v>
      </c>
      <c r="C187" s="25" t="s">
        <v>1267</v>
      </c>
      <c r="D187" s="25" t="s">
        <v>207</v>
      </c>
      <c r="E187" s="25" t="s">
        <v>45</v>
      </c>
      <c r="F187" s="25" t="s">
        <v>200</v>
      </c>
      <c r="G187" s="25" t="s">
        <v>200</v>
      </c>
      <c r="H187" s="25" t="s">
        <v>200</v>
      </c>
      <c r="I187" s="25" t="s">
        <v>899</v>
      </c>
      <c r="J187" s="25">
        <v>33</v>
      </c>
      <c r="K187" s="25" t="s">
        <v>60</v>
      </c>
      <c r="L187" s="25" t="s">
        <v>60</v>
      </c>
      <c r="M187" s="25" t="s">
        <v>60</v>
      </c>
      <c r="N187" s="25" t="s">
        <v>60</v>
      </c>
      <c r="O187" s="25" t="s">
        <v>60</v>
      </c>
      <c r="P187" s="25">
        <v>-3</v>
      </c>
      <c r="Q187" s="25" t="s">
        <v>65</v>
      </c>
      <c r="R187" s="25">
        <v>11</v>
      </c>
      <c r="S187" s="25">
        <v>1</v>
      </c>
      <c r="T187" s="25">
        <v>1</v>
      </c>
      <c r="U187" s="25">
        <v>1</v>
      </c>
      <c r="V187" s="25">
        <v>-2</v>
      </c>
    </row>
    <row r="188" spans="1:22">
      <c r="A188" s="25" t="s">
        <v>1268</v>
      </c>
      <c r="B188" s="25">
        <v>3759</v>
      </c>
      <c r="C188" s="25" t="s">
        <v>1269</v>
      </c>
      <c r="D188" s="25" t="s">
        <v>198</v>
      </c>
      <c r="E188" s="25" t="s">
        <v>894</v>
      </c>
      <c r="F188" s="25" t="s">
        <v>200</v>
      </c>
      <c r="G188" s="25" t="s">
        <v>200</v>
      </c>
      <c r="H188" s="25" t="s">
        <v>200</v>
      </c>
      <c r="I188" s="25" t="s">
        <v>200</v>
      </c>
      <c r="J188" s="25">
        <v>55</v>
      </c>
      <c r="K188" s="25">
        <v>55</v>
      </c>
      <c r="L188" s="25">
        <v>55</v>
      </c>
      <c r="M188" s="25">
        <v>3</v>
      </c>
      <c r="N188" s="25">
        <v>1</v>
      </c>
      <c r="O188" s="25">
        <v>3</v>
      </c>
      <c r="P188" s="25">
        <v>0</v>
      </c>
      <c r="Q188" s="25">
        <v>22</v>
      </c>
      <c r="R188" s="25">
        <v>33</v>
      </c>
      <c r="S188" s="25">
        <v>2</v>
      </c>
      <c r="T188" s="25">
        <v>1</v>
      </c>
      <c r="U188" s="25">
        <v>3</v>
      </c>
      <c r="V188" s="25">
        <v>-2</v>
      </c>
    </row>
    <row r="189" spans="1:22">
      <c r="A189" s="25" t="s">
        <v>1270</v>
      </c>
      <c r="B189" s="25">
        <v>3761</v>
      </c>
      <c r="C189" s="25" t="s">
        <v>1271</v>
      </c>
      <c r="D189" s="25" t="s">
        <v>203</v>
      </c>
      <c r="E189" s="25" t="s">
        <v>894</v>
      </c>
      <c r="F189" s="25" t="s">
        <v>200</v>
      </c>
      <c r="G189" s="25" t="s">
        <v>200</v>
      </c>
      <c r="H189" s="25" t="s">
        <v>200</v>
      </c>
      <c r="I189" s="25" t="s">
        <v>200</v>
      </c>
      <c r="J189" s="25">
        <v>44</v>
      </c>
      <c r="K189" s="25">
        <v>44</v>
      </c>
      <c r="L189" s="25">
        <v>44</v>
      </c>
      <c r="M189" s="25">
        <v>3</v>
      </c>
      <c r="N189" s="25">
        <v>1</v>
      </c>
      <c r="O189" s="25">
        <v>2</v>
      </c>
      <c r="P189" s="25">
        <v>0</v>
      </c>
      <c r="Q189" s="25">
        <v>11</v>
      </c>
      <c r="R189" s="25">
        <v>44</v>
      </c>
      <c r="S189" s="25">
        <v>2</v>
      </c>
      <c r="T189" s="25">
        <v>1</v>
      </c>
      <c r="U189" s="25">
        <v>4</v>
      </c>
      <c r="V189" s="25">
        <v>0</v>
      </c>
    </row>
    <row r="190" spans="1:22">
      <c r="A190" s="25" t="s">
        <v>1272</v>
      </c>
      <c r="B190" s="25">
        <v>3763</v>
      </c>
      <c r="C190" s="25" t="s">
        <v>1273</v>
      </c>
      <c r="D190" s="25" t="s">
        <v>202</v>
      </c>
      <c r="E190" s="25" t="s">
        <v>45</v>
      </c>
      <c r="F190" s="25" t="s">
        <v>200</v>
      </c>
      <c r="G190" s="25" t="s">
        <v>70</v>
      </c>
      <c r="H190" s="25" t="s">
        <v>200</v>
      </c>
      <c r="I190" s="25" t="s">
        <v>200</v>
      </c>
      <c r="J190" s="25">
        <v>33</v>
      </c>
      <c r="K190" s="25" t="s">
        <v>60</v>
      </c>
      <c r="L190" s="25" t="s">
        <v>60</v>
      </c>
      <c r="M190" s="25" t="s">
        <v>60</v>
      </c>
      <c r="N190" s="25">
        <v>2</v>
      </c>
      <c r="O190" s="25" t="s">
        <v>60</v>
      </c>
      <c r="P190" s="25">
        <v>-3</v>
      </c>
      <c r="Q190" s="25" t="s">
        <v>60</v>
      </c>
      <c r="R190" s="25" t="s">
        <v>60</v>
      </c>
      <c r="S190" s="25" t="s">
        <v>60</v>
      </c>
      <c r="T190" s="25" t="s">
        <v>60</v>
      </c>
      <c r="U190" s="25" t="s">
        <v>60</v>
      </c>
      <c r="V190" s="25">
        <v>-3</v>
      </c>
    </row>
    <row r="191" spans="1:22">
      <c r="A191" s="25" t="s">
        <v>1274</v>
      </c>
      <c r="B191" s="25">
        <v>3764</v>
      </c>
      <c r="C191" s="25" t="s">
        <v>1275</v>
      </c>
      <c r="E191" s="25" t="s">
        <v>894</v>
      </c>
      <c r="F191" s="25" t="s">
        <v>200</v>
      </c>
      <c r="G191" s="25" t="s">
        <v>200</v>
      </c>
      <c r="H191" s="25" t="s">
        <v>70</v>
      </c>
      <c r="I191" s="25" t="s">
        <v>200</v>
      </c>
      <c r="J191" s="25">
        <v>55</v>
      </c>
    </row>
    <row r="192" spans="1:22">
      <c r="A192" s="25" t="s">
        <v>1276</v>
      </c>
      <c r="B192" s="25">
        <v>3765</v>
      </c>
      <c r="C192" s="25" t="s">
        <v>1277</v>
      </c>
      <c r="E192" s="25" t="s">
        <v>45</v>
      </c>
      <c r="F192" s="25" t="s">
        <v>200</v>
      </c>
      <c r="G192" s="25" t="s">
        <v>200</v>
      </c>
      <c r="H192" s="25" t="s">
        <v>70</v>
      </c>
      <c r="I192" s="25" t="s">
        <v>200</v>
      </c>
      <c r="J192" s="25">
        <v>88</v>
      </c>
    </row>
    <row r="193" spans="1:22">
      <c r="A193" s="25" t="s">
        <v>1278</v>
      </c>
      <c r="B193" s="25">
        <v>3766</v>
      </c>
      <c r="C193" s="25" t="s">
        <v>1279</v>
      </c>
      <c r="D193" s="25" t="s">
        <v>202</v>
      </c>
      <c r="E193" s="25" t="s">
        <v>894</v>
      </c>
      <c r="F193" s="25" t="s">
        <v>70</v>
      </c>
      <c r="G193" s="25" t="s">
        <v>70</v>
      </c>
      <c r="H193" s="25" t="s">
        <v>70</v>
      </c>
      <c r="I193" s="25" t="s">
        <v>200</v>
      </c>
      <c r="J193" s="25">
        <v>55</v>
      </c>
      <c r="K193" s="25">
        <v>44</v>
      </c>
      <c r="L193" s="25">
        <v>44</v>
      </c>
      <c r="M193" s="25">
        <v>2</v>
      </c>
      <c r="N193" s="25">
        <v>1</v>
      </c>
      <c r="O193" s="25">
        <v>2</v>
      </c>
      <c r="P193" s="25">
        <v>-1</v>
      </c>
      <c r="Q193" s="25">
        <v>22</v>
      </c>
      <c r="R193" s="25">
        <v>33</v>
      </c>
      <c r="S193" s="25">
        <v>2</v>
      </c>
      <c r="T193" s="25">
        <v>3</v>
      </c>
      <c r="U193" s="25">
        <v>3</v>
      </c>
      <c r="V193" s="25">
        <v>-2</v>
      </c>
    </row>
    <row r="194" spans="1:22">
      <c r="A194" s="25" t="s">
        <v>1280</v>
      </c>
      <c r="B194" s="25">
        <v>3767</v>
      </c>
      <c r="C194" s="25" t="s">
        <v>1281</v>
      </c>
      <c r="D194" s="25" t="s">
        <v>204</v>
      </c>
      <c r="E194" s="25" t="s">
        <v>45</v>
      </c>
      <c r="F194" s="25" t="s">
        <v>200</v>
      </c>
      <c r="G194" s="25" t="s">
        <v>200</v>
      </c>
      <c r="H194" s="25" t="s">
        <v>200</v>
      </c>
      <c r="I194" s="25" t="s">
        <v>200</v>
      </c>
      <c r="J194" s="25">
        <v>66</v>
      </c>
      <c r="K194" s="25">
        <v>55</v>
      </c>
      <c r="L194" s="25">
        <v>55</v>
      </c>
      <c r="M194" s="25">
        <v>3</v>
      </c>
      <c r="N194" s="25">
        <v>1</v>
      </c>
      <c r="O194" s="25">
        <v>3</v>
      </c>
      <c r="P194" s="25">
        <v>-1</v>
      </c>
      <c r="Q194" s="25">
        <v>22</v>
      </c>
      <c r="R194" s="25">
        <v>22</v>
      </c>
      <c r="S194" s="25">
        <v>3</v>
      </c>
      <c r="T194" s="25">
        <v>1</v>
      </c>
      <c r="U194" s="25">
        <v>3</v>
      </c>
      <c r="V194" s="25">
        <v>-4</v>
      </c>
    </row>
    <row r="195" spans="1:22">
      <c r="A195" s="25" t="s">
        <v>1282</v>
      </c>
      <c r="B195" s="25">
        <v>3768</v>
      </c>
      <c r="C195" s="25" t="s">
        <v>1283</v>
      </c>
      <c r="E195" s="25" t="s">
        <v>894</v>
      </c>
      <c r="F195" s="25" t="s">
        <v>70</v>
      </c>
      <c r="G195" s="25" t="s">
        <v>70</v>
      </c>
      <c r="H195" s="25" t="s">
        <v>70</v>
      </c>
      <c r="I195" s="25" t="s">
        <v>200</v>
      </c>
      <c r="J195" s="25">
        <v>44</v>
      </c>
    </row>
    <row r="196" spans="1:22">
      <c r="A196" s="25" t="s">
        <v>1284</v>
      </c>
      <c r="B196" s="25">
        <v>3769</v>
      </c>
      <c r="C196" s="25" t="s">
        <v>1285</v>
      </c>
      <c r="D196" s="25" t="s">
        <v>206</v>
      </c>
      <c r="E196" s="25" t="s">
        <v>894</v>
      </c>
      <c r="F196" s="25" t="s">
        <v>70</v>
      </c>
      <c r="G196" s="25" t="s">
        <v>70</v>
      </c>
      <c r="H196" s="25" t="s">
        <v>200</v>
      </c>
      <c r="I196" s="25" t="s">
        <v>895</v>
      </c>
      <c r="J196" s="25">
        <v>33</v>
      </c>
      <c r="K196" s="25" t="s">
        <v>60</v>
      </c>
      <c r="L196" s="25" t="s">
        <v>60</v>
      </c>
      <c r="M196" s="25" t="s">
        <v>60</v>
      </c>
      <c r="N196" s="25" t="s">
        <v>60</v>
      </c>
      <c r="O196" s="25" t="s">
        <v>60</v>
      </c>
      <c r="P196" s="25">
        <v>-3</v>
      </c>
      <c r="Q196" s="25" t="s">
        <v>60</v>
      </c>
      <c r="R196" s="25" t="s">
        <v>60</v>
      </c>
      <c r="S196" s="25" t="s">
        <v>60</v>
      </c>
      <c r="T196" s="25" t="s">
        <v>60</v>
      </c>
      <c r="U196" s="25" t="s">
        <v>60</v>
      </c>
      <c r="V196" s="25">
        <v>-3</v>
      </c>
    </row>
    <row r="197" spans="1:22">
      <c r="A197" s="25" t="s">
        <v>1286</v>
      </c>
      <c r="B197" s="25">
        <v>3770</v>
      </c>
      <c r="C197" s="25" t="s">
        <v>1287</v>
      </c>
      <c r="D197" s="25" t="s">
        <v>202</v>
      </c>
      <c r="E197" s="25" t="s">
        <v>894</v>
      </c>
      <c r="F197" s="25" t="s">
        <v>200</v>
      </c>
      <c r="G197" s="25" t="s">
        <v>200</v>
      </c>
      <c r="H197" s="25" t="s">
        <v>200</v>
      </c>
      <c r="I197" s="25" t="s">
        <v>200</v>
      </c>
      <c r="J197" s="25">
        <v>44</v>
      </c>
      <c r="K197" s="25">
        <v>33</v>
      </c>
      <c r="L197" s="25">
        <v>44</v>
      </c>
      <c r="M197" s="25">
        <v>2</v>
      </c>
      <c r="N197" s="25">
        <v>1</v>
      </c>
      <c r="O197" s="25">
        <v>3</v>
      </c>
      <c r="P197" s="25">
        <v>0</v>
      </c>
      <c r="Q197" s="25">
        <v>11</v>
      </c>
      <c r="R197" s="25">
        <v>33</v>
      </c>
      <c r="S197" s="25">
        <v>2</v>
      </c>
      <c r="T197" s="25">
        <v>2</v>
      </c>
      <c r="U197" s="25">
        <v>3</v>
      </c>
      <c r="V197" s="25">
        <v>-1</v>
      </c>
    </row>
    <row r="198" spans="1:22">
      <c r="A198" s="25" t="s">
        <v>1288</v>
      </c>
      <c r="B198" s="25">
        <v>3771</v>
      </c>
      <c r="C198" s="25" t="s">
        <v>1289</v>
      </c>
      <c r="D198" s="25" t="s">
        <v>209</v>
      </c>
      <c r="E198" s="25" t="s">
        <v>894</v>
      </c>
      <c r="F198" s="25" t="s">
        <v>70</v>
      </c>
      <c r="G198" s="25" t="s">
        <v>70</v>
      </c>
      <c r="H198" s="25" t="s">
        <v>70</v>
      </c>
      <c r="I198" s="25" t="s">
        <v>200</v>
      </c>
      <c r="J198" s="25">
        <v>44</v>
      </c>
      <c r="K198" s="25">
        <v>33</v>
      </c>
      <c r="L198" s="25">
        <v>33</v>
      </c>
      <c r="M198" s="25">
        <v>1</v>
      </c>
      <c r="N198" s="25">
        <v>1</v>
      </c>
      <c r="O198" s="25">
        <v>2</v>
      </c>
      <c r="P198" s="25">
        <v>-1</v>
      </c>
      <c r="Q198" s="25">
        <v>22</v>
      </c>
      <c r="R198" s="25">
        <v>22</v>
      </c>
      <c r="S198" s="25">
        <v>1</v>
      </c>
      <c r="T198" s="25">
        <v>1</v>
      </c>
      <c r="U198" s="25">
        <v>1</v>
      </c>
      <c r="V198" s="25">
        <v>-2</v>
      </c>
    </row>
    <row r="199" spans="1:22">
      <c r="A199" s="25" t="s">
        <v>1290</v>
      </c>
      <c r="B199" s="25">
        <v>3772</v>
      </c>
      <c r="C199" s="25" t="s">
        <v>1291</v>
      </c>
      <c r="E199" s="25" t="s">
        <v>45</v>
      </c>
      <c r="F199" s="25" t="s">
        <v>200</v>
      </c>
      <c r="G199" s="25" t="s">
        <v>200</v>
      </c>
      <c r="H199" s="25" t="s">
        <v>70</v>
      </c>
      <c r="I199" s="25" t="s">
        <v>200</v>
      </c>
      <c r="J199" s="25">
        <v>55</v>
      </c>
    </row>
    <row r="200" spans="1:22">
      <c r="A200" s="25" t="s">
        <v>1292</v>
      </c>
      <c r="B200" s="25">
        <v>3773</v>
      </c>
      <c r="C200" s="25" t="s">
        <v>1293</v>
      </c>
      <c r="E200" s="25" t="s">
        <v>894</v>
      </c>
      <c r="F200" s="25" t="s">
        <v>200</v>
      </c>
      <c r="G200" s="25" t="s">
        <v>200</v>
      </c>
      <c r="H200" s="25" t="s">
        <v>70</v>
      </c>
      <c r="I200" s="25" t="s">
        <v>200</v>
      </c>
      <c r="J200" s="25">
        <v>55</v>
      </c>
    </row>
    <row r="201" spans="1:22">
      <c r="A201" s="25" t="s">
        <v>1294</v>
      </c>
      <c r="B201" s="25">
        <v>3774</v>
      </c>
      <c r="C201" s="25" t="s">
        <v>1295</v>
      </c>
      <c r="D201" s="25" t="s">
        <v>207</v>
      </c>
      <c r="E201" s="25" t="s">
        <v>45</v>
      </c>
      <c r="F201" s="25" t="s">
        <v>200</v>
      </c>
      <c r="G201" s="25" t="s">
        <v>70</v>
      </c>
      <c r="H201" s="25" t="s">
        <v>70</v>
      </c>
      <c r="I201" s="25" t="s">
        <v>200</v>
      </c>
      <c r="J201" s="25">
        <v>44</v>
      </c>
      <c r="K201" s="25">
        <v>55</v>
      </c>
      <c r="L201" s="25">
        <v>55</v>
      </c>
      <c r="M201" s="25">
        <v>3</v>
      </c>
      <c r="N201" s="25">
        <v>2</v>
      </c>
      <c r="O201" s="25">
        <v>3</v>
      </c>
      <c r="P201" s="25">
        <v>1</v>
      </c>
      <c r="Q201" s="25">
        <v>55</v>
      </c>
      <c r="R201" s="25">
        <v>55</v>
      </c>
      <c r="S201" s="25">
        <v>3</v>
      </c>
      <c r="T201" s="25">
        <v>2</v>
      </c>
      <c r="U201" s="25">
        <v>3</v>
      </c>
      <c r="V201" s="25">
        <v>1</v>
      </c>
    </row>
    <row r="202" spans="1:22">
      <c r="A202" s="25" t="s">
        <v>1296</v>
      </c>
      <c r="B202" s="25">
        <v>3776</v>
      </c>
      <c r="C202" s="25" t="s">
        <v>1297</v>
      </c>
      <c r="E202" s="25" t="s">
        <v>45</v>
      </c>
      <c r="F202" s="25" t="s">
        <v>200</v>
      </c>
      <c r="G202" s="25" t="s">
        <v>70</v>
      </c>
      <c r="H202" s="25" t="s">
        <v>200</v>
      </c>
      <c r="I202" s="25" t="s">
        <v>200</v>
      </c>
      <c r="J202" s="25">
        <v>55</v>
      </c>
    </row>
    <row r="203" spans="1:22">
      <c r="A203" s="25" t="s">
        <v>1298</v>
      </c>
      <c r="B203" s="25">
        <v>3778</v>
      </c>
      <c r="C203" s="25" t="s">
        <v>1299</v>
      </c>
      <c r="D203" s="25" t="s">
        <v>202</v>
      </c>
      <c r="E203" s="25" t="s">
        <v>45</v>
      </c>
      <c r="F203" s="25" t="s">
        <v>200</v>
      </c>
      <c r="G203" s="25" t="s">
        <v>200</v>
      </c>
      <c r="H203" s="25" t="s">
        <v>70</v>
      </c>
      <c r="I203" s="25" t="s">
        <v>200</v>
      </c>
      <c r="J203" s="25">
        <v>33</v>
      </c>
      <c r="K203" s="25">
        <v>44</v>
      </c>
      <c r="L203" s="25">
        <v>44</v>
      </c>
      <c r="M203" s="25">
        <v>3</v>
      </c>
      <c r="N203" s="25">
        <v>4</v>
      </c>
      <c r="O203" s="25">
        <v>3</v>
      </c>
      <c r="P203" s="25">
        <v>1</v>
      </c>
      <c r="Q203" s="25">
        <v>22</v>
      </c>
      <c r="R203" s="25">
        <v>33</v>
      </c>
      <c r="S203" s="25">
        <v>2</v>
      </c>
      <c r="T203" s="25">
        <v>2</v>
      </c>
      <c r="U203" s="25">
        <v>3</v>
      </c>
      <c r="V203" s="25">
        <v>0</v>
      </c>
    </row>
    <row r="204" spans="1:22">
      <c r="A204" s="25" t="s">
        <v>1300</v>
      </c>
      <c r="B204" s="25">
        <v>3781</v>
      </c>
      <c r="C204" s="25" t="s">
        <v>1301</v>
      </c>
      <c r="D204" s="25" t="s">
        <v>206</v>
      </c>
      <c r="E204" s="25" t="s">
        <v>894</v>
      </c>
      <c r="F204" s="25" t="s">
        <v>200</v>
      </c>
      <c r="G204" s="25" t="s">
        <v>70</v>
      </c>
      <c r="H204" s="25" t="s">
        <v>200</v>
      </c>
      <c r="I204" s="25" t="s">
        <v>899</v>
      </c>
      <c r="J204" s="25">
        <v>33</v>
      </c>
      <c r="K204" s="25">
        <v>33</v>
      </c>
      <c r="L204" s="25">
        <v>44</v>
      </c>
      <c r="M204" s="25">
        <v>3</v>
      </c>
      <c r="N204" s="25">
        <v>1</v>
      </c>
      <c r="O204" s="25">
        <v>3</v>
      </c>
      <c r="P204" s="25">
        <v>1</v>
      </c>
      <c r="Q204" s="25">
        <v>22</v>
      </c>
      <c r="R204" s="25">
        <v>33</v>
      </c>
      <c r="S204" s="25">
        <v>3</v>
      </c>
      <c r="T204" s="25">
        <v>1</v>
      </c>
      <c r="U204" s="25">
        <v>2</v>
      </c>
      <c r="V204" s="25">
        <v>0</v>
      </c>
    </row>
    <row r="205" spans="1:22">
      <c r="A205" s="25" t="s">
        <v>1302</v>
      </c>
      <c r="B205" s="25">
        <v>3783</v>
      </c>
      <c r="C205" s="25" t="s">
        <v>1303</v>
      </c>
      <c r="D205" s="25" t="s">
        <v>208</v>
      </c>
      <c r="E205" s="25" t="s">
        <v>45</v>
      </c>
      <c r="F205" s="25" t="s">
        <v>70</v>
      </c>
      <c r="G205" s="25" t="s">
        <v>70</v>
      </c>
      <c r="H205" s="25" t="s">
        <v>70</v>
      </c>
      <c r="I205" s="25" t="s">
        <v>895</v>
      </c>
      <c r="J205" s="25">
        <v>22</v>
      </c>
      <c r="K205" s="25" t="s">
        <v>60</v>
      </c>
      <c r="L205" s="25" t="s">
        <v>60</v>
      </c>
      <c r="M205" s="25" t="s">
        <v>60</v>
      </c>
      <c r="N205" s="25" t="s">
        <v>60</v>
      </c>
      <c r="O205" s="25" t="s">
        <v>60</v>
      </c>
      <c r="P205" s="25">
        <v>-2</v>
      </c>
      <c r="Q205" s="25" t="s">
        <v>60</v>
      </c>
      <c r="R205" s="25" t="s">
        <v>60</v>
      </c>
      <c r="S205" s="25" t="s">
        <v>60</v>
      </c>
      <c r="T205" s="25" t="s">
        <v>60</v>
      </c>
      <c r="U205" s="25" t="s">
        <v>60</v>
      </c>
      <c r="V205" s="25">
        <v>-2</v>
      </c>
    </row>
    <row r="206" spans="1:22">
      <c r="A206" s="25" t="s">
        <v>1304</v>
      </c>
      <c r="B206" s="25">
        <v>3784</v>
      </c>
      <c r="C206" s="25" t="s">
        <v>1305</v>
      </c>
      <c r="D206" s="25" t="s">
        <v>198</v>
      </c>
      <c r="E206" s="25" t="s">
        <v>894</v>
      </c>
      <c r="F206" s="25" t="s">
        <v>200</v>
      </c>
      <c r="G206" s="25" t="s">
        <v>200</v>
      </c>
      <c r="H206" s="25" t="s">
        <v>70</v>
      </c>
      <c r="I206" s="25" t="s">
        <v>200</v>
      </c>
      <c r="J206" s="25">
        <v>66</v>
      </c>
      <c r="K206" s="25">
        <v>66</v>
      </c>
      <c r="L206" s="25">
        <v>66</v>
      </c>
      <c r="M206" s="25">
        <v>3</v>
      </c>
      <c r="N206" s="25">
        <v>3</v>
      </c>
      <c r="O206" s="25">
        <v>3</v>
      </c>
      <c r="P206" s="25">
        <v>0</v>
      </c>
      <c r="Q206" s="25">
        <v>44</v>
      </c>
      <c r="R206" s="25">
        <v>55</v>
      </c>
      <c r="S206" s="25">
        <v>3</v>
      </c>
      <c r="T206" s="25">
        <v>3</v>
      </c>
      <c r="U206" s="25">
        <v>3</v>
      </c>
      <c r="V206" s="25">
        <v>-1</v>
      </c>
    </row>
    <row r="207" spans="1:22">
      <c r="A207" s="25" t="s">
        <v>1306</v>
      </c>
      <c r="B207" s="25">
        <v>3786</v>
      </c>
      <c r="C207" s="25" t="s">
        <v>1307</v>
      </c>
      <c r="D207" s="25" t="s">
        <v>198</v>
      </c>
      <c r="E207" s="25" t="s">
        <v>894</v>
      </c>
      <c r="F207" s="25" t="s">
        <v>200</v>
      </c>
      <c r="G207" s="25" t="s">
        <v>200</v>
      </c>
      <c r="H207" s="25" t="s">
        <v>70</v>
      </c>
      <c r="I207" s="25" t="s">
        <v>200</v>
      </c>
      <c r="J207" s="25">
        <v>55</v>
      </c>
      <c r="K207" s="25">
        <v>55</v>
      </c>
      <c r="L207" s="25">
        <v>55</v>
      </c>
      <c r="M207" s="25">
        <v>3</v>
      </c>
      <c r="N207" s="25">
        <v>3</v>
      </c>
      <c r="O207" s="25">
        <v>3</v>
      </c>
      <c r="P207" s="25">
        <v>0</v>
      </c>
      <c r="Q207" s="25">
        <v>44</v>
      </c>
      <c r="R207" s="25">
        <v>55</v>
      </c>
      <c r="S207" s="25">
        <v>3</v>
      </c>
      <c r="T207" s="25">
        <v>3</v>
      </c>
      <c r="U207" s="25">
        <v>3</v>
      </c>
      <c r="V207" s="25">
        <v>0</v>
      </c>
    </row>
    <row r="208" spans="1:22">
      <c r="A208" s="25" t="s">
        <v>1308</v>
      </c>
      <c r="B208" s="25">
        <v>3787</v>
      </c>
      <c r="C208" s="25" t="s">
        <v>1309</v>
      </c>
      <c r="D208" s="25" t="s">
        <v>208</v>
      </c>
      <c r="E208" s="25" t="s">
        <v>45</v>
      </c>
      <c r="F208" s="25" t="s">
        <v>200</v>
      </c>
      <c r="G208" s="25" t="s">
        <v>200</v>
      </c>
      <c r="H208" s="25" t="s">
        <v>70</v>
      </c>
      <c r="I208" s="25" t="s">
        <v>200</v>
      </c>
      <c r="J208" s="25">
        <v>55</v>
      </c>
      <c r="K208" s="25">
        <v>55</v>
      </c>
      <c r="L208" s="25">
        <v>66</v>
      </c>
      <c r="M208" s="25">
        <v>3</v>
      </c>
      <c r="N208" s="25">
        <v>3</v>
      </c>
      <c r="O208" s="25">
        <v>3</v>
      </c>
      <c r="P208" s="25">
        <v>1</v>
      </c>
      <c r="Q208" s="25">
        <v>55</v>
      </c>
      <c r="R208" s="25">
        <v>66</v>
      </c>
      <c r="S208" s="25">
        <v>3</v>
      </c>
      <c r="T208" s="25">
        <v>2</v>
      </c>
      <c r="U208" s="25">
        <v>3</v>
      </c>
      <c r="V208" s="25">
        <v>1</v>
      </c>
    </row>
    <row r="209" spans="1:22">
      <c r="A209" s="25" t="s">
        <v>1310</v>
      </c>
      <c r="B209" s="25">
        <v>3789</v>
      </c>
      <c r="C209" s="25" t="s">
        <v>1311</v>
      </c>
      <c r="E209" s="25" t="s">
        <v>45</v>
      </c>
      <c r="F209" s="25" t="s">
        <v>70</v>
      </c>
      <c r="G209" s="25" t="s">
        <v>70</v>
      </c>
      <c r="H209" s="25" t="s">
        <v>70</v>
      </c>
      <c r="I209" s="25" t="s">
        <v>200</v>
      </c>
      <c r="J209" s="25">
        <v>55</v>
      </c>
    </row>
    <row r="210" spans="1:22">
      <c r="A210" s="25" t="s">
        <v>1312</v>
      </c>
      <c r="B210" s="25">
        <v>3790</v>
      </c>
      <c r="C210" s="25" t="s">
        <v>1313</v>
      </c>
      <c r="D210" s="25" t="s">
        <v>208</v>
      </c>
      <c r="E210" s="25" t="s">
        <v>894</v>
      </c>
      <c r="F210" s="25" t="s">
        <v>70</v>
      </c>
      <c r="G210" s="25" t="s">
        <v>70</v>
      </c>
      <c r="H210" s="25" t="s">
        <v>70</v>
      </c>
      <c r="I210" s="25" t="s">
        <v>200</v>
      </c>
      <c r="J210" s="25">
        <v>44</v>
      </c>
      <c r="K210" s="25">
        <v>44</v>
      </c>
      <c r="L210" s="25">
        <v>44</v>
      </c>
      <c r="M210" s="25">
        <v>3</v>
      </c>
      <c r="N210" s="25">
        <v>2</v>
      </c>
      <c r="O210" s="25">
        <v>2</v>
      </c>
      <c r="P210" s="25">
        <v>0</v>
      </c>
      <c r="Q210" s="25">
        <v>33</v>
      </c>
      <c r="R210" s="25">
        <v>33</v>
      </c>
      <c r="S210" s="25">
        <v>3</v>
      </c>
      <c r="T210" s="25">
        <v>2</v>
      </c>
      <c r="U210" s="25">
        <v>2</v>
      </c>
      <c r="V210" s="25">
        <v>-1</v>
      </c>
    </row>
    <row r="211" spans="1:22">
      <c r="A211" s="25" t="s">
        <v>1314</v>
      </c>
      <c r="B211" s="25">
        <v>3791</v>
      </c>
      <c r="C211" s="25" t="s">
        <v>1315</v>
      </c>
      <c r="D211" s="25" t="s">
        <v>207</v>
      </c>
      <c r="E211" s="25" t="s">
        <v>45</v>
      </c>
      <c r="F211" s="25" t="s">
        <v>70</v>
      </c>
      <c r="G211" s="25" t="s">
        <v>70</v>
      </c>
      <c r="H211" s="25" t="s">
        <v>70</v>
      </c>
      <c r="I211" s="25" t="s">
        <v>200</v>
      </c>
      <c r="J211" s="25">
        <v>44</v>
      </c>
      <c r="K211" s="25">
        <v>55</v>
      </c>
      <c r="L211" s="25">
        <v>55</v>
      </c>
      <c r="M211" s="25">
        <v>3</v>
      </c>
      <c r="N211" s="25">
        <v>3</v>
      </c>
      <c r="O211" s="25">
        <v>3</v>
      </c>
      <c r="P211" s="25">
        <v>1</v>
      </c>
      <c r="Q211" s="25">
        <v>66</v>
      </c>
      <c r="R211" s="25">
        <v>66</v>
      </c>
      <c r="S211" s="25">
        <v>3</v>
      </c>
      <c r="T211" s="25">
        <v>2</v>
      </c>
      <c r="U211" s="25">
        <v>3</v>
      </c>
      <c r="V211" s="25">
        <v>2</v>
      </c>
    </row>
    <row r="212" spans="1:22">
      <c r="A212" s="25" t="s">
        <v>1316</v>
      </c>
      <c r="B212" s="25">
        <v>3794</v>
      </c>
      <c r="C212" s="25" t="s">
        <v>1317</v>
      </c>
      <c r="D212" s="25" t="s">
        <v>206</v>
      </c>
      <c r="E212" s="25" t="s">
        <v>894</v>
      </c>
      <c r="F212" s="25" t="s">
        <v>70</v>
      </c>
      <c r="G212" s="25" t="s">
        <v>70</v>
      </c>
      <c r="H212" s="25" t="s">
        <v>200</v>
      </c>
      <c r="I212" s="25" t="s">
        <v>899</v>
      </c>
      <c r="J212" s="25">
        <v>44</v>
      </c>
      <c r="K212" s="25">
        <v>22</v>
      </c>
      <c r="L212" s="25">
        <v>33</v>
      </c>
      <c r="M212" s="25">
        <v>4</v>
      </c>
      <c r="N212" s="25">
        <v>3</v>
      </c>
      <c r="O212" s="25">
        <v>3</v>
      </c>
      <c r="P212" s="25">
        <v>-1</v>
      </c>
      <c r="Q212" s="25">
        <v>33</v>
      </c>
      <c r="R212" s="25">
        <v>44</v>
      </c>
      <c r="S212" s="25">
        <v>4</v>
      </c>
      <c r="T212" s="25">
        <v>5</v>
      </c>
      <c r="U212" s="25">
        <v>4</v>
      </c>
      <c r="V212" s="25">
        <v>0</v>
      </c>
    </row>
    <row r="213" spans="1:22">
      <c r="A213" s="25" t="s">
        <v>1318</v>
      </c>
      <c r="B213" s="25">
        <v>3795</v>
      </c>
      <c r="C213" s="25" t="s">
        <v>1319</v>
      </c>
      <c r="D213" s="25" t="s">
        <v>206</v>
      </c>
      <c r="E213" s="25" t="s">
        <v>894</v>
      </c>
      <c r="F213" s="25" t="s">
        <v>70</v>
      </c>
      <c r="G213" s="25" t="s">
        <v>70</v>
      </c>
      <c r="H213" s="25" t="s">
        <v>200</v>
      </c>
      <c r="I213" s="25" t="s">
        <v>899</v>
      </c>
      <c r="J213" s="25">
        <v>44</v>
      </c>
      <c r="K213" s="25">
        <v>33</v>
      </c>
      <c r="L213" s="25">
        <v>44</v>
      </c>
      <c r="M213" s="25">
        <v>4</v>
      </c>
      <c r="N213" s="25">
        <v>4</v>
      </c>
      <c r="O213" s="25">
        <v>3</v>
      </c>
      <c r="P213" s="25">
        <v>0</v>
      </c>
      <c r="Q213" s="25">
        <v>33</v>
      </c>
      <c r="R213" s="25">
        <v>44</v>
      </c>
      <c r="S213" s="25">
        <v>4</v>
      </c>
      <c r="T213" s="25">
        <v>4</v>
      </c>
      <c r="U213" s="25">
        <v>4</v>
      </c>
      <c r="V213" s="25">
        <v>0</v>
      </c>
    </row>
    <row r="214" spans="1:22">
      <c r="A214" s="25" t="s">
        <v>1320</v>
      </c>
      <c r="B214" s="25">
        <v>3796</v>
      </c>
      <c r="C214" s="25" t="s">
        <v>1321</v>
      </c>
      <c r="D214" s="25" t="s">
        <v>198</v>
      </c>
      <c r="E214" s="25" t="s">
        <v>894</v>
      </c>
      <c r="F214" s="25" t="s">
        <v>200</v>
      </c>
      <c r="G214" s="25" t="s">
        <v>200</v>
      </c>
      <c r="H214" s="25" t="s">
        <v>200</v>
      </c>
      <c r="I214" s="25" t="s">
        <v>899</v>
      </c>
      <c r="J214" s="25">
        <v>33</v>
      </c>
      <c r="K214" s="25">
        <v>33</v>
      </c>
      <c r="L214" s="25">
        <v>33</v>
      </c>
      <c r="M214" s="25">
        <v>2</v>
      </c>
      <c r="N214" s="25">
        <v>1</v>
      </c>
      <c r="O214" s="25">
        <v>2</v>
      </c>
      <c r="P214" s="25">
        <v>0</v>
      </c>
      <c r="Q214" s="25">
        <v>11</v>
      </c>
      <c r="R214" s="25">
        <v>22</v>
      </c>
      <c r="S214" s="25">
        <v>2</v>
      </c>
      <c r="T214" s="25">
        <v>1</v>
      </c>
      <c r="U214" s="25">
        <v>2</v>
      </c>
      <c r="V214" s="25">
        <v>-1</v>
      </c>
    </row>
    <row r="215" spans="1:22">
      <c r="A215" s="25" t="s">
        <v>1322</v>
      </c>
      <c r="B215" s="25">
        <v>3798</v>
      </c>
      <c r="C215" s="25" t="s">
        <v>1323</v>
      </c>
      <c r="E215" s="25" t="s">
        <v>894</v>
      </c>
      <c r="F215" s="25" t="s">
        <v>200</v>
      </c>
      <c r="G215" s="25" t="s">
        <v>200</v>
      </c>
      <c r="H215" s="25" t="s">
        <v>70</v>
      </c>
      <c r="I215" s="25" t="s">
        <v>200</v>
      </c>
      <c r="J215" s="25">
        <v>44</v>
      </c>
    </row>
    <row r="216" spans="1:22">
      <c r="A216" s="25" t="s">
        <v>1324</v>
      </c>
      <c r="B216" s="25">
        <v>3799</v>
      </c>
      <c r="C216" s="25" t="s">
        <v>1325</v>
      </c>
      <c r="D216" s="25" t="s">
        <v>203</v>
      </c>
      <c r="E216" s="25" t="s">
        <v>45</v>
      </c>
      <c r="F216" s="25" t="s">
        <v>200</v>
      </c>
      <c r="G216" s="25" t="s">
        <v>200</v>
      </c>
      <c r="H216" s="25" t="s">
        <v>70</v>
      </c>
      <c r="I216" s="25" t="s">
        <v>200</v>
      </c>
      <c r="J216" s="25">
        <v>44</v>
      </c>
      <c r="K216" s="25">
        <v>44</v>
      </c>
      <c r="L216" s="25">
        <v>55</v>
      </c>
      <c r="M216" s="25">
        <v>3</v>
      </c>
      <c r="N216" s="25">
        <v>3</v>
      </c>
      <c r="O216" s="25">
        <v>3</v>
      </c>
      <c r="P216" s="25">
        <v>1</v>
      </c>
      <c r="Q216" s="25">
        <v>44</v>
      </c>
      <c r="R216" s="25">
        <v>55</v>
      </c>
      <c r="S216" s="25">
        <v>4</v>
      </c>
      <c r="T216" s="25">
        <v>2</v>
      </c>
      <c r="U216" s="25">
        <v>2</v>
      </c>
      <c r="V216" s="25">
        <v>1</v>
      </c>
    </row>
    <row r="217" spans="1:22">
      <c r="A217" s="25" t="s">
        <v>1326</v>
      </c>
      <c r="B217" s="25">
        <v>3800</v>
      </c>
      <c r="C217" s="25" t="s">
        <v>1327</v>
      </c>
      <c r="E217" s="25" t="s">
        <v>45</v>
      </c>
      <c r="F217" s="25" t="s">
        <v>200</v>
      </c>
      <c r="G217" s="25" t="s">
        <v>200</v>
      </c>
      <c r="H217" s="25" t="s">
        <v>200</v>
      </c>
      <c r="I217" s="25" t="s">
        <v>200</v>
      </c>
      <c r="J217" s="25">
        <v>66</v>
      </c>
    </row>
    <row r="218" spans="1:22">
      <c r="A218" s="25" t="s">
        <v>1328</v>
      </c>
      <c r="B218" s="25">
        <v>3802</v>
      </c>
      <c r="C218" s="25" t="s">
        <v>1329</v>
      </c>
      <c r="D218" s="25" t="s">
        <v>204</v>
      </c>
      <c r="E218" s="25" t="s">
        <v>894</v>
      </c>
      <c r="F218" s="25" t="s">
        <v>70</v>
      </c>
      <c r="G218" s="25" t="s">
        <v>70</v>
      </c>
      <c r="H218" s="25" t="s">
        <v>200</v>
      </c>
      <c r="I218" s="25" t="s">
        <v>200</v>
      </c>
      <c r="J218" s="25">
        <v>33</v>
      </c>
      <c r="K218" s="25">
        <v>33</v>
      </c>
      <c r="L218" s="25">
        <v>33</v>
      </c>
      <c r="M218" s="25">
        <v>2</v>
      </c>
      <c r="N218" s="25">
        <v>1</v>
      </c>
      <c r="O218" s="25">
        <v>2</v>
      </c>
      <c r="P218" s="25">
        <v>0</v>
      </c>
      <c r="Q218" s="25">
        <v>11</v>
      </c>
      <c r="R218" s="25">
        <v>11</v>
      </c>
      <c r="S218" s="25">
        <v>3</v>
      </c>
      <c r="T218" s="25">
        <v>1</v>
      </c>
      <c r="U218" s="25">
        <v>2</v>
      </c>
      <c r="V218" s="25">
        <v>-2</v>
      </c>
    </row>
    <row r="219" spans="1:22">
      <c r="A219" s="25" t="s">
        <v>1330</v>
      </c>
      <c r="B219" s="25">
        <v>3803</v>
      </c>
      <c r="C219" s="25" t="s">
        <v>1331</v>
      </c>
      <c r="E219" s="25" t="s">
        <v>45</v>
      </c>
      <c r="F219" s="25" t="s">
        <v>200</v>
      </c>
      <c r="G219" s="25" t="s">
        <v>200</v>
      </c>
      <c r="H219" s="25" t="s">
        <v>70</v>
      </c>
      <c r="I219" s="25" t="s">
        <v>200</v>
      </c>
      <c r="J219" s="25">
        <v>44</v>
      </c>
    </row>
    <row r="220" spans="1:22">
      <c r="A220" s="25" t="s">
        <v>1332</v>
      </c>
      <c r="B220" s="25">
        <v>3804</v>
      </c>
      <c r="C220" s="25" t="s">
        <v>1333</v>
      </c>
      <c r="D220" s="25" t="s">
        <v>208</v>
      </c>
      <c r="E220" s="25" t="s">
        <v>894</v>
      </c>
      <c r="F220" s="25" t="s">
        <v>200</v>
      </c>
      <c r="G220" s="25" t="s">
        <v>200</v>
      </c>
      <c r="H220" s="25" t="s">
        <v>70</v>
      </c>
      <c r="I220" s="25" t="s">
        <v>899</v>
      </c>
      <c r="J220" s="25">
        <v>44</v>
      </c>
      <c r="K220" s="25">
        <v>44</v>
      </c>
      <c r="L220" s="25">
        <v>44</v>
      </c>
      <c r="M220" s="25">
        <v>3</v>
      </c>
      <c r="N220" s="25">
        <v>3</v>
      </c>
      <c r="O220" s="25">
        <v>3</v>
      </c>
      <c r="P220" s="25">
        <v>0</v>
      </c>
      <c r="Q220" s="25">
        <v>22</v>
      </c>
      <c r="R220" s="25">
        <v>33</v>
      </c>
      <c r="S220" s="25">
        <v>3</v>
      </c>
      <c r="T220" s="25">
        <v>2</v>
      </c>
      <c r="U220" s="25">
        <v>3</v>
      </c>
      <c r="V220" s="25">
        <v>-1</v>
      </c>
    </row>
    <row r="221" spans="1:22">
      <c r="A221" s="25" t="s">
        <v>1334</v>
      </c>
      <c r="B221" s="25">
        <v>3805</v>
      </c>
      <c r="C221" s="25" t="s">
        <v>1335</v>
      </c>
      <c r="D221" s="25" t="s">
        <v>207</v>
      </c>
      <c r="E221" s="25" t="s">
        <v>45</v>
      </c>
      <c r="F221" s="25" t="s">
        <v>200</v>
      </c>
      <c r="G221" s="25" t="s">
        <v>200</v>
      </c>
      <c r="H221" s="25" t="s">
        <v>70</v>
      </c>
      <c r="I221" s="25" t="s">
        <v>200</v>
      </c>
      <c r="J221" s="25">
        <v>44</v>
      </c>
      <c r="K221" s="25">
        <v>11</v>
      </c>
      <c r="L221" s="25">
        <v>22</v>
      </c>
      <c r="M221" s="25">
        <v>3</v>
      </c>
      <c r="N221" s="25">
        <v>1</v>
      </c>
      <c r="O221" s="25">
        <v>2</v>
      </c>
      <c r="P221" s="25">
        <v>-2</v>
      </c>
      <c r="Q221" s="25" t="s">
        <v>60</v>
      </c>
      <c r="R221" s="25" t="s">
        <v>60</v>
      </c>
      <c r="S221" s="25" t="s">
        <v>60</v>
      </c>
      <c r="T221" s="25" t="s">
        <v>60</v>
      </c>
      <c r="U221" s="25" t="s">
        <v>60</v>
      </c>
      <c r="V221" s="25">
        <v>-4</v>
      </c>
    </row>
    <row r="222" spans="1:22">
      <c r="A222" s="25" t="s">
        <v>1336</v>
      </c>
      <c r="B222" s="25">
        <v>3806</v>
      </c>
      <c r="C222" s="25" t="s">
        <v>1337</v>
      </c>
      <c r="E222" s="25" t="s">
        <v>894</v>
      </c>
      <c r="F222" s="25" t="s">
        <v>70</v>
      </c>
      <c r="G222" s="25" t="s">
        <v>70</v>
      </c>
      <c r="H222" s="25" t="s">
        <v>200</v>
      </c>
      <c r="I222" s="25" t="s">
        <v>899</v>
      </c>
      <c r="J222" s="25">
        <v>33</v>
      </c>
      <c r="K222" s="25">
        <v>33</v>
      </c>
      <c r="L222" s="25">
        <v>33</v>
      </c>
      <c r="M222" s="25">
        <v>3</v>
      </c>
      <c r="N222" s="25">
        <v>1</v>
      </c>
      <c r="O222" s="25">
        <v>2</v>
      </c>
      <c r="P222" s="25">
        <v>0</v>
      </c>
    </row>
    <row r="223" spans="1:22">
      <c r="A223" s="25" t="s">
        <v>1338</v>
      </c>
      <c r="B223" s="25">
        <v>3807</v>
      </c>
      <c r="C223" s="25" t="s">
        <v>1339</v>
      </c>
      <c r="D223" s="25" t="s">
        <v>204</v>
      </c>
      <c r="E223" s="25" t="s">
        <v>45</v>
      </c>
      <c r="F223" s="25" t="s">
        <v>70</v>
      </c>
      <c r="G223" s="25" t="s">
        <v>70</v>
      </c>
      <c r="H223" s="25" t="s">
        <v>200</v>
      </c>
      <c r="I223" s="25" t="s">
        <v>899</v>
      </c>
      <c r="J223" s="25">
        <v>33</v>
      </c>
      <c r="K223" s="25" t="s">
        <v>60</v>
      </c>
      <c r="L223" s="25" t="s">
        <v>60</v>
      </c>
      <c r="M223" s="25" t="s">
        <v>60</v>
      </c>
      <c r="N223" s="25">
        <v>3</v>
      </c>
      <c r="O223" s="25" t="s">
        <v>60</v>
      </c>
      <c r="P223" s="25">
        <v>-3</v>
      </c>
      <c r="Q223" s="25" t="s">
        <v>65</v>
      </c>
      <c r="R223" s="25" t="s">
        <v>65</v>
      </c>
      <c r="S223" s="25">
        <v>1</v>
      </c>
      <c r="T223" s="25">
        <v>1</v>
      </c>
      <c r="U223" s="25">
        <v>1</v>
      </c>
      <c r="V223" s="25">
        <v>-3</v>
      </c>
    </row>
    <row r="224" spans="1:22">
      <c r="A224" s="25" t="s">
        <v>1340</v>
      </c>
      <c r="B224" s="25">
        <v>3808</v>
      </c>
      <c r="C224" s="25" t="s">
        <v>1341</v>
      </c>
      <c r="E224" s="25" t="s">
        <v>894</v>
      </c>
      <c r="F224" s="25" t="s">
        <v>70</v>
      </c>
      <c r="G224" s="25" t="s">
        <v>70</v>
      </c>
      <c r="H224" s="25" t="s">
        <v>200</v>
      </c>
      <c r="I224" s="25" t="s">
        <v>895</v>
      </c>
      <c r="J224" s="25">
        <v>33</v>
      </c>
    </row>
    <row r="225" spans="1:22">
      <c r="A225" s="25" t="s">
        <v>1342</v>
      </c>
      <c r="B225" s="25">
        <v>3809</v>
      </c>
      <c r="C225" s="25" t="s">
        <v>1343</v>
      </c>
      <c r="D225" s="25" t="s">
        <v>206</v>
      </c>
      <c r="E225" s="25" t="s">
        <v>45</v>
      </c>
      <c r="F225" s="25" t="s">
        <v>200</v>
      </c>
      <c r="G225" s="25" t="s">
        <v>200</v>
      </c>
      <c r="H225" s="25" t="s">
        <v>200</v>
      </c>
      <c r="I225" s="25" t="s">
        <v>200</v>
      </c>
      <c r="J225" s="25">
        <v>22</v>
      </c>
      <c r="K225" s="25">
        <v>22</v>
      </c>
      <c r="L225" s="25">
        <v>33</v>
      </c>
      <c r="M225" s="25">
        <v>2</v>
      </c>
      <c r="N225" s="25">
        <v>2</v>
      </c>
      <c r="O225" s="25">
        <v>2</v>
      </c>
      <c r="P225" s="25">
        <v>1</v>
      </c>
      <c r="Q225" s="25">
        <v>22</v>
      </c>
      <c r="R225" s="25">
        <v>33</v>
      </c>
      <c r="S225" s="25">
        <v>2</v>
      </c>
      <c r="T225" s="25">
        <v>2</v>
      </c>
      <c r="U225" s="25">
        <v>3</v>
      </c>
      <c r="V225" s="25">
        <v>1</v>
      </c>
    </row>
    <row r="226" spans="1:22">
      <c r="A226" s="25" t="s">
        <v>1344</v>
      </c>
      <c r="B226" s="25">
        <v>3810</v>
      </c>
      <c r="C226" s="25" t="s">
        <v>1345</v>
      </c>
      <c r="D226" s="25" t="s">
        <v>203</v>
      </c>
      <c r="E226" s="25" t="s">
        <v>894</v>
      </c>
      <c r="F226" s="25" t="s">
        <v>70</v>
      </c>
      <c r="G226" s="25" t="s">
        <v>70</v>
      </c>
      <c r="H226" s="25" t="s">
        <v>200</v>
      </c>
      <c r="I226" s="25" t="s">
        <v>200</v>
      </c>
      <c r="J226" s="25">
        <v>77</v>
      </c>
      <c r="K226" s="25">
        <v>66</v>
      </c>
      <c r="L226" s="25">
        <v>77</v>
      </c>
      <c r="M226" s="25">
        <v>4</v>
      </c>
      <c r="N226" s="25">
        <v>2</v>
      </c>
      <c r="O226" s="25">
        <v>3</v>
      </c>
      <c r="P226" s="25">
        <v>0</v>
      </c>
      <c r="Q226" s="25">
        <v>55</v>
      </c>
      <c r="R226" s="25">
        <v>66</v>
      </c>
      <c r="S226" s="25">
        <v>4</v>
      </c>
      <c r="T226" s="25">
        <v>1</v>
      </c>
      <c r="U226" s="25">
        <v>4</v>
      </c>
      <c r="V226" s="25">
        <v>-1</v>
      </c>
    </row>
    <row r="227" spans="1:22">
      <c r="A227" s="25" t="s">
        <v>1346</v>
      </c>
      <c r="B227" s="25">
        <v>3811</v>
      </c>
      <c r="C227" s="25" t="s">
        <v>1347</v>
      </c>
      <c r="E227" s="25" t="s">
        <v>45</v>
      </c>
      <c r="F227" s="25" t="s">
        <v>200</v>
      </c>
      <c r="G227" s="25" t="s">
        <v>200</v>
      </c>
      <c r="H227" s="25" t="s">
        <v>70</v>
      </c>
      <c r="I227" s="25" t="s">
        <v>200</v>
      </c>
    </row>
    <row r="228" spans="1:22">
      <c r="A228" s="25" t="s">
        <v>1348</v>
      </c>
      <c r="B228" s="25">
        <v>3812</v>
      </c>
      <c r="C228" s="25" t="s">
        <v>1349</v>
      </c>
      <c r="D228" s="25" t="s">
        <v>203</v>
      </c>
      <c r="E228" s="25" t="s">
        <v>894</v>
      </c>
      <c r="F228" s="25" t="s">
        <v>200</v>
      </c>
      <c r="G228" s="25" t="s">
        <v>200</v>
      </c>
      <c r="H228" s="25" t="s">
        <v>200</v>
      </c>
      <c r="I228" s="25" t="s">
        <v>200</v>
      </c>
      <c r="J228" s="25">
        <v>44</v>
      </c>
      <c r="K228" s="25">
        <v>33</v>
      </c>
      <c r="L228" s="25">
        <v>44</v>
      </c>
      <c r="M228" s="25">
        <v>3</v>
      </c>
      <c r="N228" s="25">
        <v>3</v>
      </c>
      <c r="O228" s="25">
        <v>3</v>
      </c>
      <c r="P228" s="25">
        <v>0</v>
      </c>
      <c r="Q228" s="25">
        <v>44</v>
      </c>
      <c r="R228" s="25">
        <v>55</v>
      </c>
      <c r="S228" s="25">
        <v>4</v>
      </c>
      <c r="T228" s="25">
        <v>4</v>
      </c>
      <c r="U228" s="25">
        <v>3</v>
      </c>
      <c r="V228" s="25">
        <v>1</v>
      </c>
    </row>
    <row r="229" spans="1:22">
      <c r="A229" s="25" t="s">
        <v>1350</v>
      </c>
      <c r="B229" s="25">
        <v>3813</v>
      </c>
      <c r="C229" s="25" t="s">
        <v>1351</v>
      </c>
      <c r="E229" s="25" t="s">
        <v>45</v>
      </c>
      <c r="F229" s="25" t="s">
        <v>200</v>
      </c>
      <c r="G229" s="25" t="s">
        <v>200</v>
      </c>
      <c r="H229" s="25" t="s">
        <v>200</v>
      </c>
      <c r="I229" s="25" t="s">
        <v>200</v>
      </c>
      <c r="J229" s="25">
        <v>66</v>
      </c>
    </row>
    <row r="230" spans="1:22">
      <c r="A230" s="25" t="s">
        <v>1352</v>
      </c>
      <c r="B230" s="25">
        <v>3814</v>
      </c>
      <c r="C230" s="25" t="s">
        <v>1353</v>
      </c>
      <c r="D230" s="25" t="s">
        <v>208</v>
      </c>
      <c r="E230" s="25" t="s">
        <v>894</v>
      </c>
      <c r="F230" s="25" t="s">
        <v>70</v>
      </c>
      <c r="G230" s="25" t="s">
        <v>70</v>
      </c>
      <c r="H230" s="25" t="s">
        <v>200</v>
      </c>
      <c r="I230" s="25" t="s">
        <v>895</v>
      </c>
      <c r="J230" s="25">
        <v>44</v>
      </c>
      <c r="K230" s="25">
        <v>22</v>
      </c>
      <c r="L230" s="25">
        <v>33</v>
      </c>
      <c r="M230" s="25">
        <v>3</v>
      </c>
      <c r="N230" s="25">
        <v>1</v>
      </c>
      <c r="O230" s="25">
        <v>3</v>
      </c>
      <c r="P230" s="25">
        <v>-1</v>
      </c>
      <c r="Q230" s="25" t="s">
        <v>65</v>
      </c>
      <c r="R230" s="25">
        <v>11</v>
      </c>
      <c r="S230" s="25">
        <v>3</v>
      </c>
      <c r="T230" s="25">
        <v>1</v>
      </c>
      <c r="U230" s="25">
        <v>2</v>
      </c>
      <c r="V230" s="25">
        <v>-3</v>
      </c>
    </row>
    <row r="231" spans="1:22">
      <c r="A231" s="25" t="s">
        <v>1354</v>
      </c>
      <c r="B231" s="25">
        <v>3815</v>
      </c>
      <c r="C231" s="25" t="s">
        <v>1355</v>
      </c>
      <c r="D231" s="25" t="s">
        <v>204</v>
      </c>
      <c r="E231" s="25" t="s">
        <v>894</v>
      </c>
      <c r="F231" s="25" t="s">
        <v>200</v>
      </c>
      <c r="G231" s="25" t="s">
        <v>200</v>
      </c>
      <c r="H231" s="25" t="s">
        <v>200</v>
      </c>
      <c r="I231" s="25" t="s">
        <v>200</v>
      </c>
      <c r="J231" s="25">
        <v>33</v>
      </c>
      <c r="K231" s="25">
        <v>44</v>
      </c>
      <c r="L231" s="25">
        <v>44</v>
      </c>
      <c r="M231" s="25">
        <v>3</v>
      </c>
      <c r="N231" s="25">
        <v>1</v>
      </c>
      <c r="O231" s="25">
        <v>3</v>
      </c>
      <c r="P231" s="25">
        <v>1</v>
      </c>
      <c r="Q231" s="25">
        <v>33</v>
      </c>
      <c r="R231" s="25">
        <v>33</v>
      </c>
      <c r="S231" s="25">
        <v>2</v>
      </c>
      <c r="T231" s="25">
        <v>1</v>
      </c>
      <c r="U231" s="25">
        <v>2</v>
      </c>
      <c r="V231" s="25">
        <v>0</v>
      </c>
    </row>
    <row r="232" spans="1:22">
      <c r="A232" s="25" t="s">
        <v>1356</v>
      </c>
      <c r="B232" s="25">
        <v>3816</v>
      </c>
      <c r="C232" s="25" t="s">
        <v>1357</v>
      </c>
      <c r="E232" s="25" t="s">
        <v>894</v>
      </c>
      <c r="F232" s="25" t="s">
        <v>200</v>
      </c>
      <c r="G232" s="25" t="s">
        <v>200</v>
      </c>
      <c r="H232" s="25" t="s">
        <v>70</v>
      </c>
      <c r="I232" s="25" t="s">
        <v>200</v>
      </c>
      <c r="J232" s="25">
        <v>66</v>
      </c>
    </row>
    <row r="233" spans="1:22">
      <c r="A233" s="25" t="s">
        <v>1358</v>
      </c>
      <c r="B233" s="25">
        <v>3826</v>
      </c>
      <c r="C233" s="25" t="s">
        <v>1359</v>
      </c>
      <c r="D233" s="25" t="s">
        <v>898</v>
      </c>
      <c r="E233" s="25" t="s">
        <v>894</v>
      </c>
      <c r="F233" s="25" t="s">
        <v>200</v>
      </c>
      <c r="G233" s="25" t="s">
        <v>200</v>
      </c>
      <c r="H233" s="25" t="s">
        <v>200</v>
      </c>
      <c r="I233" s="25" t="s">
        <v>895</v>
      </c>
      <c r="J233" s="25">
        <v>33</v>
      </c>
    </row>
    <row r="234" spans="1:22">
      <c r="A234" s="25" t="s">
        <v>1360</v>
      </c>
      <c r="B234" s="25">
        <v>3834</v>
      </c>
      <c r="C234" s="25" t="s">
        <v>1361</v>
      </c>
      <c r="E234" s="25" t="s">
        <v>45</v>
      </c>
      <c r="F234" s="25" t="s">
        <v>200</v>
      </c>
      <c r="G234" s="25" t="s">
        <v>200</v>
      </c>
      <c r="H234" s="25" t="s">
        <v>200</v>
      </c>
      <c r="I234" s="25" t="s">
        <v>200</v>
      </c>
      <c r="J234" s="25" t="s">
        <v>1362</v>
      </c>
    </row>
    <row r="235" spans="1:22">
      <c r="A235" s="25" t="s">
        <v>1363</v>
      </c>
      <c r="B235" s="25">
        <v>3837</v>
      </c>
      <c r="C235" s="25" t="s">
        <v>1364</v>
      </c>
      <c r="D235" s="25" t="s">
        <v>209</v>
      </c>
      <c r="E235" s="25" t="s">
        <v>894</v>
      </c>
      <c r="F235" s="25" t="s">
        <v>70</v>
      </c>
      <c r="G235" s="25" t="s">
        <v>70</v>
      </c>
      <c r="H235" s="25" t="s">
        <v>200</v>
      </c>
      <c r="I235" s="25" t="s">
        <v>899</v>
      </c>
      <c r="J235" s="25">
        <v>33</v>
      </c>
      <c r="K235" s="25">
        <v>22</v>
      </c>
      <c r="L235" s="25">
        <v>22</v>
      </c>
      <c r="M235" s="25">
        <v>1</v>
      </c>
      <c r="N235" s="25">
        <v>1</v>
      </c>
      <c r="O235" s="25">
        <v>1</v>
      </c>
      <c r="P235" s="25">
        <v>-1</v>
      </c>
      <c r="Q235" s="25" t="s">
        <v>65</v>
      </c>
      <c r="R235" s="25" t="s">
        <v>65</v>
      </c>
      <c r="S235" s="25">
        <v>1</v>
      </c>
      <c r="T235" s="25">
        <v>1</v>
      </c>
      <c r="U235" s="25">
        <v>1</v>
      </c>
      <c r="V235" s="25">
        <v>-3</v>
      </c>
    </row>
    <row r="236" spans="1:22">
      <c r="A236" s="25" t="s">
        <v>1365</v>
      </c>
      <c r="B236" s="25">
        <v>3838</v>
      </c>
      <c r="C236" s="25" t="s">
        <v>1366</v>
      </c>
      <c r="D236" s="25" t="s">
        <v>208</v>
      </c>
      <c r="E236" s="25" t="s">
        <v>894</v>
      </c>
      <c r="F236" s="25" t="s">
        <v>70</v>
      </c>
      <c r="G236" s="25" t="s">
        <v>70</v>
      </c>
      <c r="H236" s="25" t="s">
        <v>200</v>
      </c>
      <c r="I236" s="25" t="s">
        <v>899</v>
      </c>
      <c r="J236" s="25">
        <v>44</v>
      </c>
      <c r="K236" s="25">
        <v>44</v>
      </c>
      <c r="L236" s="25">
        <v>44</v>
      </c>
      <c r="M236" s="25">
        <v>3</v>
      </c>
      <c r="N236" s="25">
        <v>3</v>
      </c>
      <c r="O236" s="25">
        <v>3</v>
      </c>
      <c r="P236" s="25">
        <v>0</v>
      </c>
      <c r="Q236" s="25">
        <v>44</v>
      </c>
      <c r="R236" s="25">
        <v>44</v>
      </c>
      <c r="S236" s="25">
        <v>3</v>
      </c>
      <c r="T236" s="25">
        <v>2</v>
      </c>
      <c r="U236" s="25">
        <v>3</v>
      </c>
      <c r="V236" s="25">
        <v>0</v>
      </c>
    </row>
    <row r="237" spans="1:22">
      <c r="A237" s="25" t="s">
        <v>1367</v>
      </c>
      <c r="B237" s="25">
        <v>3848</v>
      </c>
      <c r="C237" s="25" t="s">
        <v>1368</v>
      </c>
      <c r="D237" s="25" t="s">
        <v>204</v>
      </c>
      <c r="E237" s="25" t="s">
        <v>894</v>
      </c>
      <c r="F237" s="25" t="s">
        <v>70</v>
      </c>
      <c r="G237" s="25" t="s">
        <v>70</v>
      </c>
      <c r="H237" s="25" t="s">
        <v>200</v>
      </c>
      <c r="I237" s="25" t="s">
        <v>895</v>
      </c>
      <c r="Q237" s="25" t="s">
        <v>60</v>
      </c>
      <c r="R237" s="25" t="s">
        <v>60</v>
      </c>
      <c r="S237" s="25">
        <v>4</v>
      </c>
      <c r="T237" s="25">
        <v>3</v>
      </c>
      <c r="U237" s="25">
        <v>3</v>
      </c>
    </row>
    <row r="238" spans="1:22">
      <c r="A238" s="25" t="s">
        <v>1369</v>
      </c>
      <c r="B238" s="25">
        <v>3850</v>
      </c>
      <c r="C238" s="25" t="s">
        <v>1370</v>
      </c>
      <c r="D238" s="25" t="s">
        <v>202</v>
      </c>
      <c r="E238" s="25" t="s">
        <v>45</v>
      </c>
      <c r="F238" s="25" t="s">
        <v>200</v>
      </c>
      <c r="G238" s="25" t="s">
        <v>200</v>
      </c>
      <c r="H238" s="25" t="s">
        <v>70</v>
      </c>
      <c r="I238" s="25" t="s">
        <v>200</v>
      </c>
      <c r="J238" s="25">
        <v>33</v>
      </c>
      <c r="K238" s="25">
        <v>44</v>
      </c>
      <c r="L238" s="25">
        <v>55</v>
      </c>
      <c r="M238" s="25">
        <v>4</v>
      </c>
      <c r="N238" s="25">
        <v>3</v>
      </c>
      <c r="O238" s="25">
        <v>4</v>
      </c>
      <c r="P238" s="25">
        <v>2</v>
      </c>
      <c r="Q238" s="25">
        <v>55</v>
      </c>
      <c r="R238" s="25">
        <v>55</v>
      </c>
      <c r="S238" s="25">
        <v>4</v>
      </c>
      <c r="T238" s="25">
        <v>3</v>
      </c>
      <c r="U238" s="25">
        <v>3</v>
      </c>
      <c r="V238" s="25">
        <v>2</v>
      </c>
    </row>
    <row r="239" spans="1:22">
      <c r="A239" s="25" t="s">
        <v>1371</v>
      </c>
      <c r="B239" s="25">
        <v>3864</v>
      </c>
      <c r="C239" s="25" t="s">
        <v>1372</v>
      </c>
      <c r="D239" s="25" t="s">
        <v>204</v>
      </c>
      <c r="E239" s="25" t="s">
        <v>45</v>
      </c>
      <c r="F239" s="25" t="s">
        <v>200</v>
      </c>
      <c r="G239" s="25" t="s">
        <v>200</v>
      </c>
      <c r="H239" s="25" t="s">
        <v>70</v>
      </c>
      <c r="I239" s="25" t="s">
        <v>200</v>
      </c>
      <c r="J239" s="25">
        <v>55</v>
      </c>
      <c r="K239" s="25">
        <v>65</v>
      </c>
      <c r="L239" s="25">
        <v>65</v>
      </c>
      <c r="M239" s="25">
        <v>4</v>
      </c>
      <c r="N239" s="25">
        <v>4</v>
      </c>
      <c r="O239" s="25">
        <v>4</v>
      </c>
      <c r="P239" s="25">
        <v>0</v>
      </c>
      <c r="Q239" s="25">
        <v>55</v>
      </c>
      <c r="R239" s="25">
        <v>55</v>
      </c>
      <c r="S239" s="25">
        <v>4</v>
      </c>
      <c r="T239" s="25">
        <v>4</v>
      </c>
      <c r="U239" s="25">
        <v>4</v>
      </c>
      <c r="V239" s="25">
        <v>0</v>
      </c>
    </row>
    <row r="240" spans="1:22">
      <c r="A240" s="25" t="s">
        <v>1373</v>
      </c>
      <c r="B240" s="25">
        <v>3893</v>
      </c>
      <c r="C240" s="25" t="s">
        <v>1374</v>
      </c>
      <c r="D240" s="25" t="s">
        <v>206</v>
      </c>
      <c r="E240" s="25" t="s">
        <v>894</v>
      </c>
      <c r="F240" s="25" t="s">
        <v>200</v>
      </c>
      <c r="G240" s="25" t="s">
        <v>200</v>
      </c>
      <c r="H240" s="25" t="s">
        <v>70</v>
      </c>
      <c r="I240" s="25" t="s">
        <v>200</v>
      </c>
      <c r="J240" s="25">
        <v>33</v>
      </c>
      <c r="K240" s="25">
        <v>33</v>
      </c>
      <c r="L240" s="25">
        <v>44</v>
      </c>
      <c r="M240" s="25">
        <v>2</v>
      </c>
      <c r="N240" s="25">
        <v>2</v>
      </c>
      <c r="O240" s="25">
        <v>3</v>
      </c>
      <c r="P240" s="25">
        <v>1</v>
      </c>
      <c r="Q240" s="25">
        <v>22</v>
      </c>
      <c r="R240" s="25">
        <v>33</v>
      </c>
      <c r="S240" s="25">
        <v>2</v>
      </c>
      <c r="T240" s="25">
        <v>2</v>
      </c>
      <c r="U240" s="25">
        <v>3</v>
      </c>
      <c r="V240" s="25">
        <v>0</v>
      </c>
    </row>
    <row r="241" spans="1:22">
      <c r="A241" s="25" t="s">
        <v>1375</v>
      </c>
      <c r="B241" s="25">
        <v>3920</v>
      </c>
      <c r="C241" s="25" t="s">
        <v>1376</v>
      </c>
      <c r="E241" s="25" t="s">
        <v>894</v>
      </c>
      <c r="F241" s="25" t="s">
        <v>200</v>
      </c>
      <c r="G241" s="25" t="s">
        <v>200</v>
      </c>
      <c r="H241" s="25" t="s">
        <v>70</v>
      </c>
      <c r="I241" s="25" t="s">
        <v>200</v>
      </c>
      <c r="J241" s="25">
        <v>55</v>
      </c>
    </row>
    <row r="242" spans="1:22">
      <c r="A242" s="25" t="s">
        <v>1377</v>
      </c>
      <c r="B242" s="25">
        <v>3922</v>
      </c>
      <c r="C242" s="25" t="s">
        <v>1378</v>
      </c>
      <c r="D242" s="25" t="s">
        <v>202</v>
      </c>
      <c r="E242" s="25" t="s">
        <v>894</v>
      </c>
      <c r="F242" s="25" t="s">
        <v>200</v>
      </c>
      <c r="G242" s="25" t="s">
        <v>200</v>
      </c>
      <c r="H242" s="25" t="s">
        <v>200</v>
      </c>
      <c r="I242" s="25" t="s">
        <v>200</v>
      </c>
      <c r="J242" s="25">
        <v>33</v>
      </c>
      <c r="K242" s="25">
        <v>22</v>
      </c>
      <c r="L242" s="25">
        <v>33</v>
      </c>
      <c r="M242" s="25">
        <v>2</v>
      </c>
      <c r="N242" s="25">
        <v>3</v>
      </c>
      <c r="O242" s="25">
        <v>2</v>
      </c>
      <c r="P242" s="25">
        <v>0</v>
      </c>
      <c r="Q242" s="25">
        <v>11</v>
      </c>
      <c r="R242" s="25">
        <v>22</v>
      </c>
      <c r="S242" s="25">
        <v>2</v>
      </c>
      <c r="T242" s="25">
        <v>2</v>
      </c>
      <c r="U242" s="25">
        <v>2</v>
      </c>
      <c r="V242" s="25">
        <v>-1</v>
      </c>
    </row>
    <row r="243" spans="1:22">
      <c r="A243" s="25" t="s">
        <v>1379</v>
      </c>
      <c r="B243" s="25">
        <v>4193</v>
      </c>
      <c r="C243" s="25" t="s">
        <v>1380</v>
      </c>
      <c r="E243" s="25" t="s">
        <v>45</v>
      </c>
      <c r="F243" s="25" t="s">
        <v>200</v>
      </c>
      <c r="G243" s="25" t="s">
        <v>200</v>
      </c>
      <c r="H243" s="25" t="s">
        <v>200</v>
      </c>
      <c r="I243" s="25" t="s">
        <v>200</v>
      </c>
      <c r="J243" s="25">
        <v>55</v>
      </c>
    </row>
    <row r="244" spans="1:22">
      <c r="A244" s="25" t="s">
        <v>1381</v>
      </c>
      <c r="B244" s="25">
        <v>4204</v>
      </c>
      <c r="C244" s="25" t="s">
        <v>1382</v>
      </c>
      <c r="E244" s="25" t="s">
        <v>45</v>
      </c>
      <c r="F244" s="25" t="s">
        <v>200</v>
      </c>
      <c r="G244" s="25" t="s">
        <v>200</v>
      </c>
      <c r="H244" s="25" t="s">
        <v>200</v>
      </c>
      <c r="I244" s="25" t="s">
        <v>200</v>
      </c>
      <c r="J244" s="25">
        <v>88</v>
      </c>
    </row>
    <row r="245" spans="1:22">
      <c r="A245" s="25" t="s">
        <v>1383</v>
      </c>
      <c r="B245" s="25">
        <v>4230</v>
      </c>
      <c r="C245" s="25" t="s">
        <v>1384</v>
      </c>
      <c r="E245" s="25" t="s">
        <v>894</v>
      </c>
      <c r="F245" s="25" t="s">
        <v>200</v>
      </c>
      <c r="G245" s="25" t="s">
        <v>200</v>
      </c>
      <c r="H245" s="25" t="s">
        <v>200</v>
      </c>
      <c r="I245" s="25" t="s">
        <v>200</v>
      </c>
      <c r="J245" s="25">
        <v>77</v>
      </c>
    </row>
    <row r="246" spans="1:22">
      <c r="A246" s="25" t="s">
        <v>1385</v>
      </c>
      <c r="B246" s="25">
        <v>4272</v>
      </c>
      <c r="C246" s="25" t="s">
        <v>1386</v>
      </c>
      <c r="E246" s="25" t="s">
        <v>45</v>
      </c>
      <c r="F246" s="25" t="s">
        <v>200</v>
      </c>
      <c r="G246" s="25" t="s">
        <v>200</v>
      </c>
      <c r="H246" s="25" t="s">
        <v>200</v>
      </c>
      <c r="I246" s="25" t="s">
        <v>200</v>
      </c>
      <c r="J246" s="25">
        <v>44</v>
      </c>
    </row>
    <row r="247" spans="1:22">
      <c r="A247" s="25" t="s">
        <v>1387</v>
      </c>
      <c r="B247" s="25">
        <v>4315</v>
      </c>
      <c r="C247" s="25" t="s">
        <v>1388</v>
      </c>
      <c r="D247" s="25" t="s">
        <v>198</v>
      </c>
      <c r="E247" s="25" t="s">
        <v>45</v>
      </c>
      <c r="F247" s="25" t="s">
        <v>200</v>
      </c>
      <c r="G247" s="25" t="s">
        <v>200</v>
      </c>
      <c r="H247" s="25" t="s">
        <v>70</v>
      </c>
      <c r="I247" s="25" t="s">
        <v>200</v>
      </c>
      <c r="J247" s="25">
        <v>44</v>
      </c>
      <c r="K247" s="25">
        <v>55</v>
      </c>
      <c r="L247" s="25">
        <v>55</v>
      </c>
      <c r="M247" s="25">
        <v>3</v>
      </c>
      <c r="N247" s="25">
        <v>2</v>
      </c>
      <c r="O247" s="25">
        <v>3</v>
      </c>
      <c r="P247" s="25">
        <v>1</v>
      </c>
      <c r="Q247" s="25">
        <v>44</v>
      </c>
      <c r="R247" s="25">
        <v>55</v>
      </c>
      <c r="S247" s="25">
        <v>3</v>
      </c>
      <c r="T247" s="25">
        <v>2</v>
      </c>
      <c r="U247" s="25">
        <v>3</v>
      </c>
      <c r="V247" s="25">
        <v>1</v>
      </c>
    </row>
    <row r="248" spans="1:22">
      <c r="A248" s="25" t="s">
        <v>1389</v>
      </c>
      <c r="B248" s="25">
        <v>4341</v>
      </c>
      <c r="C248" s="25" t="s">
        <v>1390</v>
      </c>
      <c r="E248" s="25" t="s">
        <v>894</v>
      </c>
      <c r="F248" s="25" t="s">
        <v>70</v>
      </c>
      <c r="G248" s="25" t="s">
        <v>70</v>
      </c>
      <c r="H248" s="25" t="s">
        <v>200</v>
      </c>
      <c r="I248" s="25" t="s">
        <v>895</v>
      </c>
      <c r="J248" s="25">
        <v>44</v>
      </c>
    </row>
    <row r="249" spans="1:22">
      <c r="A249" s="25" t="s">
        <v>1391</v>
      </c>
      <c r="B249" s="25">
        <v>4632</v>
      </c>
      <c r="C249" s="25" t="s">
        <v>1392</v>
      </c>
      <c r="D249" s="25" t="s">
        <v>208</v>
      </c>
      <c r="E249" s="25" t="s">
        <v>894</v>
      </c>
      <c r="F249" s="25" t="s">
        <v>70</v>
      </c>
      <c r="G249" s="25" t="s">
        <v>70</v>
      </c>
      <c r="H249" s="25" t="s">
        <v>200</v>
      </c>
      <c r="I249" s="25" t="s">
        <v>899</v>
      </c>
      <c r="J249" s="25">
        <v>33</v>
      </c>
      <c r="K249" s="25">
        <v>33</v>
      </c>
      <c r="L249" s="25">
        <v>44</v>
      </c>
      <c r="M249" s="25">
        <v>3</v>
      </c>
      <c r="N249" s="25">
        <v>2</v>
      </c>
      <c r="O249" s="25">
        <v>3</v>
      </c>
      <c r="P249" s="25">
        <v>1</v>
      </c>
      <c r="Q249" s="25" t="s">
        <v>65</v>
      </c>
      <c r="R249" s="25">
        <v>11</v>
      </c>
      <c r="S249" s="25">
        <v>3</v>
      </c>
      <c r="T249" s="25">
        <v>2</v>
      </c>
      <c r="U249" s="25">
        <v>3</v>
      </c>
      <c r="V249" s="25">
        <v>-2</v>
      </c>
    </row>
    <row r="250" spans="1:22">
      <c r="A250" s="25" t="s">
        <v>1393</v>
      </c>
      <c r="B250" s="25">
        <v>4635</v>
      </c>
      <c r="C250" s="25" t="s">
        <v>1394</v>
      </c>
      <c r="D250" s="25" t="s">
        <v>203</v>
      </c>
      <c r="E250" s="25" t="s">
        <v>45</v>
      </c>
      <c r="F250" s="25" t="s">
        <v>70</v>
      </c>
      <c r="G250" s="25" t="s">
        <v>70</v>
      </c>
      <c r="H250" s="25" t="s">
        <v>200</v>
      </c>
      <c r="I250" s="25" t="s">
        <v>200</v>
      </c>
      <c r="J250" s="25">
        <v>55</v>
      </c>
      <c r="K250" s="25">
        <v>44</v>
      </c>
      <c r="L250" s="25">
        <v>55</v>
      </c>
      <c r="M250" s="25">
        <v>3</v>
      </c>
      <c r="N250" s="25">
        <v>3</v>
      </c>
      <c r="O250" s="25">
        <v>3</v>
      </c>
      <c r="P250" s="25">
        <v>0</v>
      </c>
      <c r="Q250" s="25">
        <v>55</v>
      </c>
      <c r="R250" s="25">
        <v>66</v>
      </c>
      <c r="S250" s="25">
        <v>3</v>
      </c>
      <c r="T250" s="25">
        <v>3</v>
      </c>
      <c r="U250" s="25">
        <v>3</v>
      </c>
      <c r="V250" s="25">
        <v>1</v>
      </c>
    </row>
    <row r="251" spans="1:22">
      <c r="A251" s="25" t="s">
        <v>1395</v>
      </c>
      <c r="B251" s="25">
        <v>4660</v>
      </c>
      <c r="C251" s="25" t="s">
        <v>1396</v>
      </c>
      <c r="D251" s="25" t="s">
        <v>207</v>
      </c>
      <c r="E251" s="25" t="s">
        <v>894</v>
      </c>
      <c r="F251" s="25" t="s">
        <v>70</v>
      </c>
      <c r="G251" s="25" t="s">
        <v>70</v>
      </c>
      <c r="H251" s="25" t="s">
        <v>70</v>
      </c>
      <c r="I251" s="25" t="s">
        <v>200</v>
      </c>
      <c r="J251" s="25">
        <v>44</v>
      </c>
      <c r="K251" s="25">
        <v>33</v>
      </c>
      <c r="L251" s="25">
        <v>33</v>
      </c>
      <c r="M251" s="25">
        <v>3</v>
      </c>
      <c r="N251" s="25">
        <v>1</v>
      </c>
      <c r="O251" s="25">
        <v>2</v>
      </c>
      <c r="P251" s="25">
        <v>-1</v>
      </c>
      <c r="Q251" s="25">
        <v>44</v>
      </c>
      <c r="R251" s="25">
        <v>44</v>
      </c>
      <c r="S251" s="25">
        <v>3</v>
      </c>
      <c r="T251" s="25">
        <v>2</v>
      </c>
      <c r="U251" s="25">
        <v>3</v>
      </c>
      <c r="V251" s="25">
        <v>0</v>
      </c>
    </row>
    <row r="252" spans="1:22">
      <c r="A252" s="25" t="s">
        <v>1397</v>
      </c>
      <c r="B252" s="25">
        <v>4674</v>
      </c>
      <c r="C252" s="25" t="s">
        <v>1398</v>
      </c>
      <c r="D252" s="25" t="s">
        <v>208</v>
      </c>
      <c r="E252" s="25" t="s">
        <v>894</v>
      </c>
      <c r="F252" s="25" t="s">
        <v>200</v>
      </c>
      <c r="G252" s="25" t="s">
        <v>200</v>
      </c>
      <c r="H252" s="25" t="s">
        <v>200</v>
      </c>
      <c r="I252" s="25" t="s">
        <v>200</v>
      </c>
      <c r="J252" s="25">
        <v>77</v>
      </c>
      <c r="K252" s="25">
        <v>55</v>
      </c>
      <c r="L252" s="25">
        <v>55</v>
      </c>
      <c r="M252" s="25">
        <v>3</v>
      </c>
      <c r="N252" s="25">
        <v>3</v>
      </c>
      <c r="O252" s="25">
        <v>3</v>
      </c>
      <c r="P252" s="25">
        <v>-2</v>
      </c>
      <c r="Q252" s="25">
        <v>55</v>
      </c>
      <c r="R252" s="25">
        <v>55</v>
      </c>
      <c r="S252" s="25">
        <v>3</v>
      </c>
      <c r="T252" s="25">
        <v>2</v>
      </c>
      <c r="U252" s="25">
        <v>3</v>
      </c>
      <c r="V252" s="25">
        <v>-2</v>
      </c>
    </row>
    <row r="253" spans="1:22">
      <c r="A253" s="25" t="s">
        <v>1399</v>
      </c>
      <c r="B253" s="25">
        <v>4686</v>
      </c>
      <c r="C253" s="25" t="s">
        <v>1400</v>
      </c>
      <c r="D253" s="25" t="s">
        <v>207</v>
      </c>
      <c r="E253" s="25" t="s">
        <v>45</v>
      </c>
      <c r="F253" s="25" t="s">
        <v>200</v>
      </c>
      <c r="G253" s="25" t="s">
        <v>200</v>
      </c>
      <c r="H253" s="25" t="s">
        <v>200</v>
      </c>
      <c r="I253" s="25" t="s">
        <v>899</v>
      </c>
      <c r="J253" s="25">
        <v>66</v>
      </c>
      <c r="K253" s="25">
        <v>66</v>
      </c>
      <c r="L253" s="25">
        <v>66</v>
      </c>
      <c r="M253" s="25">
        <v>4</v>
      </c>
      <c r="N253" s="25">
        <v>1</v>
      </c>
      <c r="O253" s="25">
        <v>4</v>
      </c>
      <c r="P253" s="25">
        <v>0</v>
      </c>
      <c r="Q253" s="25">
        <v>44</v>
      </c>
      <c r="R253" s="25">
        <v>55</v>
      </c>
      <c r="S253" s="25">
        <v>3</v>
      </c>
      <c r="T253" s="25">
        <v>3</v>
      </c>
      <c r="U253" s="25">
        <v>3</v>
      </c>
      <c r="V253" s="25">
        <v>-1</v>
      </c>
    </row>
    <row r="254" spans="1:22">
      <c r="A254" s="25" t="s">
        <v>392</v>
      </c>
      <c r="B254" s="25">
        <v>4729</v>
      </c>
      <c r="C254" s="25" t="s">
        <v>1401</v>
      </c>
      <c r="E254" s="25" t="s">
        <v>45</v>
      </c>
      <c r="F254" s="25" t="s">
        <v>200</v>
      </c>
      <c r="G254" s="25" t="s">
        <v>200</v>
      </c>
      <c r="H254" s="25" t="s">
        <v>200</v>
      </c>
      <c r="I254" s="25" t="s">
        <v>200</v>
      </c>
      <c r="J254" s="25">
        <v>88</v>
      </c>
    </row>
    <row r="255" spans="1:22">
      <c r="A255" s="25" t="s">
        <v>399</v>
      </c>
      <c r="B255" s="25">
        <v>4735</v>
      </c>
      <c r="C255" s="25" t="s">
        <v>1402</v>
      </c>
      <c r="D255" s="25" t="s">
        <v>208</v>
      </c>
      <c r="E255" s="25" t="s">
        <v>894</v>
      </c>
      <c r="F255" s="25" t="s">
        <v>200</v>
      </c>
      <c r="G255" s="25" t="s">
        <v>200</v>
      </c>
      <c r="H255" s="25" t="s">
        <v>70</v>
      </c>
      <c r="I255" s="25" t="s">
        <v>200</v>
      </c>
      <c r="J255" s="25">
        <v>66</v>
      </c>
      <c r="K255" s="25">
        <v>33</v>
      </c>
      <c r="L255" s="25">
        <v>44</v>
      </c>
      <c r="M255" s="25">
        <v>3</v>
      </c>
      <c r="N255" s="25">
        <v>3</v>
      </c>
      <c r="O255" s="25">
        <v>3</v>
      </c>
      <c r="P255" s="25">
        <v>-2</v>
      </c>
      <c r="Q255" s="25" t="s">
        <v>65</v>
      </c>
      <c r="R255" s="25">
        <v>11</v>
      </c>
      <c r="S255" s="25">
        <v>3</v>
      </c>
      <c r="T255" s="25">
        <v>2</v>
      </c>
      <c r="U255" s="25">
        <v>3</v>
      </c>
      <c r="V255" s="25">
        <v>-5</v>
      </c>
    </row>
    <row r="256" spans="1:22">
      <c r="A256" s="25" t="s">
        <v>402</v>
      </c>
      <c r="B256" s="25">
        <v>4736</v>
      </c>
      <c r="C256" s="25" t="s">
        <v>1403</v>
      </c>
      <c r="D256" s="25" t="s">
        <v>204</v>
      </c>
      <c r="E256" s="25" t="s">
        <v>894</v>
      </c>
      <c r="F256" s="25" t="s">
        <v>200</v>
      </c>
      <c r="G256" s="25" t="s">
        <v>200</v>
      </c>
      <c r="H256" s="25" t="s">
        <v>70</v>
      </c>
      <c r="I256" s="25" t="s">
        <v>200</v>
      </c>
      <c r="J256" s="25">
        <v>44</v>
      </c>
      <c r="K256" s="25">
        <v>33</v>
      </c>
      <c r="L256" s="25">
        <v>33</v>
      </c>
      <c r="M256" s="25">
        <v>3</v>
      </c>
      <c r="N256" s="25">
        <v>1</v>
      </c>
      <c r="O256" s="25">
        <v>3</v>
      </c>
      <c r="P256" s="25">
        <v>-1</v>
      </c>
      <c r="Q256" s="25">
        <v>11</v>
      </c>
      <c r="R256" s="25">
        <v>11</v>
      </c>
      <c r="S256" s="25">
        <v>2</v>
      </c>
      <c r="T256" s="25">
        <v>1</v>
      </c>
      <c r="U256" s="25">
        <v>2</v>
      </c>
      <c r="V256" s="25">
        <v>-3</v>
      </c>
    </row>
    <row r="257" spans="1:22">
      <c r="A257" s="25" t="s">
        <v>406</v>
      </c>
      <c r="B257" s="25">
        <v>4737</v>
      </c>
      <c r="C257" s="25" t="s">
        <v>1404</v>
      </c>
      <c r="D257" s="25" t="s">
        <v>203</v>
      </c>
      <c r="E257" s="25" t="s">
        <v>45</v>
      </c>
      <c r="F257" s="25" t="s">
        <v>200</v>
      </c>
      <c r="G257" s="25" t="s">
        <v>200</v>
      </c>
      <c r="H257" s="25" t="s">
        <v>200</v>
      </c>
      <c r="I257" s="25" t="s">
        <v>200</v>
      </c>
      <c r="J257" s="25">
        <v>44</v>
      </c>
      <c r="K257" s="25">
        <v>33</v>
      </c>
      <c r="L257" s="25">
        <v>44</v>
      </c>
      <c r="M257" s="25">
        <v>2</v>
      </c>
      <c r="N257" s="25">
        <v>3</v>
      </c>
      <c r="O257" s="25">
        <v>2</v>
      </c>
      <c r="P257" s="25">
        <v>0</v>
      </c>
      <c r="Q257" s="25" t="s">
        <v>65</v>
      </c>
      <c r="R257" s="25">
        <v>33</v>
      </c>
      <c r="S257" s="25">
        <v>2</v>
      </c>
      <c r="T257" s="25">
        <v>1</v>
      </c>
      <c r="U257" s="25">
        <v>2</v>
      </c>
      <c r="V257" s="25">
        <v>-1</v>
      </c>
    </row>
    <row r="258" spans="1:22">
      <c r="A258" s="25" t="s">
        <v>1405</v>
      </c>
      <c r="B258" s="25">
        <v>4738</v>
      </c>
      <c r="C258" s="25" t="s">
        <v>1406</v>
      </c>
      <c r="D258" s="25" t="s">
        <v>208</v>
      </c>
      <c r="E258" s="25" t="s">
        <v>894</v>
      </c>
      <c r="F258" s="25" t="s">
        <v>70</v>
      </c>
      <c r="G258" s="25" t="s">
        <v>70</v>
      </c>
      <c r="H258" s="25" t="s">
        <v>70</v>
      </c>
      <c r="I258" s="25" t="s">
        <v>200</v>
      </c>
      <c r="J258" s="25">
        <v>33</v>
      </c>
      <c r="K258" s="25">
        <v>33</v>
      </c>
      <c r="L258" s="25">
        <v>44</v>
      </c>
      <c r="M258" s="25">
        <v>3</v>
      </c>
      <c r="N258" s="25">
        <v>2</v>
      </c>
      <c r="O258" s="25">
        <v>3</v>
      </c>
      <c r="P258" s="25">
        <v>1</v>
      </c>
      <c r="Q258" s="25">
        <v>11</v>
      </c>
      <c r="R258" s="25">
        <v>11</v>
      </c>
      <c r="S258" s="25">
        <v>3</v>
      </c>
      <c r="T258" s="25">
        <v>2</v>
      </c>
      <c r="U258" s="25">
        <v>2</v>
      </c>
      <c r="V258" s="25">
        <v>-2</v>
      </c>
    </row>
    <row r="259" spans="1:22">
      <c r="A259" s="25" t="s">
        <v>1407</v>
      </c>
      <c r="B259" s="25">
        <v>4758</v>
      </c>
      <c r="C259" s="25" t="s">
        <v>1408</v>
      </c>
      <c r="D259" s="25" t="s">
        <v>209</v>
      </c>
      <c r="E259" s="25" t="s">
        <v>45</v>
      </c>
      <c r="F259" s="25" t="s">
        <v>200</v>
      </c>
      <c r="G259" s="25" t="s">
        <v>200</v>
      </c>
      <c r="H259" s="25" t="s">
        <v>70</v>
      </c>
      <c r="I259" s="25" t="s">
        <v>200</v>
      </c>
      <c r="J259" s="25">
        <v>33</v>
      </c>
      <c r="K259" s="25">
        <v>22</v>
      </c>
      <c r="L259" s="25">
        <v>22</v>
      </c>
      <c r="M259" s="25">
        <v>2</v>
      </c>
      <c r="N259" s="25">
        <v>2</v>
      </c>
      <c r="O259" s="25">
        <v>2</v>
      </c>
      <c r="P259" s="25">
        <v>-1</v>
      </c>
      <c r="Q259" s="25">
        <v>11</v>
      </c>
      <c r="R259" s="25">
        <v>11</v>
      </c>
      <c r="S259" s="25">
        <v>3</v>
      </c>
      <c r="T259" s="25">
        <v>1</v>
      </c>
      <c r="U259" s="25">
        <v>3</v>
      </c>
      <c r="V259" s="25">
        <v>-2</v>
      </c>
    </row>
    <row r="260" spans="1:22">
      <c r="A260" s="25" t="s">
        <v>1409</v>
      </c>
      <c r="B260" s="25">
        <v>4759</v>
      </c>
      <c r="C260" s="25" t="s">
        <v>1410</v>
      </c>
      <c r="D260" s="25" t="s">
        <v>207</v>
      </c>
      <c r="E260" s="25" t="s">
        <v>894</v>
      </c>
      <c r="F260" s="25" t="s">
        <v>200</v>
      </c>
      <c r="G260" s="25" t="s">
        <v>70</v>
      </c>
      <c r="H260" s="25" t="s">
        <v>200</v>
      </c>
      <c r="I260" s="25" t="s">
        <v>200</v>
      </c>
      <c r="J260" s="25">
        <v>44</v>
      </c>
      <c r="K260" s="25">
        <v>33</v>
      </c>
      <c r="L260" s="25">
        <v>33</v>
      </c>
      <c r="M260" s="25">
        <v>3</v>
      </c>
      <c r="N260" s="25">
        <v>1</v>
      </c>
      <c r="O260" s="25">
        <v>2</v>
      </c>
      <c r="P260" s="25">
        <v>-1</v>
      </c>
      <c r="Q260" s="25">
        <v>11</v>
      </c>
      <c r="R260" s="25">
        <v>22</v>
      </c>
      <c r="S260" s="25">
        <v>2</v>
      </c>
      <c r="T260" s="25">
        <v>2</v>
      </c>
      <c r="U260" s="25">
        <v>2</v>
      </c>
      <c r="V260" s="25">
        <v>-2</v>
      </c>
    </row>
    <row r="261" spans="1:22">
      <c r="A261" s="25" t="s">
        <v>1411</v>
      </c>
      <c r="B261" s="25">
        <v>4763</v>
      </c>
      <c r="C261" s="25" t="s">
        <v>1412</v>
      </c>
      <c r="E261" s="25" t="s">
        <v>45</v>
      </c>
      <c r="F261" s="25" t="s">
        <v>200</v>
      </c>
      <c r="G261" s="25" t="s">
        <v>200</v>
      </c>
      <c r="H261" s="25" t="s">
        <v>200</v>
      </c>
      <c r="I261" s="25" t="s">
        <v>200</v>
      </c>
      <c r="J261" s="25">
        <v>66</v>
      </c>
    </row>
    <row r="262" spans="1:22">
      <c r="A262" s="25" t="s">
        <v>1413</v>
      </c>
      <c r="B262" s="25">
        <v>4765</v>
      </c>
      <c r="C262" s="25" t="s">
        <v>1414</v>
      </c>
      <c r="E262" s="25" t="s">
        <v>894</v>
      </c>
      <c r="F262" s="25" t="s">
        <v>200</v>
      </c>
      <c r="G262" s="25" t="s">
        <v>200</v>
      </c>
      <c r="H262" s="25" t="s">
        <v>200</v>
      </c>
      <c r="I262" s="25" t="s">
        <v>895</v>
      </c>
      <c r="K262" s="25" t="s">
        <v>60</v>
      </c>
      <c r="L262" s="25" t="s">
        <v>60</v>
      </c>
      <c r="M262" s="25">
        <v>3</v>
      </c>
      <c r="N262" s="25" t="s">
        <v>60</v>
      </c>
      <c r="O262" s="25">
        <v>3</v>
      </c>
    </row>
    <row r="263" spans="1:22">
      <c r="A263" s="25" t="s">
        <v>1415</v>
      </c>
      <c r="B263" s="25">
        <v>4766</v>
      </c>
      <c r="C263" s="25" t="s">
        <v>1416</v>
      </c>
      <c r="D263" s="25" t="s">
        <v>198</v>
      </c>
      <c r="E263" s="25" t="s">
        <v>894</v>
      </c>
      <c r="F263" s="25" t="s">
        <v>200</v>
      </c>
      <c r="G263" s="25" t="s">
        <v>200</v>
      </c>
      <c r="H263" s="25" t="s">
        <v>70</v>
      </c>
      <c r="I263" s="25" t="s">
        <v>200</v>
      </c>
      <c r="J263" s="25">
        <v>33</v>
      </c>
      <c r="K263" s="25">
        <v>55</v>
      </c>
      <c r="L263" s="25">
        <v>55</v>
      </c>
      <c r="M263" s="25">
        <v>3</v>
      </c>
      <c r="N263" s="25">
        <v>1</v>
      </c>
      <c r="O263" s="25">
        <v>3</v>
      </c>
      <c r="P263" s="25">
        <v>2</v>
      </c>
      <c r="Q263" s="25">
        <v>11</v>
      </c>
      <c r="R263" s="25">
        <v>22</v>
      </c>
      <c r="S263" s="25">
        <v>2</v>
      </c>
      <c r="T263" s="25">
        <v>1</v>
      </c>
      <c r="U263" s="25">
        <v>3</v>
      </c>
      <c r="V263" s="25">
        <v>-1</v>
      </c>
    </row>
    <row r="264" spans="1:22">
      <c r="A264" s="25" t="s">
        <v>1417</v>
      </c>
      <c r="B264" s="25">
        <v>4767</v>
      </c>
      <c r="C264" s="25" t="s">
        <v>1418</v>
      </c>
      <c r="D264" s="25" t="s">
        <v>198</v>
      </c>
      <c r="E264" s="25" t="s">
        <v>894</v>
      </c>
      <c r="F264" s="25" t="s">
        <v>200</v>
      </c>
      <c r="G264" s="25" t="s">
        <v>200</v>
      </c>
      <c r="H264" s="25" t="s">
        <v>200</v>
      </c>
      <c r="I264" s="25" t="s">
        <v>899</v>
      </c>
      <c r="J264" s="25">
        <v>44</v>
      </c>
      <c r="K264" s="25" t="s">
        <v>60</v>
      </c>
      <c r="L264" s="25" t="s">
        <v>60</v>
      </c>
      <c r="M264" s="25" t="s">
        <v>60</v>
      </c>
      <c r="N264" s="25" t="s">
        <v>60</v>
      </c>
      <c r="O264" s="25" t="s">
        <v>60</v>
      </c>
      <c r="P264" s="25">
        <v>-4</v>
      </c>
    </row>
    <row r="265" spans="1:22">
      <c r="A265" s="25" t="s">
        <v>1419</v>
      </c>
      <c r="B265" s="25">
        <v>4804</v>
      </c>
      <c r="C265" s="25" t="s">
        <v>1420</v>
      </c>
      <c r="E265" s="25" t="s">
        <v>45</v>
      </c>
      <c r="F265" s="25" t="s">
        <v>70</v>
      </c>
      <c r="G265" s="25" t="s">
        <v>70</v>
      </c>
      <c r="H265" s="25" t="s">
        <v>200</v>
      </c>
      <c r="I265" s="25" t="s">
        <v>200</v>
      </c>
      <c r="J265" s="25">
        <v>44</v>
      </c>
    </row>
    <row r="266" spans="1:22">
      <c r="A266" s="25" t="s">
        <v>1421</v>
      </c>
      <c r="B266" s="25">
        <v>4810</v>
      </c>
      <c r="C266" s="25" t="s">
        <v>1422</v>
      </c>
      <c r="D266" s="25" t="s">
        <v>207</v>
      </c>
      <c r="E266" s="25" t="s">
        <v>894</v>
      </c>
      <c r="F266" s="25" t="s">
        <v>200</v>
      </c>
      <c r="G266" s="25" t="s">
        <v>200</v>
      </c>
      <c r="H266" s="25" t="s">
        <v>200</v>
      </c>
      <c r="I266" s="25" t="s">
        <v>200</v>
      </c>
      <c r="J266" s="25">
        <v>55</v>
      </c>
      <c r="K266" s="25">
        <v>55</v>
      </c>
      <c r="L266" s="25">
        <v>55</v>
      </c>
      <c r="M266" s="25">
        <v>3</v>
      </c>
      <c r="N266" s="25">
        <v>2</v>
      </c>
      <c r="O266" s="25">
        <v>3</v>
      </c>
      <c r="P266" s="25">
        <v>0</v>
      </c>
      <c r="Q266" s="25">
        <v>44</v>
      </c>
      <c r="R266" s="25">
        <v>44</v>
      </c>
      <c r="S266" s="25">
        <v>3</v>
      </c>
      <c r="T266" s="25">
        <v>2</v>
      </c>
      <c r="U266" s="25">
        <v>3</v>
      </c>
      <c r="V266" s="25">
        <v>-1</v>
      </c>
    </row>
    <row r="267" spans="1:22">
      <c r="A267" s="25" t="s">
        <v>1423</v>
      </c>
      <c r="B267" s="25">
        <v>5101</v>
      </c>
      <c r="C267" s="25" t="s">
        <v>1424</v>
      </c>
      <c r="D267" s="25" t="s">
        <v>203</v>
      </c>
      <c r="E267" s="25" t="s">
        <v>45</v>
      </c>
      <c r="F267" s="25" t="s">
        <v>70</v>
      </c>
      <c r="G267" s="25" t="s">
        <v>70</v>
      </c>
      <c r="H267" s="25" t="s">
        <v>70</v>
      </c>
      <c r="I267" s="25" t="s">
        <v>200</v>
      </c>
      <c r="K267" s="25">
        <v>44</v>
      </c>
      <c r="L267" s="25">
        <v>55</v>
      </c>
      <c r="M267" s="25">
        <v>4</v>
      </c>
      <c r="N267" s="25">
        <v>4</v>
      </c>
      <c r="O267" s="25">
        <v>3</v>
      </c>
      <c r="Q267" s="25">
        <v>11</v>
      </c>
      <c r="R267" s="25">
        <v>33</v>
      </c>
      <c r="S267" s="25">
        <v>4</v>
      </c>
      <c r="T267" s="25">
        <v>4</v>
      </c>
      <c r="U267" s="25">
        <v>3</v>
      </c>
    </row>
    <row r="268" spans="1:22">
      <c r="A268" s="25" t="s">
        <v>1425</v>
      </c>
      <c r="B268" s="25">
        <v>5103</v>
      </c>
      <c r="C268" s="25" t="s">
        <v>1426</v>
      </c>
      <c r="D268" s="25" t="s">
        <v>202</v>
      </c>
      <c r="E268" s="25" t="s">
        <v>894</v>
      </c>
      <c r="F268" s="25" t="s">
        <v>200</v>
      </c>
      <c r="G268" s="25" t="s">
        <v>200</v>
      </c>
      <c r="H268" s="25" t="s">
        <v>70</v>
      </c>
      <c r="I268" s="25" t="s">
        <v>200</v>
      </c>
      <c r="J268" s="25">
        <v>55</v>
      </c>
      <c r="K268" s="25">
        <v>44</v>
      </c>
      <c r="L268" s="25">
        <v>44</v>
      </c>
      <c r="M268" s="25">
        <v>3</v>
      </c>
      <c r="N268" s="25">
        <v>1</v>
      </c>
      <c r="O268" s="25">
        <v>3</v>
      </c>
      <c r="P268" s="25">
        <v>-1</v>
      </c>
      <c r="Q268" s="25">
        <v>22</v>
      </c>
      <c r="R268" s="25">
        <v>33</v>
      </c>
      <c r="S268" s="25">
        <v>3</v>
      </c>
      <c r="T268" s="25">
        <v>3</v>
      </c>
      <c r="U268" s="25">
        <v>3</v>
      </c>
      <c r="V268" s="25">
        <v>-2</v>
      </c>
    </row>
    <row r="269" spans="1:22">
      <c r="A269" s="25" t="s">
        <v>1427</v>
      </c>
      <c r="B269" s="25">
        <v>105121</v>
      </c>
      <c r="C269" s="25" t="s">
        <v>1428</v>
      </c>
      <c r="D269" s="25" t="s">
        <v>206</v>
      </c>
      <c r="E269" s="25" t="s">
        <v>45</v>
      </c>
      <c r="F269" s="25" t="s">
        <v>70</v>
      </c>
      <c r="G269" s="25" t="s">
        <v>70</v>
      </c>
      <c r="H269" s="25" t="s">
        <v>70</v>
      </c>
      <c r="I269" s="25" t="s">
        <v>200</v>
      </c>
      <c r="J269" s="25">
        <v>33</v>
      </c>
      <c r="K269" s="25">
        <v>11</v>
      </c>
      <c r="L269" s="25">
        <v>11</v>
      </c>
      <c r="M269" s="25">
        <v>2</v>
      </c>
      <c r="N269" s="25">
        <v>1</v>
      </c>
      <c r="O269" s="25">
        <v>2</v>
      </c>
      <c r="P269" s="25">
        <v>-2</v>
      </c>
      <c r="Q269" s="25">
        <v>22</v>
      </c>
      <c r="R269" s="25">
        <v>33</v>
      </c>
      <c r="S269" s="25">
        <v>3</v>
      </c>
      <c r="T269" s="25">
        <v>1</v>
      </c>
      <c r="U269" s="25">
        <v>3</v>
      </c>
      <c r="V269" s="25">
        <v>0</v>
      </c>
    </row>
    <row r="270" spans="1:22">
      <c r="A270" s="25" t="s">
        <v>1429</v>
      </c>
      <c r="B270" s="25">
        <v>105124</v>
      </c>
      <c r="C270" s="25" t="s">
        <v>1430</v>
      </c>
      <c r="E270" s="25" t="s">
        <v>894</v>
      </c>
      <c r="F270" s="25" t="s">
        <v>200</v>
      </c>
      <c r="G270" s="25" t="s">
        <v>70</v>
      </c>
      <c r="H270" s="25" t="s">
        <v>70</v>
      </c>
      <c r="I270" s="25" t="s">
        <v>200</v>
      </c>
      <c r="J270" s="25">
        <v>22</v>
      </c>
    </row>
    <row r="271" spans="1:22">
      <c r="A271" s="25" t="s">
        <v>1431</v>
      </c>
      <c r="B271" s="25">
        <v>105125</v>
      </c>
      <c r="C271" s="25" t="s">
        <v>1432</v>
      </c>
      <c r="D271" s="25" t="s">
        <v>198</v>
      </c>
      <c r="E271" s="25" t="s">
        <v>45</v>
      </c>
      <c r="F271" s="25" t="s">
        <v>70</v>
      </c>
      <c r="G271" s="25" t="s">
        <v>70</v>
      </c>
      <c r="H271" s="25" t="s">
        <v>200</v>
      </c>
      <c r="I271" s="25" t="s">
        <v>200</v>
      </c>
      <c r="J271" s="25">
        <v>33</v>
      </c>
      <c r="K271" s="25">
        <v>22</v>
      </c>
      <c r="L271" s="25">
        <v>33</v>
      </c>
      <c r="M271" s="25">
        <v>2</v>
      </c>
      <c r="N271" s="25">
        <v>1</v>
      </c>
      <c r="O271" s="25">
        <v>2</v>
      </c>
      <c r="P271" s="25">
        <v>0</v>
      </c>
      <c r="Q271" s="25" t="s">
        <v>65</v>
      </c>
      <c r="R271" s="25" t="s">
        <v>65</v>
      </c>
      <c r="S271" s="25">
        <v>1</v>
      </c>
      <c r="T271" s="25">
        <v>1</v>
      </c>
      <c r="U271" s="25">
        <v>1</v>
      </c>
      <c r="V271" s="25">
        <v>-3</v>
      </c>
    </row>
    <row r="272" spans="1:22">
      <c r="A272" s="25" t="s">
        <v>1433</v>
      </c>
      <c r="B272" s="25">
        <v>105133</v>
      </c>
      <c r="C272" s="25" t="s">
        <v>1434</v>
      </c>
      <c r="E272" s="25" t="s">
        <v>45</v>
      </c>
      <c r="F272" s="25" t="s">
        <v>200</v>
      </c>
      <c r="G272" s="25" t="s">
        <v>200</v>
      </c>
      <c r="H272" s="25" t="s">
        <v>200</v>
      </c>
      <c r="I272" s="25" t="s">
        <v>200</v>
      </c>
    </row>
    <row r="273" spans="1:22">
      <c r="A273" s="25" t="s">
        <v>1435</v>
      </c>
      <c r="B273" s="25">
        <v>105445</v>
      </c>
      <c r="C273" s="25" t="s">
        <v>1436</v>
      </c>
      <c r="D273" s="25" t="s">
        <v>898</v>
      </c>
      <c r="E273" s="25" t="s">
        <v>45</v>
      </c>
      <c r="F273" s="25" t="s">
        <v>200</v>
      </c>
      <c r="G273" s="25" t="s">
        <v>200</v>
      </c>
      <c r="H273" s="25" t="s">
        <v>200</v>
      </c>
      <c r="I273" s="25" t="s">
        <v>200</v>
      </c>
      <c r="J273" s="25">
        <v>55</v>
      </c>
      <c r="K273" s="25">
        <v>11</v>
      </c>
      <c r="L273" s="25">
        <v>33</v>
      </c>
      <c r="M273" s="25">
        <v>2</v>
      </c>
      <c r="N273" s="25">
        <v>1</v>
      </c>
      <c r="O273" s="25">
        <v>2</v>
      </c>
      <c r="P273" s="25">
        <v>-2</v>
      </c>
    </row>
    <row r="274" spans="1:22">
      <c r="A274" s="25" t="s">
        <v>1437</v>
      </c>
      <c r="B274" s="25">
        <v>105451</v>
      </c>
      <c r="C274" s="25" t="s">
        <v>1438</v>
      </c>
      <c r="E274" s="25" t="s">
        <v>894</v>
      </c>
      <c r="F274" s="25" t="s">
        <v>200</v>
      </c>
      <c r="G274" s="25" t="s">
        <v>200</v>
      </c>
      <c r="H274" s="25" t="s">
        <v>70</v>
      </c>
      <c r="I274" s="25" t="s">
        <v>200</v>
      </c>
      <c r="J274" s="25">
        <v>66</v>
      </c>
    </row>
    <row r="275" spans="1:22">
      <c r="A275" s="25" t="s">
        <v>1439</v>
      </c>
      <c r="B275" s="25">
        <v>105473</v>
      </c>
      <c r="C275" s="25" t="s">
        <v>1440</v>
      </c>
      <c r="E275" s="25" t="s">
        <v>45</v>
      </c>
      <c r="F275" s="25" t="s">
        <v>200</v>
      </c>
      <c r="G275" s="25" t="s">
        <v>200</v>
      </c>
      <c r="H275" s="25" t="s">
        <v>200</v>
      </c>
      <c r="I275" s="25" t="s">
        <v>200</v>
      </c>
      <c r="J275" s="25">
        <v>99</v>
      </c>
    </row>
    <row r="276" spans="1:22">
      <c r="A276" s="25" t="s">
        <v>1441</v>
      </c>
      <c r="B276" s="25">
        <v>105474</v>
      </c>
      <c r="C276" s="25" t="s">
        <v>1442</v>
      </c>
      <c r="D276" s="25" t="s">
        <v>198</v>
      </c>
      <c r="E276" s="25" t="s">
        <v>45</v>
      </c>
      <c r="F276" s="25" t="s">
        <v>70</v>
      </c>
      <c r="G276" s="25" t="s">
        <v>70</v>
      </c>
      <c r="H276" s="25" t="s">
        <v>200</v>
      </c>
      <c r="I276" s="25" t="s">
        <v>899</v>
      </c>
      <c r="J276" s="25">
        <v>33</v>
      </c>
    </row>
    <row r="277" spans="1:22">
      <c r="A277" s="25" t="s">
        <v>1443</v>
      </c>
      <c r="B277" s="25">
        <v>105481</v>
      </c>
      <c r="C277" s="25" t="s">
        <v>1444</v>
      </c>
      <c r="D277" s="25" t="s">
        <v>207</v>
      </c>
      <c r="E277" s="25" t="s">
        <v>894</v>
      </c>
      <c r="F277" s="25" t="s">
        <v>200</v>
      </c>
      <c r="G277" s="25" t="s">
        <v>200</v>
      </c>
      <c r="H277" s="25" t="s">
        <v>70</v>
      </c>
      <c r="I277" s="25" t="s">
        <v>200</v>
      </c>
      <c r="J277" s="25">
        <v>55</v>
      </c>
      <c r="K277" s="25">
        <v>55</v>
      </c>
      <c r="L277" s="25">
        <v>55</v>
      </c>
      <c r="M277" s="25">
        <v>4</v>
      </c>
      <c r="N277" s="25">
        <v>3</v>
      </c>
      <c r="O277" s="25">
        <v>3</v>
      </c>
      <c r="P277" s="25">
        <v>0</v>
      </c>
      <c r="Q277" s="25">
        <v>55</v>
      </c>
      <c r="R277" s="25">
        <v>66</v>
      </c>
      <c r="S277" s="25">
        <v>4</v>
      </c>
      <c r="T277" s="25">
        <v>3</v>
      </c>
      <c r="U277" s="25">
        <v>4</v>
      </c>
      <c r="V277" s="25">
        <v>1</v>
      </c>
    </row>
    <row r="278" spans="1:22">
      <c r="A278" s="25" t="s">
        <v>1445</v>
      </c>
      <c r="B278" s="25">
        <v>105488</v>
      </c>
      <c r="C278" s="25" t="s">
        <v>1446</v>
      </c>
      <c r="D278" s="25" t="s">
        <v>198</v>
      </c>
      <c r="E278" s="25" t="s">
        <v>894</v>
      </c>
      <c r="F278" s="25" t="s">
        <v>200</v>
      </c>
      <c r="G278" s="25" t="s">
        <v>200</v>
      </c>
      <c r="H278" s="25" t="s">
        <v>70</v>
      </c>
      <c r="I278" s="25" t="s">
        <v>200</v>
      </c>
      <c r="K278" s="25">
        <v>55</v>
      </c>
      <c r="L278" s="25">
        <v>55</v>
      </c>
      <c r="M278" s="25">
        <v>3</v>
      </c>
      <c r="N278" s="25">
        <v>3</v>
      </c>
      <c r="O278" s="25">
        <v>3</v>
      </c>
      <c r="Q278" s="25">
        <v>44</v>
      </c>
      <c r="R278" s="25">
        <v>44</v>
      </c>
      <c r="S278" s="25">
        <v>4</v>
      </c>
      <c r="T278" s="25">
        <v>3</v>
      </c>
      <c r="U278" s="25">
        <v>3</v>
      </c>
    </row>
    <row r="279" spans="1:22">
      <c r="A279" s="25" t="s">
        <v>1447</v>
      </c>
      <c r="B279" s="25">
        <v>105489</v>
      </c>
      <c r="C279" s="25" t="s">
        <v>1448</v>
      </c>
      <c r="D279" s="25" t="s">
        <v>204</v>
      </c>
      <c r="E279" s="25" t="s">
        <v>894</v>
      </c>
      <c r="F279" s="25" t="s">
        <v>70</v>
      </c>
      <c r="G279" s="25" t="s">
        <v>70</v>
      </c>
      <c r="H279" s="25" t="s">
        <v>70</v>
      </c>
      <c r="I279" s="25" t="s">
        <v>200</v>
      </c>
      <c r="J279" s="25">
        <v>55</v>
      </c>
      <c r="K279" s="25">
        <v>33</v>
      </c>
      <c r="L279" s="25">
        <v>33</v>
      </c>
      <c r="M279" s="25">
        <v>2</v>
      </c>
      <c r="N279" s="25">
        <v>1</v>
      </c>
      <c r="O279" s="25">
        <v>2</v>
      </c>
      <c r="P279" s="25">
        <v>-2</v>
      </c>
      <c r="Q279" s="25">
        <v>22</v>
      </c>
      <c r="R279" s="25">
        <v>22</v>
      </c>
      <c r="S279" s="25">
        <v>2</v>
      </c>
      <c r="T279" s="25">
        <v>3</v>
      </c>
      <c r="U279" s="25">
        <v>3</v>
      </c>
      <c r="V279" s="25">
        <v>-3</v>
      </c>
    </row>
    <row r="280" spans="1:22">
      <c r="A280" s="25" t="s">
        <v>1449</v>
      </c>
      <c r="B280" s="25">
        <v>105490</v>
      </c>
      <c r="C280" s="25" t="s">
        <v>1450</v>
      </c>
      <c r="D280" s="25" t="s">
        <v>208</v>
      </c>
      <c r="E280" s="25" t="s">
        <v>45</v>
      </c>
      <c r="F280" s="25" t="s">
        <v>200</v>
      </c>
      <c r="G280" s="25" t="s">
        <v>200</v>
      </c>
      <c r="H280" s="25" t="s">
        <v>70</v>
      </c>
      <c r="I280" s="25" t="s">
        <v>200</v>
      </c>
      <c r="K280" s="25">
        <v>44</v>
      </c>
      <c r="L280" s="25">
        <v>44</v>
      </c>
      <c r="M280" s="25">
        <v>3</v>
      </c>
      <c r="N280" s="25">
        <v>3</v>
      </c>
      <c r="O280" s="25">
        <v>3</v>
      </c>
      <c r="Q280" s="25">
        <v>44</v>
      </c>
      <c r="R280" s="25">
        <v>55</v>
      </c>
      <c r="S280" s="25">
        <v>4</v>
      </c>
      <c r="T280" s="25">
        <v>2</v>
      </c>
      <c r="U280" s="25">
        <v>3</v>
      </c>
    </row>
    <row r="281" spans="1:22">
      <c r="A281" s="25" t="s">
        <v>1451</v>
      </c>
      <c r="B281" s="25">
        <v>105499</v>
      </c>
      <c r="C281" s="25" t="s">
        <v>1452</v>
      </c>
      <c r="D281" s="25" t="s">
        <v>208</v>
      </c>
      <c r="E281" s="25" t="s">
        <v>894</v>
      </c>
      <c r="F281" s="25" t="s">
        <v>200</v>
      </c>
      <c r="G281" s="25" t="s">
        <v>200</v>
      </c>
      <c r="H281" s="25" t="s">
        <v>70</v>
      </c>
      <c r="I281" s="25" t="s">
        <v>200</v>
      </c>
      <c r="J281" s="25">
        <v>55</v>
      </c>
      <c r="K281" s="25" t="s">
        <v>60</v>
      </c>
      <c r="L281" s="25" t="s">
        <v>60</v>
      </c>
      <c r="M281" s="25">
        <v>3</v>
      </c>
      <c r="N281" s="25">
        <v>3</v>
      </c>
      <c r="O281" s="25">
        <v>3</v>
      </c>
      <c r="P281" s="25">
        <v>-5</v>
      </c>
      <c r="Q281" s="25">
        <v>55</v>
      </c>
      <c r="R281" s="25">
        <v>55</v>
      </c>
      <c r="S281" s="25">
        <v>3</v>
      </c>
      <c r="T281" s="25">
        <v>3</v>
      </c>
      <c r="U281" s="25">
        <v>3</v>
      </c>
      <c r="V281" s="25">
        <v>0</v>
      </c>
    </row>
    <row r="282" spans="1:22">
      <c r="A282" s="25" t="s">
        <v>1453</v>
      </c>
      <c r="B282" s="25">
        <v>105502</v>
      </c>
      <c r="C282" s="25" t="s">
        <v>1454</v>
      </c>
      <c r="D282" s="25" t="s">
        <v>206</v>
      </c>
      <c r="E282" s="25" t="s">
        <v>894</v>
      </c>
      <c r="F282" s="25" t="s">
        <v>70</v>
      </c>
      <c r="G282" s="25" t="s">
        <v>70</v>
      </c>
      <c r="H282" s="25" t="s">
        <v>70</v>
      </c>
      <c r="I282" s="25" t="s">
        <v>200</v>
      </c>
      <c r="J282" s="25">
        <v>33</v>
      </c>
      <c r="K282" s="25">
        <v>11</v>
      </c>
      <c r="L282" s="25">
        <v>22</v>
      </c>
      <c r="M282" s="25">
        <v>4</v>
      </c>
      <c r="N282" s="25">
        <v>1</v>
      </c>
      <c r="O282" s="25">
        <v>3</v>
      </c>
      <c r="P282" s="25">
        <v>-1</v>
      </c>
      <c r="Q282" s="25">
        <v>22</v>
      </c>
      <c r="R282" s="25">
        <v>33</v>
      </c>
      <c r="S282" s="25">
        <v>4</v>
      </c>
      <c r="T282" s="25">
        <v>4</v>
      </c>
      <c r="U282" s="25">
        <v>4</v>
      </c>
      <c r="V282" s="25">
        <v>0</v>
      </c>
    </row>
    <row r="283" spans="1:22">
      <c r="A283" s="25" t="s">
        <v>1455</v>
      </c>
      <c r="B283" s="25">
        <v>105503</v>
      </c>
      <c r="C283" s="25" t="s">
        <v>1456</v>
      </c>
      <c r="D283" s="25" t="s">
        <v>206</v>
      </c>
      <c r="E283" s="25" t="s">
        <v>45</v>
      </c>
      <c r="F283" s="25" t="s">
        <v>200</v>
      </c>
      <c r="G283" s="25" t="s">
        <v>200</v>
      </c>
      <c r="H283" s="25" t="s">
        <v>70</v>
      </c>
      <c r="I283" s="25" t="s">
        <v>200</v>
      </c>
      <c r="J283" s="25">
        <v>33</v>
      </c>
      <c r="K283" s="25">
        <v>11</v>
      </c>
      <c r="L283" s="25">
        <v>22</v>
      </c>
      <c r="M283" s="25">
        <v>4</v>
      </c>
      <c r="N283" s="25">
        <v>1</v>
      </c>
      <c r="O283" s="25">
        <v>3</v>
      </c>
      <c r="P283" s="25">
        <v>-1</v>
      </c>
      <c r="Q283" s="25">
        <v>33</v>
      </c>
      <c r="R283" s="25">
        <v>44</v>
      </c>
      <c r="S283" s="25">
        <v>4</v>
      </c>
      <c r="T283" s="25">
        <v>3</v>
      </c>
      <c r="U283" s="25">
        <v>4</v>
      </c>
      <c r="V283" s="25">
        <v>1</v>
      </c>
    </row>
    <row r="284" spans="1:22">
      <c r="A284" s="25" t="s">
        <v>1457</v>
      </c>
      <c r="B284" s="25">
        <v>105510</v>
      </c>
      <c r="C284" s="25" t="s">
        <v>1458</v>
      </c>
      <c r="D284" s="25" t="s">
        <v>203</v>
      </c>
      <c r="E284" s="25" t="s">
        <v>894</v>
      </c>
      <c r="F284" s="25" t="s">
        <v>200</v>
      </c>
      <c r="G284" s="25" t="s">
        <v>200</v>
      </c>
      <c r="H284" s="25" t="s">
        <v>200</v>
      </c>
      <c r="I284" s="25" t="s">
        <v>200</v>
      </c>
      <c r="K284" s="25" t="s">
        <v>60</v>
      </c>
      <c r="L284" s="25" t="s">
        <v>60</v>
      </c>
      <c r="M284" s="25">
        <v>3</v>
      </c>
      <c r="N284" s="25" t="s">
        <v>60</v>
      </c>
      <c r="O284" s="25" t="s">
        <v>60</v>
      </c>
      <c r="Q284" s="25" t="s">
        <v>60</v>
      </c>
      <c r="R284" s="25">
        <v>33</v>
      </c>
      <c r="S284" s="25">
        <v>3</v>
      </c>
      <c r="T284" s="25">
        <v>1</v>
      </c>
      <c r="U284" s="25">
        <v>2</v>
      </c>
    </row>
    <row r="285" spans="1:22">
      <c r="A285" s="25" t="s">
        <v>1459</v>
      </c>
      <c r="B285" s="25">
        <v>105513</v>
      </c>
      <c r="C285" s="25" t="s">
        <v>1460</v>
      </c>
      <c r="D285" s="25" t="s">
        <v>209</v>
      </c>
      <c r="E285" s="25" t="s">
        <v>894</v>
      </c>
      <c r="F285" s="25" t="s">
        <v>200</v>
      </c>
      <c r="G285" s="25" t="s">
        <v>70</v>
      </c>
      <c r="H285" s="25" t="s">
        <v>200</v>
      </c>
      <c r="I285" s="25" t="s">
        <v>200</v>
      </c>
      <c r="K285" s="25" t="s">
        <v>60</v>
      </c>
      <c r="L285" s="25" t="s">
        <v>60</v>
      </c>
      <c r="M285" s="25" t="s">
        <v>60</v>
      </c>
      <c r="N285" s="25" t="s">
        <v>60</v>
      </c>
      <c r="O285" s="25" t="s">
        <v>60</v>
      </c>
      <c r="Q285" s="25" t="s">
        <v>65</v>
      </c>
      <c r="R285" s="25" t="s">
        <v>65</v>
      </c>
      <c r="S285" s="25" t="s">
        <v>60</v>
      </c>
      <c r="T285" s="25" t="s">
        <v>60</v>
      </c>
      <c r="U285" s="25" t="s">
        <v>60</v>
      </c>
    </row>
    <row r="286" spans="1:22">
      <c r="A286" s="25" t="s">
        <v>1461</v>
      </c>
      <c r="B286" s="25">
        <v>105520</v>
      </c>
      <c r="C286" s="25" t="s">
        <v>1462</v>
      </c>
      <c r="D286" s="25" t="s">
        <v>198</v>
      </c>
      <c r="E286" s="25" t="s">
        <v>894</v>
      </c>
      <c r="F286" s="25" t="s">
        <v>70</v>
      </c>
      <c r="G286" s="25" t="s">
        <v>70</v>
      </c>
      <c r="H286" s="25" t="s">
        <v>200</v>
      </c>
      <c r="I286" s="25" t="s">
        <v>899</v>
      </c>
      <c r="J286" s="25">
        <v>44</v>
      </c>
    </row>
    <row r="287" spans="1:22">
      <c r="A287" s="25" t="s">
        <v>1463</v>
      </c>
      <c r="B287" s="25">
        <v>105521</v>
      </c>
      <c r="C287" s="25" t="s">
        <v>1464</v>
      </c>
      <c r="D287" s="25" t="s">
        <v>202</v>
      </c>
      <c r="E287" s="25" t="s">
        <v>894</v>
      </c>
      <c r="F287" s="25" t="s">
        <v>70</v>
      </c>
      <c r="G287" s="25" t="s">
        <v>70</v>
      </c>
      <c r="H287" s="25" t="s">
        <v>200</v>
      </c>
      <c r="I287" s="25" t="s">
        <v>899</v>
      </c>
      <c r="Q287" s="25">
        <v>11</v>
      </c>
      <c r="R287" s="25">
        <v>11</v>
      </c>
      <c r="S287" s="25">
        <v>2</v>
      </c>
      <c r="T287" s="25">
        <v>1</v>
      </c>
      <c r="U287" s="25">
        <v>2</v>
      </c>
    </row>
  </sheetData>
  <autoFilter ref="A1:Z287" xr:uid="{00000000-0009-0000-0000-000021000000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AP287"/>
  <sheetViews>
    <sheetView workbookViewId="0"/>
  </sheetViews>
  <sheetFormatPr defaultColWidth="11.25" defaultRowHeight="15" customHeight="1"/>
  <sheetData>
    <row r="1" spans="1:42">
      <c r="A1" s="25" t="s">
        <v>873</v>
      </c>
      <c r="B1" s="25" t="s">
        <v>874</v>
      </c>
      <c r="C1" s="25" t="s">
        <v>875</v>
      </c>
      <c r="D1" s="25" t="s">
        <v>5</v>
      </c>
      <c r="E1" s="25" t="s">
        <v>196</v>
      </c>
      <c r="F1" s="25" t="s">
        <v>876</v>
      </c>
      <c r="G1" s="25" t="s">
        <v>877</v>
      </c>
      <c r="H1" s="25" t="s">
        <v>878</v>
      </c>
      <c r="I1" s="25" t="s">
        <v>879</v>
      </c>
      <c r="J1" s="25" t="s">
        <v>1465</v>
      </c>
      <c r="K1" s="25" t="s">
        <v>1466</v>
      </c>
      <c r="L1" s="25" t="s">
        <v>1467</v>
      </c>
      <c r="M1" s="25" t="s">
        <v>1468</v>
      </c>
      <c r="N1" s="25" t="s">
        <v>1469</v>
      </c>
      <c r="O1" s="25" t="s">
        <v>1470</v>
      </c>
      <c r="P1" s="25" t="s">
        <v>1471</v>
      </c>
      <c r="Q1" s="25" t="s">
        <v>1472</v>
      </c>
      <c r="R1" s="25" t="s">
        <v>1473</v>
      </c>
      <c r="S1" s="25" t="s">
        <v>1474</v>
      </c>
      <c r="T1" s="25" t="s">
        <v>1475</v>
      </c>
      <c r="U1" s="25" t="s">
        <v>1476</v>
      </c>
      <c r="V1" s="25" t="s">
        <v>1477</v>
      </c>
      <c r="W1" s="25" t="s">
        <v>1478</v>
      </c>
      <c r="X1" s="25" t="s">
        <v>1479</v>
      </c>
      <c r="Y1" s="25" t="s">
        <v>1480</v>
      </c>
      <c r="Z1" s="25" t="s">
        <v>1481</v>
      </c>
      <c r="AA1" s="25" t="s">
        <v>1482</v>
      </c>
      <c r="AB1" s="25" t="s">
        <v>1483</v>
      </c>
      <c r="AC1" s="25" t="s">
        <v>1484</v>
      </c>
      <c r="AD1" s="25" t="s">
        <v>1485</v>
      </c>
      <c r="AE1" s="25" t="s">
        <v>1486</v>
      </c>
      <c r="AF1" s="25" t="s">
        <v>1487</v>
      </c>
      <c r="AG1" s="25" t="s">
        <v>1488</v>
      </c>
      <c r="AH1" s="25" t="s">
        <v>1489</v>
      </c>
      <c r="AI1" s="25" t="s">
        <v>1490</v>
      </c>
      <c r="AJ1" s="25" t="s">
        <v>1491</v>
      </c>
      <c r="AK1" s="25" t="s">
        <v>1492</v>
      </c>
      <c r="AL1" s="25" t="s">
        <v>1493</v>
      </c>
      <c r="AM1" s="25" t="s">
        <v>1494</v>
      </c>
      <c r="AN1" s="25" t="s">
        <v>1495</v>
      </c>
      <c r="AO1" s="25" t="s">
        <v>1496</v>
      </c>
      <c r="AP1" s="25" t="s">
        <v>1497</v>
      </c>
    </row>
    <row r="2" spans="1:42">
      <c r="A2" s="25" t="s">
        <v>892</v>
      </c>
      <c r="B2" s="25">
        <v>3530</v>
      </c>
      <c r="C2" s="25" t="s">
        <v>893</v>
      </c>
      <c r="E2" s="25" t="s">
        <v>894</v>
      </c>
      <c r="F2" s="25" t="s">
        <v>200</v>
      </c>
      <c r="G2" s="25" t="s">
        <v>200</v>
      </c>
      <c r="H2" s="25" t="s">
        <v>200</v>
      </c>
      <c r="I2" s="25" t="s">
        <v>895</v>
      </c>
      <c r="J2" s="25">
        <v>7</v>
      </c>
      <c r="U2" s="25">
        <v>7</v>
      </c>
      <c r="AF2" s="25">
        <v>7</v>
      </c>
    </row>
    <row r="3" spans="1:42">
      <c r="A3" s="25" t="s">
        <v>896</v>
      </c>
      <c r="B3" s="25">
        <v>3531</v>
      </c>
      <c r="C3" s="25" t="s">
        <v>897</v>
      </c>
      <c r="E3" s="25" t="s">
        <v>894</v>
      </c>
      <c r="F3" s="25" t="s">
        <v>70</v>
      </c>
      <c r="G3" s="25" t="s">
        <v>70</v>
      </c>
      <c r="H3" s="25" t="s">
        <v>200</v>
      </c>
      <c r="I3" s="25" t="s">
        <v>899</v>
      </c>
      <c r="J3" s="25">
        <v>3</v>
      </c>
      <c r="U3" s="25">
        <v>3</v>
      </c>
      <c r="AF3" s="25">
        <v>3</v>
      </c>
    </row>
    <row r="4" spans="1:42">
      <c r="A4" s="25" t="s">
        <v>900</v>
      </c>
      <c r="B4" s="25">
        <v>3532</v>
      </c>
      <c r="C4" s="25" t="s">
        <v>901</v>
      </c>
      <c r="D4" s="25" t="s">
        <v>1498</v>
      </c>
      <c r="E4" s="25" t="s">
        <v>894</v>
      </c>
      <c r="F4" s="25" t="s">
        <v>200</v>
      </c>
      <c r="G4" s="25" t="s">
        <v>200</v>
      </c>
      <c r="H4" s="25" t="s">
        <v>200</v>
      </c>
      <c r="I4" s="25" t="s">
        <v>200</v>
      </c>
      <c r="J4" s="25">
        <v>6</v>
      </c>
      <c r="K4" s="25">
        <v>7</v>
      </c>
      <c r="L4" s="25">
        <v>6</v>
      </c>
      <c r="M4" s="25">
        <v>3</v>
      </c>
      <c r="N4" s="25">
        <v>3</v>
      </c>
      <c r="O4" s="25">
        <v>3</v>
      </c>
      <c r="P4" s="25">
        <v>4</v>
      </c>
      <c r="Q4" s="25">
        <v>6</v>
      </c>
      <c r="R4" s="25">
        <v>3</v>
      </c>
      <c r="S4" s="25">
        <v>2</v>
      </c>
      <c r="T4" s="25">
        <v>3</v>
      </c>
      <c r="U4" s="25">
        <v>7</v>
      </c>
      <c r="V4" s="25">
        <v>7</v>
      </c>
      <c r="W4" s="25">
        <v>7</v>
      </c>
      <c r="X4" s="25">
        <v>3</v>
      </c>
      <c r="Y4" s="25">
        <v>3</v>
      </c>
      <c r="Z4" s="25">
        <v>3</v>
      </c>
      <c r="AA4" s="25">
        <v>5</v>
      </c>
      <c r="AB4" s="25">
        <v>5</v>
      </c>
      <c r="AC4" s="25">
        <v>3</v>
      </c>
      <c r="AD4" s="25">
        <v>2</v>
      </c>
      <c r="AE4" s="25">
        <v>3</v>
      </c>
      <c r="AF4" s="25">
        <v>7</v>
      </c>
      <c r="AG4" s="25">
        <v>6</v>
      </c>
      <c r="AH4" s="25">
        <v>6</v>
      </c>
      <c r="AI4" s="25">
        <v>3</v>
      </c>
      <c r="AJ4" s="25">
        <v>4</v>
      </c>
      <c r="AK4" s="25">
        <v>3</v>
      </c>
      <c r="AL4" s="25">
        <v>5</v>
      </c>
      <c r="AM4" s="25">
        <v>6</v>
      </c>
      <c r="AN4" s="25">
        <v>3</v>
      </c>
      <c r="AO4" s="25">
        <v>3</v>
      </c>
      <c r="AP4" s="25">
        <v>3</v>
      </c>
    </row>
    <row r="5" spans="1:42">
      <c r="A5" s="25" t="s">
        <v>902</v>
      </c>
      <c r="B5" s="25">
        <v>3533</v>
      </c>
      <c r="C5" s="25" t="s">
        <v>903</v>
      </c>
      <c r="E5" s="25" t="s">
        <v>45</v>
      </c>
      <c r="F5" s="25" t="s">
        <v>200</v>
      </c>
      <c r="G5" s="25" t="s">
        <v>200</v>
      </c>
      <c r="H5" s="25" t="s">
        <v>200</v>
      </c>
      <c r="I5" s="25" t="s">
        <v>200</v>
      </c>
      <c r="J5" s="25">
        <v>6</v>
      </c>
      <c r="U5" s="25">
        <v>6</v>
      </c>
      <c r="AF5" s="25">
        <v>6</v>
      </c>
    </row>
    <row r="6" spans="1:42">
      <c r="A6" s="25" t="s">
        <v>904</v>
      </c>
      <c r="B6" s="25">
        <v>3535</v>
      </c>
      <c r="C6" s="25" t="s">
        <v>905</v>
      </c>
      <c r="E6" s="25" t="s">
        <v>894</v>
      </c>
      <c r="F6" s="25" t="s">
        <v>200</v>
      </c>
      <c r="G6" s="25" t="s">
        <v>200</v>
      </c>
      <c r="H6" s="25" t="s">
        <v>200</v>
      </c>
      <c r="I6" s="25" t="s">
        <v>200</v>
      </c>
      <c r="J6" s="25">
        <v>8</v>
      </c>
      <c r="U6" s="25">
        <v>8</v>
      </c>
      <c r="AF6" s="25">
        <v>9</v>
      </c>
    </row>
    <row r="7" spans="1:42">
      <c r="A7" s="25" t="s">
        <v>906</v>
      </c>
      <c r="B7" s="25">
        <v>3536</v>
      </c>
      <c r="C7" s="25" t="s">
        <v>907</v>
      </c>
      <c r="E7" s="25" t="s">
        <v>45</v>
      </c>
      <c r="F7" s="25" t="s">
        <v>200</v>
      </c>
      <c r="G7" s="25" t="s">
        <v>200</v>
      </c>
      <c r="H7" s="25" t="s">
        <v>200</v>
      </c>
      <c r="I7" s="25" t="s">
        <v>200</v>
      </c>
      <c r="J7" s="25">
        <v>7</v>
      </c>
      <c r="U7" s="25">
        <v>7</v>
      </c>
      <c r="AF7" s="25">
        <v>6</v>
      </c>
    </row>
    <row r="8" spans="1:42">
      <c r="A8" s="25" t="s">
        <v>908</v>
      </c>
      <c r="B8" s="25">
        <v>3537</v>
      </c>
      <c r="C8" s="25" t="s">
        <v>909</v>
      </c>
      <c r="E8" s="25" t="s">
        <v>894</v>
      </c>
      <c r="F8" s="25" t="s">
        <v>200</v>
      </c>
      <c r="G8" s="25" t="s">
        <v>200</v>
      </c>
      <c r="H8" s="25" t="s">
        <v>70</v>
      </c>
      <c r="I8" s="25" t="s">
        <v>899</v>
      </c>
      <c r="J8" s="25">
        <v>4</v>
      </c>
      <c r="U8" s="25">
        <v>4</v>
      </c>
      <c r="AF8" s="25">
        <v>4</v>
      </c>
    </row>
    <row r="9" spans="1:42">
      <c r="A9" s="25" t="s">
        <v>910</v>
      </c>
      <c r="B9" s="25">
        <v>3538</v>
      </c>
      <c r="C9" s="25" t="s">
        <v>911</v>
      </c>
      <c r="D9" s="25" t="s">
        <v>1499</v>
      </c>
      <c r="E9" s="25" t="s">
        <v>45</v>
      </c>
      <c r="F9" s="25" t="s">
        <v>200</v>
      </c>
      <c r="G9" s="25" t="s">
        <v>200</v>
      </c>
      <c r="H9" s="25" t="s">
        <v>200</v>
      </c>
      <c r="I9" s="25" t="s">
        <v>200</v>
      </c>
      <c r="J9" s="25">
        <v>9</v>
      </c>
      <c r="K9" s="25">
        <v>7</v>
      </c>
      <c r="L9" s="25">
        <v>7</v>
      </c>
      <c r="M9" s="25">
        <v>4</v>
      </c>
      <c r="N9" s="25">
        <v>5</v>
      </c>
      <c r="O9" s="25">
        <v>4</v>
      </c>
      <c r="P9" s="25">
        <v>6</v>
      </c>
      <c r="Q9" s="25">
        <v>7</v>
      </c>
      <c r="R9" s="25">
        <v>4</v>
      </c>
      <c r="S9" s="25">
        <v>5</v>
      </c>
      <c r="T9" s="25">
        <v>4</v>
      </c>
      <c r="U9" s="25">
        <v>9</v>
      </c>
      <c r="V9" s="25">
        <v>6</v>
      </c>
      <c r="W9" s="25">
        <v>7</v>
      </c>
      <c r="X9" s="25">
        <v>4</v>
      </c>
      <c r="Z9" s="25">
        <v>5</v>
      </c>
      <c r="AA9" s="25">
        <v>7</v>
      </c>
      <c r="AB9" s="25">
        <v>7</v>
      </c>
      <c r="AC9" s="25">
        <v>4</v>
      </c>
      <c r="AD9" s="25">
        <v>4</v>
      </c>
      <c r="AE9" s="25">
        <v>5</v>
      </c>
      <c r="AF9" s="25">
        <v>9</v>
      </c>
      <c r="AG9" s="25">
        <v>7</v>
      </c>
      <c r="AH9" s="25">
        <v>7</v>
      </c>
      <c r="AI9" s="25">
        <v>4</v>
      </c>
      <c r="AJ9" s="25">
        <v>4</v>
      </c>
      <c r="AK9" s="25">
        <v>5</v>
      </c>
      <c r="AL9" s="25">
        <v>7</v>
      </c>
      <c r="AM9" s="25">
        <v>8</v>
      </c>
      <c r="AN9" s="25">
        <v>5</v>
      </c>
      <c r="AO9" s="25">
        <v>5</v>
      </c>
      <c r="AP9" s="25">
        <v>5</v>
      </c>
    </row>
    <row r="10" spans="1:42">
      <c r="A10" s="25" t="s">
        <v>912</v>
      </c>
      <c r="B10" s="25">
        <v>3541</v>
      </c>
      <c r="C10" s="25" t="s">
        <v>913</v>
      </c>
      <c r="E10" s="25" t="s">
        <v>45</v>
      </c>
      <c r="F10" s="25" t="s">
        <v>200</v>
      </c>
      <c r="G10" s="25" t="s">
        <v>200</v>
      </c>
      <c r="H10" s="25" t="s">
        <v>70</v>
      </c>
      <c r="I10" s="25" t="s">
        <v>200</v>
      </c>
      <c r="J10" s="25">
        <v>6</v>
      </c>
      <c r="U10" s="25">
        <v>6</v>
      </c>
      <c r="AF10" s="25">
        <v>6</v>
      </c>
    </row>
    <row r="11" spans="1:42">
      <c r="A11" s="25" t="s">
        <v>914</v>
      </c>
      <c r="B11" s="25">
        <v>3542</v>
      </c>
      <c r="C11" s="25" t="s">
        <v>915</v>
      </c>
      <c r="E11" s="25" t="s">
        <v>894</v>
      </c>
      <c r="F11" s="25" t="s">
        <v>200</v>
      </c>
      <c r="G11" s="25" t="s">
        <v>200</v>
      </c>
      <c r="H11" s="25" t="s">
        <v>70</v>
      </c>
      <c r="I11" s="25" t="s">
        <v>200</v>
      </c>
      <c r="J11" s="25">
        <v>6</v>
      </c>
      <c r="U11" s="25">
        <v>6</v>
      </c>
      <c r="AF11" s="25">
        <v>7</v>
      </c>
    </row>
    <row r="12" spans="1:42">
      <c r="A12" s="25" t="s">
        <v>916</v>
      </c>
      <c r="B12" s="25">
        <v>3543</v>
      </c>
      <c r="C12" s="25" t="s">
        <v>917</v>
      </c>
      <c r="D12" s="25" t="s">
        <v>1499</v>
      </c>
      <c r="E12" s="25" t="s">
        <v>894</v>
      </c>
      <c r="F12" s="25" t="s">
        <v>200</v>
      </c>
      <c r="G12" s="25" t="s">
        <v>200</v>
      </c>
      <c r="H12" s="25" t="s">
        <v>200</v>
      </c>
      <c r="I12" s="25" t="s">
        <v>200</v>
      </c>
      <c r="J12" s="25">
        <v>6</v>
      </c>
      <c r="K12" s="25">
        <v>6</v>
      </c>
      <c r="L12" s="25">
        <v>6</v>
      </c>
      <c r="M12" s="25">
        <v>4</v>
      </c>
      <c r="N12" s="25">
        <v>4</v>
      </c>
      <c r="O12" s="25">
        <v>4</v>
      </c>
      <c r="P12" s="25">
        <v>5</v>
      </c>
      <c r="Q12" s="25">
        <v>6</v>
      </c>
      <c r="R12" s="25">
        <v>3</v>
      </c>
      <c r="S12" s="25">
        <v>4</v>
      </c>
      <c r="T12" s="25">
        <v>3</v>
      </c>
      <c r="U12" s="25">
        <v>6</v>
      </c>
      <c r="V12" s="25">
        <v>5</v>
      </c>
      <c r="W12" s="25">
        <v>6</v>
      </c>
      <c r="X12" s="25">
        <v>3</v>
      </c>
      <c r="Z12" s="25">
        <v>3</v>
      </c>
      <c r="AA12" s="25">
        <v>5</v>
      </c>
      <c r="AB12" s="25">
        <v>6</v>
      </c>
      <c r="AC12" s="25">
        <v>4</v>
      </c>
      <c r="AD12" s="25">
        <v>3</v>
      </c>
      <c r="AE12" s="25">
        <v>4</v>
      </c>
      <c r="AF12" s="25">
        <v>6</v>
      </c>
      <c r="AG12" s="25">
        <v>7</v>
      </c>
      <c r="AH12" s="25">
        <v>7</v>
      </c>
      <c r="AI12" s="25">
        <v>4</v>
      </c>
      <c r="AJ12" s="25">
        <v>4</v>
      </c>
      <c r="AK12" s="25">
        <v>4</v>
      </c>
      <c r="AL12" s="25">
        <v>7</v>
      </c>
      <c r="AM12" s="25">
        <v>7</v>
      </c>
      <c r="AN12" s="25">
        <v>5</v>
      </c>
      <c r="AO12" s="25">
        <v>5</v>
      </c>
      <c r="AP12" s="25">
        <v>5</v>
      </c>
    </row>
    <row r="13" spans="1:42">
      <c r="A13" s="25" t="s">
        <v>918</v>
      </c>
      <c r="B13" s="25">
        <v>3544</v>
      </c>
      <c r="C13" s="25" t="s">
        <v>919</v>
      </c>
      <c r="E13" s="25" t="s">
        <v>894</v>
      </c>
      <c r="F13" s="25" t="s">
        <v>70</v>
      </c>
      <c r="G13" s="25" t="s">
        <v>70</v>
      </c>
      <c r="H13" s="25" t="s">
        <v>200</v>
      </c>
      <c r="I13" s="25" t="s">
        <v>200</v>
      </c>
      <c r="J13" s="25">
        <v>6</v>
      </c>
      <c r="U13" s="25">
        <v>6</v>
      </c>
      <c r="AF13" s="25">
        <v>6</v>
      </c>
    </row>
    <row r="14" spans="1:42">
      <c r="A14" s="25" t="s">
        <v>920</v>
      </c>
      <c r="B14" s="25">
        <v>3545</v>
      </c>
      <c r="C14" s="25" t="s">
        <v>921</v>
      </c>
      <c r="E14" s="25" t="s">
        <v>45</v>
      </c>
      <c r="F14" s="25" t="s">
        <v>200</v>
      </c>
      <c r="G14" s="25" t="s">
        <v>200</v>
      </c>
      <c r="H14" s="25" t="s">
        <v>70</v>
      </c>
      <c r="I14" s="25" t="s">
        <v>200</v>
      </c>
      <c r="J14" s="25">
        <v>8</v>
      </c>
      <c r="U14" s="25">
        <v>8</v>
      </c>
      <c r="AF14" s="25">
        <v>8</v>
      </c>
    </row>
    <row r="15" spans="1:42">
      <c r="A15" s="25" t="s">
        <v>922</v>
      </c>
      <c r="B15" s="25">
        <v>3547</v>
      </c>
      <c r="C15" s="25" t="s">
        <v>923</v>
      </c>
      <c r="E15" s="25" t="s">
        <v>45</v>
      </c>
      <c r="F15" s="25" t="s">
        <v>200</v>
      </c>
      <c r="G15" s="25" t="s">
        <v>200</v>
      </c>
      <c r="H15" s="25" t="s">
        <v>200</v>
      </c>
      <c r="I15" s="25" t="s">
        <v>899</v>
      </c>
      <c r="J15" s="25">
        <v>6</v>
      </c>
      <c r="U15" s="25">
        <v>6</v>
      </c>
      <c r="AF15" s="25">
        <v>6</v>
      </c>
    </row>
    <row r="16" spans="1:42">
      <c r="A16" s="25" t="s">
        <v>924</v>
      </c>
      <c r="B16" s="25">
        <v>3548</v>
      </c>
      <c r="C16" s="25" t="s">
        <v>925</v>
      </c>
      <c r="D16" s="25" t="s">
        <v>1499</v>
      </c>
      <c r="E16" s="25" t="s">
        <v>894</v>
      </c>
      <c r="F16" s="25" t="s">
        <v>200</v>
      </c>
      <c r="G16" s="25" t="s">
        <v>200</v>
      </c>
      <c r="H16" s="25" t="s">
        <v>200</v>
      </c>
      <c r="I16" s="25" t="s">
        <v>899</v>
      </c>
      <c r="J16" s="25">
        <v>7</v>
      </c>
      <c r="K16" s="25">
        <v>7</v>
      </c>
      <c r="L16" s="25">
        <v>7</v>
      </c>
      <c r="M16" s="25">
        <v>4</v>
      </c>
      <c r="N16" s="25">
        <v>5</v>
      </c>
      <c r="O16" s="25">
        <v>4</v>
      </c>
      <c r="P16" s="25">
        <v>6</v>
      </c>
      <c r="Q16" s="25">
        <v>7</v>
      </c>
      <c r="R16" s="25">
        <v>4</v>
      </c>
      <c r="S16" s="25">
        <v>5</v>
      </c>
      <c r="T16" s="25">
        <v>4</v>
      </c>
      <c r="U16" s="25">
        <v>6</v>
      </c>
      <c r="V16" s="25">
        <v>5</v>
      </c>
      <c r="W16" s="25">
        <v>6</v>
      </c>
      <c r="X16" s="25">
        <v>4</v>
      </c>
      <c r="Z16" s="25">
        <v>4</v>
      </c>
      <c r="AA16" s="25">
        <v>6</v>
      </c>
      <c r="AB16" s="25">
        <v>6</v>
      </c>
      <c r="AC16" s="25">
        <v>5</v>
      </c>
      <c r="AD16" s="25">
        <v>5</v>
      </c>
      <c r="AE16" s="25">
        <v>4</v>
      </c>
      <c r="AF16" s="25">
        <v>7</v>
      </c>
      <c r="AG16" s="25">
        <v>7</v>
      </c>
      <c r="AH16" s="25">
        <v>7</v>
      </c>
      <c r="AI16" s="25">
        <v>5</v>
      </c>
      <c r="AJ16" s="25">
        <v>4</v>
      </c>
      <c r="AK16" s="25">
        <v>4</v>
      </c>
      <c r="AL16" s="25">
        <v>6</v>
      </c>
      <c r="AM16" s="25">
        <v>7</v>
      </c>
      <c r="AN16" s="25">
        <v>5</v>
      </c>
      <c r="AO16" s="25">
        <v>5</v>
      </c>
      <c r="AP16" s="25">
        <v>5</v>
      </c>
    </row>
    <row r="17" spans="1:42">
      <c r="A17" s="25" t="s">
        <v>926</v>
      </c>
      <c r="B17" s="25">
        <v>3549</v>
      </c>
      <c r="C17" s="25" t="s">
        <v>927</v>
      </c>
      <c r="E17" s="25" t="s">
        <v>45</v>
      </c>
      <c r="F17" s="25" t="s">
        <v>200</v>
      </c>
      <c r="G17" s="25" t="s">
        <v>200</v>
      </c>
      <c r="H17" s="25" t="s">
        <v>200</v>
      </c>
      <c r="I17" s="25" t="s">
        <v>200</v>
      </c>
      <c r="J17" s="25">
        <v>6</v>
      </c>
      <c r="U17" s="25">
        <v>6</v>
      </c>
      <c r="AF17" s="25">
        <v>6</v>
      </c>
    </row>
    <row r="18" spans="1:42">
      <c r="A18" s="25" t="s">
        <v>928</v>
      </c>
      <c r="B18" s="25">
        <v>3550</v>
      </c>
      <c r="C18" s="25" t="s">
        <v>929</v>
      </c>
      <c r="E18" s="25" t="s">
        <v>894</v>
      </c>
      <c r="F18" s="25" t="s">
        <v>200</v>
      </c>
      <c r="G18" s="25" t="s">
        <v>200</v>
      </c>
      <c r="H18" s="25" t="s">
        <v>70</v>
      </c>
      <c r="I18" s="25" t="s">
        <v>200</v>
      </c>
      <c r="J18" s="25">
        <v>4</v>
      </c>
      <c r="U18" s="25">
        <v>4</v>
      </c>
      <c r="AF18" s="25">
        <v>4</v>
      </c>
    </row>
    <row r="19" spans="1:42">
      <c r="A19" s="25" t="s">
        <v>930</v>
      </c>
      <c r="B19" s="25">
        <v>3551</v>
      </c>
      <c r="C19" s="25" t="s">
        <v>931</v>
      </c>
      <c r="E19" s="25" t="s">
        <v>894</v>
      </c>
      <c r="F19" s="25" t="s">
        <v>200</v>
      </c>
      <c r="G19" s="25" t="s">
        <v>200</v>
      </c>
      <c r="H19" s="25" t="s">
        <v>70</v>
      </c>
      <c r="I19" s="25" t="s">
        <v>200</v>
      </c>
      <c r="J19" s="25">
        <v>5</v>
      </c>
      <c r="U19" s="25">
        <v>5</v>
      </c>
      <c r="AF19" s="25">
        <v>5</v>
      </c>
    </row>
    <row r="20" spans="1:42">
      <c r="A20" s="25" t="s">
        <v>932</v>
      </c>
      <c r="B20" s="25">
        <v>3553</v>
      </c>
      <c r="C20" s="25" t="s">
        <v>933</v>
      </c>
      <c r="D20" s="25" t="s">
        <v>1500</v>
      </c>
      <c r="E20" s="25" t="s">
        <v>45</v>
      </c>
      <c r="F20" s="25" t="s">
        <v>200</v>
      </c>
      <c r="G20" s="25" t="s">
        <v>200</v>
      </c>
      <c r="H20" s="25" t="s">
        <v>70</v>
      </c>
      <c r="I20" s="25" t="s">
        <v>200</v>
      </c>
      <c r="J20" s="25">
        <v>5</v>
      </c>
      <c r="K20" s="25">
        <v>5</v>
      </c>
      <c r="L20" s="25">
        <v>5</v>
      </c>
      <c r="M20" s="25">
        <v>3</v>
      </c>
      <c r="N20" s="25">
        <v>3</v>
      </c>
      <c r="O20" s="25">
        <v>3</v>
      </c>
      <c r="P20" s="25">
        <v>2</v>
      </c>
      <c r="Q20" s="25">
        <v>2</v>
      </c>
      <c r="R20" s="25">
        <v>3</v>
      </c>
      <c r="S20" s="25">
        <v>3</v>
      </c>
      <c r="T20" s="25">
        <v>3</v>
      </c>
      <c r="U20" s="25">
        <v>5</v>
      </c>
      <c r="V20" s="25">
        <v>5</v>
      </c>
      <c r="W20" s="25">
        <v>5</v>
      </c>
      <c r="X20" s="25">
        <v>3</v>
      </c>
      <c r="Y20" s="25">
        <v>4</v>
      </c>
      <c r="Z20" s="25">
        <v>3</v>
      </c>
      <c r="AA20" s="25">
        <v>3</v>
      </c>
      <c r="AB20" s="25">
        <v>3</v>
      </c>
      <c r="AC20" s="25">
        <v>3</v>
      </c>
      <c r="AD20" s="25">
        <v>4</v>
      </c>
      <c r="AE20" s="25">
        <v>3</v>
      </c>
      <c r="AF20" s="25">
        <v>5</v>
      </c>
      <c r="AG20" s="25">
        <v>5</v>
      </c>
      <c r="AH20" s="25">
        <v>5</v>
      </c>
      <c r="AI20" s="25">
        <v>3</v>
      </c>
      <c r="AJ20" s="25">
        <v>3</v>
      </c>
      <c r="AK20" s="25">
        <v>3</v>
      </c>
      <c r="AL20" s="25">
        <v>5</v>
      </c>
      <c r="AM20" s="25">
        <v>5</v>
      </c>
      <c r="AN20" s="25">
        <v>3</v>
      </c>
      <c r="AO20" s="25">
        <v>4</v>
      </c>
      <c r="AP20" s="25">
        <v>3</v>
      </c>
    </row>
    <row r="21" spans="1:42">
      <c r="A21" s="25" t="s">
        <v>934</v>
      </c>
      <c r="B21" s="25">
        <v>3554</v>
      </c>
      <c r="C21" s="25" t="s">
        <v>935</v>
      </c>
      <c r="E21" s="25" t="s">
        <v>894</v>
      </c>
      <c r="F21" s="25" t="s">
        <v>70</v>
      </c>
      <c r="G21" s="25" t="s">
        <v>70</v>
      </c>
      <c r="H21" s="25" t="s">
        <v>200</v>
      </c>
      <c r="I21" s="25" t="s">
        <v>200</v>
      </c>
      <c r="J21" s="25">
        <v>5</v>
      </c>
      <c r="U21" s="25">
        <v>5</v>
      </c>
      <c r="AF21" s="25">
        <v>5</v>
      </c>
    </row>
    <row r="22" spans="1:42">
      <c r="A22" s="25" t="s">
        <v>936</v>
      </c>
      <c r="B22" s="25">
        <v>3555</v>
      </c>
      <c r="C22" s="25" t="s">
        <v>937</v>
      </c>
      <c r="E22" s="25" t="s">
        <v>45</v>
      </c>
      <c r="F22" s="25" t="s">
        <v>200</v>
      </c>
      <c r="G22" s="25" t="s">
        <v>200</v>
      </c>
      <c r="H22" s="25" t="s">
        <v>200</v>
      </c>
      <c r="I22" s="25" t="s">
        <v>200</v>
      </c>
      <c r="J22" s="25">
        <v>5</v>
      </c>
      <c r="U22" s="25">
        <v>4</v>
      </c>
      <c r="AF22" s="25">
        <v>4</v>
      </c>
    </row>
    <row r="23" spans="1:42">
      <c r="A23" s="25" t="s">
        <v>938</v>
      </c>
      <c r="B23" s="25">
        <v>3556</v>
      </c>
      <c r="C23" s="25" t="s">
        <v>939</v>
      </c>
      <c r="D23" s="25" t="s">
        <v>1498</v>
      </c>
      <c r="E23" s="25" t="s">
        <v>894</v>
      </c>
      <c r="F23" s="25" t="s">
        <v>200</v>
      </c>
      <c r="G23" s="25" t="s">
        <v>200</v>
      </c>
      <c r="H23" s="25" t="s">
        <v>200</v>
      </c>
      <c r="I23" s="25" t="s">
        <v>200</v>
      </c>
      <c r="J23" s="25">
        <v>6</v>
      </c>
      <c r="K23" s="25">
        <v>7</v>
      </c>
      <c r="L23" s="25">
        <v>6</v>
      </c>
      <c r="M23" s="25">
        <v>3</v>
      </c>
      <c r="N23" s="25">
        <v>3</v>
      </c>
      <c r="O23" s="25">
        <v>3</v>
      </c>
      <c r="P23" s="25">
        <v>3</v>
      </c>
      <c r="Q23" s="25">
        <v>5</v>
      </c>
      <c r="R23" s="25">
        <v>3</v>
      </c>
      <c r="S23" s="25">
        <v>5</v>
      </c>
      <c r="T23" s="25">
        <v>3</v>
      </c>
      <c r="U23" s="25">
        <v>6</v>
      </c>
      <c r="V23" s="25">
        <v>6</v>
      </c>
      <c r="W23" s="25">
        <v>6</v>
      </c>
      <c r="X23" s="25">
        <v>4</v>
      </c>
      <c r="Y23" s="25">
        <v>4</v>
      </c>
      <c r="Z23" s="25">
        <v>3</v>
      </c>
      <c r="AA23" s="25">
        <v>6</v>
      </c>
      <c r="AB23" s="25">
        <v>6</v>
      </c>
      <c r="AC23" s="25">
        <v>3</v>
      </c>
      <c r="AD23" s="25">
        <v>5</v>
      </c>
      <c r="AE23" s="25">
        <v>3</v>
      </c>
      <c r="AF23" s="25">
        <v>6</v>
      </c>
      <c r="AG23" s="25">
        <v>6</v>
      </c>
      <c r="AH23" s="25">
        <v>6</v>
      </c>
      <c r="AI23" s="25">
        <v>4</v>
      </c>
      <c r="AJ23" s="25">
        <v>4</v>
      </c>
      <c r="AK23" s="25">
        <v>3</v>
      </c>
      <c r="AL23" s="25">
        <v>6</v>
      </c>
      <c r="AM23" s="25">
        <v>6</v>
      </c>
      <c r="AN23" s="25">
        <v>4</v>
      </c>
      <c r="AO23" s="25">
        <v>5</v>
      </c>
      <c r="AP23" s="25">
        <v>3</v>
      </c>
    </row>
    <row r="24" spans="1:42">
      <c r="A24" s="25" t="s">
        <v>940</v>
      </c>
      <c r="B24" s="25">
        <v>3557</v>
      </c>
      <c r="C24" s="25" t="s">
        <v>941</v>
      </c>
      <c r="E24" s="25" t="s">
        <v>45</v>
      </c>
      <c r="F24" s="25" t="s">
        <v>70</v>
      </c>
      <c r="G24" s="25" t="s">
        <v>70</v>
      </c>
      <c r="H24" s="25" t="s">
        <v>200</v>
      </c>
      <c r="I24" s="25" t="s">
        <v>200</v>
      </c>
      <c r="J24" s="25">
        <v>4</v>
      </c>
      <c r="U24" s="25">
        <v>4</v>
      </c>
      <c r="AF24" s="25">
        <v>4</v>
      </c>
    </row>
    <row r="25" spans="1:42">
      <c r="A25" s="25" t="s">
        <v>942</v>
      </c>
      <c r="B25" s="25">
        <v>3558</v>
      </c>
      <c r="C25" s="25" t="s">
        <v>943</v>
      </c>
      <c r="E25" s="25" t="s">
        <v>45</v>
      </c>
      <c r="F25" s="25" t="s">
        <v>200</v>
      </c>
      <c r="G25" s="25" t="s">
        <v>200</v>
      </c>
      <c r="H25" s="25" t="s">
        <v>200</v>
      </c>
      <c r="I25" s="25" t="s">
        <v>200</v>
      </c>
      <c r="J25" s="25">
        <v>5</v>
      </c>
      <c r="U25" s="25">
        <v>5</v>
      </c>
      <c r="AF25" s="25">
        <v>5</v>
      </c>
    </row>
    <row r="26" spans="1:42">
      <c r="A26" s="25" t="s">
        <v>944</v>
      </c>
      <c r="B26" s="25">
        <v>3559</v>
      </c>
      <c r="C26" s="25" t="s">
        <v>945</v>
      </c>
      <c r="D26" s="25" t="s">
        <v>1500</v>
      </c>
      <c r="E26" s="25" t="s">
        <v>894</v>
      </c>
      <c r="F26" s="25" t="s">
        <v>200</v>
      </c>
      <c r="G26" s="25" t="s">
        <v>200</v>
      </c>
      <c r="H26" s="25" t="s">
        <v>70</v>
      </c>
      <c r="I26" s="25" t="s">
        <v>200</v>
      </c>
      <c r="J26" s="25">
        <v>8</v>
      </c>
      <c r="K26" s="25">
        <v>7</v>
      </c>
      <c r="L26" s="25">
        <v>7</v>
      </c>
      <c r="M26" s="25">
        <v>3</v>
      </c>
      <c r="N26" s="25">
        <v>4</v>
      </c>
      <c r="O26" s="25">
        <v>3</v>
      </c>
      <c r="P26" s="25">
        <v>4</v>
      </c>
      <c r="Q26" s="25">
        <v>5</v>
      </c>
      <c r="R26" s="25">
        <v>3</v>
      </c>
      <c r="S26" s="25">
        <v>4</v>
      </c>
      <c r="T26" s="25">
        <v>3</v>
      </c>
      <c r="U26" s="25">
        <v>8</v>
      </c>
      <c r="V26" s="25">
        <v>7</v>
      </c>
      <c r="W26" s="25">
        <v>7</v>
      </c>
      <c r="X26" s="25">
        <v>3</v>
      </c>
      <c r="Y26" s="25">
        <v>5</v>
      </c>
      <c r="Z26" s="25">
        <v>3</v>
      </c>
      <c r="AA26" s="25">
        <v>5</v>
      </c>
      <c r="AB26" s="25">
        <v>5</v>
      </c>
      <c r="AC26" s="25">
        <v>3</v>
      </c>
      <c r="AD26" s="25">
        <v>5</v>
      </c>
      <c r="AE26" s="25">
        <v>3</v>
      </c>
      <c r="AF26" s="25">
        <v>8</v>
      </c>
      <c r="AG26" s="25">
        <v>7</v>
      </c>
      <c r="AH26" s="25">
        <v>7</v>
      </c>
      <c r="AI26" s="25">
        <v>4</v>
      </c>
      <c r="AJ26" s="25">
        <v>5</v>
      </c>
      <c r="AK26" s="25">
        <v>3</v>
      </c>
      <c r="AL26" s="25">
        <v>6</v>
      </c>
      <c r="AM26" s="25">
        <v>7</v>
      </c>
      <c r="AN26" s="25">
        <v>4</v>
      </c>
      <c r="AO26" s="25">
        <v>5</v>
      </c>
      <c r="AP26" s="25">
        <v>3</v>
      </c>
    </row>
    <row r="27" spans="1:42">
      <c r="A27" s="25" t="s">
        <v>946</v>
      </c>
      <c r="B27" s="25">
        <v>3560</v>
      </c>
      <c r="C27" s="25" t="s">
        <v>947</v>
      </c>
      <c r="E27" s="25" t="s">
        <v>894</v>
      </c>
      <c r="F27" s="25" t="s">
        <v>70</v>
      </c>
      <c r="G27" s="25" t="s">
        <v>70</v>
      </c>
      <c r="H27" s="25" t="s">
        <v>70</v>
      </c>
      <c r="I27" s="25" t="s">
        <v>200</v>
      </c>
      <c r="J27" s="25">
        <v>5</v>
      </c>
      <c r="U27" s="25">
        <v>5</v>
      </c>
      <c r="AF27" s="25">
        <v>5</v>
      </c>
    </row>
    <row r="28" spans="1:42">
      <c r="A28" s="25" t="s">
        <v>948</v>
      </c>
      <c r="B28" s="25">
        <v>3561</v>
      </c>
      <c r="C28" s="25" t="s">
        <v>949</v>
      </c>
      <c r="E28" s="25" t="s">
        <v>45</v>
      </c>
      <c r="F28" s="25" t="s">
        <v>200</v>
      </c>
      <c r="G28" s="25" t="s">
        <v>200</v>
      </c>
      <c r="H28" s="25" t="s">
        <v>200</v>
      </c>
      <c r="I28" s="25" t="s">
        <v>200</v>
      </c>
      <c r="J28" s="25">
        <v>3</v>
      </c>
      <c r="U28" s="25">
        <v>3</v>
      </c>
      <c r="AF28" s="25">
        <v>3</v>
      </c>
    </row>
    <row r="29" spans="1:42">
      <c r="A29" s="25" t="s">
        <v>950</v>
      </c>
      <c r="B29" s="25">
        <v>3562</v>
      </c>
      <c r="C29" s="25" t="s">
        <v>951</v>
      </c>
      <c r="D29" s="25" t="s">
        <v>1500</v>
      </c>
      <c r="E29" s="25" t="s">
        <v>894</v>
      </c>
      <c r="F29" s="25" t="s">
        <v>70</v>
      </c>
      <c r="G29" s="25" t="s">
        <v>70</v>
      </c>
      <c r="H29" s="25" t="s">
        <v>200</v>
      </c>
      <c r="I29" s="25" t="s">
        <v>899</v>
      </c>
      <c r="J29" s="25">
        <v>4</v>
      </c>
      <c r="U29" s="25">
        <v>4</v>
      </c>
      <c r="AA29" s="25" t="s">
        <v>60</v>
      </c>
      <c r="AB29" s="25" t="s">
        <v>60</v>
      </c>
      <c r="AF29" s="25">
        <v>4</v>
      </c>
    </row>
    <row r="30" spans="1:42">
      <c r="A30" s="25" t="s">
        <v>952</v>
      </c>
      <c r="B30" s="25">
        <v>3563</v>
      </c>
      <c r="C30" s="25" t="s">
        <v>953</v>
      </c>
      <c r="D30" s="25" t="s">
        <v>1500</v>
      </c>
      <c r="E30" s="25" t="s">
        <v>894</v>
      </c>
      <c r="F30" s="25" t="s">
        <v>200</v>
      </c>
      <c r="G30" s="25" t="s">
        <v>200</v>
      </c>
      <c r="H30" s="25" t="s">
        <v>200</v>
      </c>
      <c r="I30" s="25" t="s">
        <v>200</v>
      </c>
      <c r="J30" s="25">
        <v>8</v>
      </c>
      <c r="K30" s="25">
        <v>8</v>
      </c>
      <c r="L30" s="25">
        <v>8</v>
      </c>
      <c r="M30" s="25">
        <v>5</v>
      </c>
      <c r="N30" s="25">
        <v>5</v>
      </c>
      <c r="O30" s="25">
        <v>4</v>
      </c>
      <c r="P30" s="25">
        <v>7</v>
      </c>
      <c r="Q30" s="25">
        <v>7</v>
      </c>
      <c r="R30" s="25">
        <v>5</v>
      </c>
      <c r="S30" s="25">
        <v>5</v>
      </c>
      <c r="T30" s="25">
        <v>4</v>
      </c>
      <c r="U30" s="25">
        <v>8</v>
      </c>
      <c r="V30" s="25">
        <v>8</v>
      </c>
      <c r="W30" s="25">
        <v>8</v>
      </c>
      <c r="X30" s="25">
        <v>4</v>
      </c>
      <c r="Y30" s="25">
        <v>4</v>
      </c>
      <c r="Z30" s="25">
        <v>3</v>
      </c>
      <c r="AA30" s="25">
        <v>6</v>
      </c>
      <c r="AB30" s="25">
        <v>6</v>
      </c>
      <c r="AC30" s="25">
        <v>4</v>
      </c>
      <c r="AD30" s="25">
        <v>5</v>
      </c>
      <c r="AE30" s="25">
        <v>3</v>
      </c>
      <c r="AF30" s="25">
        <v>8</v>
      </c>
      <c r="AG30" s="25">
        <v>8</v>
      </c>
      <c r="AH30" s="25">
        <v>8</v>
      </c>
      <c r="AI30" s="25">
        <v>5</v>
      </c>
      <c r="AJ30" s="25">
        <v>5</v>
      </c>
      <c r="AK30" s="25">
        <v>3</v>
      </c>
      <c r="AL30" s="25">
        <v>7</v>
      </c>
      <c r="AM30" s="25">
        <v>8</v>
      </c>
      <c r="AN30" s="25">
        <v>5</v>
      </c>
      <c r="AO30" s="25">
        <v>5</v>
      </c>
      <c r="AP30" s="25">
        <v>3</v>
      </c>
    </row>
    <row r="31" spans="1:42">
      <c r="A31" s="25" t="s">
        <v>954</v>
      </c>
      <c r="B31" s="25">
        <v>3564</v>
      </c>
      <c r="C31" s="25" t="s">
        <v>955</v>
      </c>
      <c r="D31" s="25" t="s">
        <v>1498</v>
      </c>
      <c r="E31" s="25" t="s">
        <v>894</v>
      </c>
      <c r="F31" s="25" t="s">
        <v>200</v>
      </c>
      <c r="G31" s="25" t="s">
        <v>200</v>
      </c>
      <c r="H31" s="25" t="s">
        <v>200</v>
      </c>
      <c r="I31" s="25" t="s">
        <v>200</v>
      </c>
      <c r="J31" s="25">
        <v>7</v>
      </c>
      <c r="K31" s="25">
        <v>8</v>
      </c>
      <c r="L31" s="25">
        <v>7</v>
      </c>
      <c r="M31" s="25">
        <v>3</v>
      </c>
      <c r="N31" s="25">
        <v>3</v>
      </c>
      <c r="O31" s="25">
        <v>3</v>
      </c>
      <c r="P31" s="25">
        <v>3</v>
      </c>
      <c r="Q31" s="25">
        <v>4</v>
      </c>
      <c r="R31" s="25">
        <v>2</v>
      </c>
      <c r="S31" s="25">
        <v>4</v>
      </c>
      <c r="T31" s="25">
        <v>3</v>
      </c>
      <c r="U31" s="25">
        <v>7</v>
      </c>
      <c r="V31" s="25">
        <v>7</v>
      </c>
      <c r="W31" s="25">
        <v>7</v>
      </c>
      <c r="X31" s="25">
        <v>3</v>
      </c>
      <c r="Y31" s="25">
        <v>3</v>
      </c>
      <c r="Z31" s="25">
        <v>3</v>
      </c>
      <c r="AA31" s="25">
        <v>5</v>
      </c>
      <c r="AB31" s="25">
        <v>5</v>
      </c>
      <c r="AC31" s="25">
        <v>2</v>
      </c>
      <c r="AD31" s="25">
        <v>4</v>
      </c>
      <c r="AE31" s="25">
        <v>3</v>
      </c>
      <c r="AF31" s="25">
        <v>8</v>
      </c>
      <c r="AG31" s="25">
        <v>6</v>
      </c>
      <c r="AH31" s="25">
        <v>7</v>
      </c>
      <c r="AI31" s="25">
        <v>2</v>
      </c>
      <c r="AJ31" s="25">
        <v>3</v>
      </c>
      <c r="AK31" s="25">
        <v>2</v>
      </c>
      <c r="AL31" s="25">
        <v>5</v>
      </c>
      <c r="AM31" s="25">
        <v>6</v>
      </c>
      <c r="AN31" s="25">
        <v>3</v>
      </c>
      <c r="AO31" s="25">
        <v>4</v>
      </c>
      <c r="AP31" s="25">
        <v>3</v>
      </c>
    </row>
    <row r="32" spans="1:42">
      <c r="A32" s="25" t="s">
        <v>956</v>
      </c>
      <c r="B32" s="25">
        <v>3565</v>
      </c>
      <c r="C32" s="25" t="s">
        <v>957</v>
      </c>
      <c r="E32" s="25" t="s">
        <v>45</v>
      </c>
      <c r="F32" s="25" t="s">
        <v>200</v>
      </c>
      <c r="G32" s="25" t="s">
        <v>200</v>
      </c>
      <c r="H32" s="25" t="s">
        <v>200</v>
      </c>
      <c r="I32" s="25" t="s">
        <v>200</v>
      </c>
      <c r="J32" s="25">
        <v>8</v>
      </c>
      <c r="U32" s="25">
        <v>7</v>
      </c>
      <c r="AF32" s="25">
        <v>7</v>
      </c>
    </row>
    <row r="33" spans="1:42">
      <c r="A33" s="25" t="s">
        <v>958</v>
      </c>
      <c r="B33" s="25">
        <v>3566</v>
      </c>
      <c r="C33" s="25" t="s">
        <v>959</v>
      </c>
      <c r="E33" s="25" t="s">
        <v>45</v>
      </c>
      <c r="F33" s="25" t="s">
        <v>70</v>
      </c>
      <c r="G33" s="25" t="s">
        <v>70</v>
      </c>
      <c r="H33" s="25" t="s">
        <v>200</v>
      </c>
      <c r="I33" s="25" t="s">
        <v>200</v>
      </c>
      <c r="J33" s="25">
        <v>6</v>
      </c>
      <c r="U33" s="25">
        <v>6</v>
      </c>
      <c r="AF33" s="25">
        <v>6</v>
      </c>
    </row>
    <row r="34" spans="1:42">
      <c r="A34" s="25" t="s">
        <v>960</v>
      </c>
      <c r="B34" s="25">
        <v>3567</v>
      </c>
      <c r="C34" s="25" t="s">
        <v>961</v>
      </c>
      <c r="E34" s="25" t="s">
        <v>894</v>
      </c>
      <c r="F34" s="25" t="s">
        <v>200</v>
      </c>
      <c r="G34" s="25" t="s">
        <v>200</v>
      </c>
      <c r="H34" s="25" t="s">
        <v>70</v>
      </c>
      <c r="I34" s="25" t="s">
        <v>200</v>
      </c>
      <c r="J34" s="25">
        <v>5</v>
      </c>
      <c r="U34" s="25">
        <v>4</v>
      </c>
      <c r="AF34" s="25">
        <v>4</v>
      </c>
    </row>
    <row r="35" spans="1:42">
      <c r="A35" s="25" t="s">
        <v>962</v>
      </c>
      <c r="B35" s="25">
        <v>3570</v>
      </c>
      <c r="C35" s="25" t="s">
        <v>963</v>
      </c>
      <c r="E35" s="25" t="s">
        <v>45</v>
      </c>
      <c r="F35" s="25" t="s">
        <v>200</v>
      </c>
      <c r="G35" s="25" t="s">
        <v>200</v>
      </c>
      <c r="H35" s="25" t="s">
        <v>200</v>
      </c>
      <c r="I35" s="25" t="s">
        <v>200</v>
      </c>
      <c r="J35" s="25">
        <v>4</v>
      </c>
      <c r="U35" s="25">
        <v>4</v>
      </c>
      <c r="AF35" s="25">
        <v>4</v>
      </c>
    </row>
    <row r="36" spans="1:42">
      <c r="A36" s="25" t="s">
        <v>964</v>
      </c>
      <c r="B36" s="25">
        <v>3571</v>
      </c>
      <c r="C36" s="25" t="s">
        <v>965</v>
      </c>
      <c r="E36" s="25" t="s">
        <v>45</v>
      </c>
      <c r="F36" s="25" t="s">
        <v>200</v>
      </c>
      <c r="G36" s="25" t="s">
        <v>200</v>
      </c>
      <c r="H36" s="25" t="s">
        <v>200</v>
      </c>
      <c r="I36" s="25" t="s">
        <v>200</v>
      </c>
      <c r="J36" s="25">
        <v>6</v>
      </c>
      <c r="U36" s="25">
        <v>6</v>
      </c>
      <c r="AF36" s="25">
        <v>6</v>
      </c>
    </row>
    <row r="37" spans="1:42">
      <c r="A37" s="25" t="s">
        <v>966</v>
      </c>
      <c r="B37" s="25">
        <v>3573</v>
      </c>
      <c r="C37" s="25" t="s">
        <v>967</v>
      </c>
      <c r="E37" s="25" t="s">
        <v>45</v>
      </c>
      <c r="F37" s="25" t="s">
        <v>200</v>
      </c>
      <c r="G37" s="25" t="s">
        <v>200</v>
      </c>
      <c r="H37" s="25" t="s">
        <v>200</v>
      </c>
      <c r="I37" s="25" t="s">
        <v>200</v>
      </c>
      <c r="J37" s="25">
        <v>5</v>
      </c>
      <c r="U37" s="25">
        <v>5</v>
      </c>
      <c r="AF37" s="25">
        <v>5</v>
      </c>
    </row>
    <row r="38" spans="1:42">
      <c r="A38" s="25" t="s">
        <v>968</v>
      </c>
      <c r="B38" s="25">
        <v>3574</v>
      </c>
      <c r="C38" s="25" t="s">
        <v>969</v>
      </c>
      <c r="E38" s="25" t="s">
        <v>894</v>
      </c>
      <c r="F38" s="25" t="s">
        <v>200</v>
      </c>
      <c r="G38" s="25" t="s">
        <v>200</v>
      </c>
      <c r="H38" s="25" t="s">
        <v>200</v>
      </c>
      <c r="I38" s="25" t="s">
        <v>899</v>
      </c>
      <c r="J38" s="25">
        <v>5</v>
      </c>
      <c r="U38" s="25">
        <v>5</v>
      </c>
      <c r="AF38" s="25">
        <v>5</v>
      </c>
    </row>
    <row r="39" spans="1:42">
      <c r="A39" s="25" t="s">
        <v>970</v>
      </c>
      <c r="B39" s="25">
        <v>3575</v>
      </c>
      <c r="C39" s="25" t="s">
        <v>971</v>
      </c>
      <c r="E39" s="25" t="s">
        <v>894</v>
      </c>
      <c r="F39" s="25" t="s">
        <v>200</v>
      </c>
      <c r="G39" s="25" t="s">
        <v>200</v>
      </c>
      <c r="H39" s="25" t="s">
        <v>200</v>
      </c>
      <c r="I39" s="25" t="s">
        <v>200</v>
      </c>
      <c r="J39" s="25">
        <v>4</v>
      </c>
      <c r="U39" s="25">
        <v>4</v>
      </c>
      <c r="AF39" s="25">
        <v>4</v>
      </c>
    </row>
    <row r="40" spans="1:42">
      <c r="A40" s="25" t="s">
        <v>972</v>
      </c>
      <c r="B40" s="25">
        <v>3577</v>
      </c>
      <c r="C40" s="25" t="s">
        <v>973</v>
      </c>
      <c r="D40" s="25" t="s">
        <v>1498</v>
      </c>
      <c r="E40" s="25" t="s">
        <v>45</v>
      </c>
      <c r="F40" s="25" t="s">
        <v>200</v>
      </c>
      <c r="G40" s="25" t="s">
        <v>200</v>
      </c>
      <c r="H40" s="25" t="s">
        <v>200</v>
      </c>
      <c r="I40" s="25" t="s">
        <v>200</v>
      </c>
      <c r="J40" s="25">
        <v>7</v>
      </c>
      <c r="K40" s="25">
        <v>7</v>
      </c>
      <c r="L40" s="25">
        <v>7</v>
      </c>
      <c r="M40" s="25">
        <v>4</v>
      </c>
      <c r="N40" s="25">
        <v>3</v>
      </c>
      <c r="O40" s="25">
        <v>3</v>
      </c>
      <c r="P40" s="25">
        <v>5</v>
      </c>
      <c r="Q40" s="25">
        <v>7</v>
      </c>
      <c r="R40" s="25">
        <v>3</v>
      </c>
      <c r="S40" s="25">
        <v>3</v>
      </c>
      <c r="T40" s="25">
        <v>3</v>
      </c>
      <c r="U40" s="25">
        <v>7</v>
      </c>
      <c r="V40" s="25">
        <v>7</v>
      </c>
      <c r="W40" s="25">
        <v>7</v>
      </c>
      <c r="X40" s="25">
        <v>3</v>
      </c>
      <c r="Y40" s="25">
        <v>5</v>
      </c>
      <c r="Z40" s="25">
        <v>4</v>
      </c>
      <c r="AA40" s="25">
        <v>2</v>
      </c>
      <c r="AB40" s="25">
        <v>2</v>
      </c>
      <c r="AC40" s="25">
        <v>3</v>
      </c>
      <c r="AD40" s="25">
        <v>3</v>
      </c>
      <c r="AE40" s="25">
        <v>4</v>
      </c>
      <c r="AF40" s="25">
        <v>7</v>
      </c>
      <c r="AG40" s="25">
        <v>7</v>
      </c>
      <c r="AH40" s="25">
        <v>7</v>
      </c>
      <c r="AI40" s="25">
        <v>4</v>
      </c>
      <c r="AJ40" s="25">
        <v>5</v>
      </c>
      <c r="AK40" s="25">
        <v>5</v>
      </c>
      <c r="AL40" s="25">
        <v>6</v>
      </c>
      <c r="AM40" s="25">
        <v>7</v>
      </c>
      <c r="AN40" s="25">
        <v>4</v>
      </c>
      <c r="AO40" s="25">
        <v>3</v>
      </c>
      <c r="AP40" s="25">
        <v>5</v>
      </c>
    </row>
    <row r="41" spans="1:42">
      <c r="A41" s="25" t="s">
        <v>974</v>
      </c>
      <c r="B41" s="25">
        <v>3578</v>
      </c>
      <c r="C41" s="25" t="s">
        <v>975</v>
      </c>
      <c r="E41" s="25" t="s">
        <v>894</v>
      </c>
      <c r="F41" s="25" t="s">
        <v>70</v>
      </c>
      <c r="G41" s="25" t="s">
        <v>70</v>
      </c>
      <c r="H41" s="25" t="s">
        <v>70</v>
      </c>
      <c r="I41" s="25" t="s">
        <v>200</v>
      </c>
      <c r="J41" s="25">
        <v>8</v>
      </c>
      <c r="U41" s="25">
        <v>8</v>
      </c>
      <c r="AF41" s="25">
        <v>8</v>
      </c>
    </row>
    <row r="42" spans="1:42">
      <c r="A42" s="25" t="s">
        <v>976</v>
      </c>
      <c r="B42" s="25">
        <v>3579</v>
      </c>
      <c r="C42" s="25" t="s">
        <v>977</v>
      </c>
      <c r="E42" s="25" t="s">
        <v>45</v>
      </c>
      <c r="F42" s="25" t="s">
        <v>200</v>
      </c>
      <c r="G42" s="25" t="s">
        <v>200</v>
      </c>
      <c r="H42" s="25" t="s">
        <v>200</v>
      </c>
      <c r="I42" s="25" t="s">
        <v>200</v>
      </c>
      <c r="J42" s="25">
        <v>6</v>
      </c>
      <c r="U42" s="25">
        <v>5</v>
      </c>
      <c r="AF42" s="25">
        <v>5</v>
      </c>
    </row>
    <row r="43" spans="1:42">
      <c r="A43" s="25" t="s">
        <v>978</v>
      </c>
      <c r="B43" s="25">
        <v>3580</v>
      </c>
      <c r="C43" s="25" t="s">
        <v>979</v>
      </c>
      <c r="D43" s="25" t="s">
        <v>1498</v>
      </c>
      <c r="E43" s="25" t="s">
        <v>894</v>
      </c>
      <c r="F43" s="25" t="s">
        <v>200</v>
      </c>
      <c r="G43" s="25" t="s">
        <v>200</v>
      </c>
      <c r="H43" s="25" t="s">
        <v>200</v>
      </c>
      <c r="I43" s="25" t="s">
        <v>899</v>
      </c>
      <c r="J43" s="25">
        <v>7</v>
      </c>
      <c r="K43" s="25">
        <v>8</v>
      </c>
      <c r="L43" s="25">
        <v>8</v>
      </c>
      <c r="M43" s="25">
        <v>4</v>
      </c>
      <c r="N43" s="25">
        <v>3</v>
      </c>
      <c r="O43" s="25">
        <v>3</v>
      </c>
      <c r="P43" s="25">
        <v>6</v>
      </c>
      <c r="Q43" s="25">
        <v>8</v>
      </c>
      <c r="R43" s="25">
        <v>4</v>
      </c>
      <c r="S43" s="25">
        <v>5</v>
      </c>
      <c r="T43" s="25">
        <v>3</v>
      </c>
      <c r="U43" s="25">
        <v>7</v>
      </c>
      <c r="V43" s="25">
        <v>7</v>
      </c>
      <c r="W43" s="25">
        <v>7</v>
      </c>
      <c r="X43" s="25">
        <v>4</v>
      </c>
      <c r="Y43" s="25">
        <v>5</v>
      </c>
      <c r="Z43" s="25">
        <v>4</v>
      </c>
      <c r="AA43" s="25">
        <v>7</v>
      </c>
      <c r="AB43" s="25">
        <v>7</v>
      </c>
      <c r="AC43" s="25">
        <v>4</v>
      </c>
      <c r="AD43" s="25">
        <v>5</v>
      </c>
      <c r="AE43" s="25">
        <v>4</v>
      </c>
      <c r="AF43" s="25">
        <v>7</v>
      </c>
      <c r="AG43" s="25">
        <v>7</v>
      </c>
      <c r="AH43" s="25">
        <v>7</v>
      </c>
      <c r="AI43" s="25">
        <v>5</v>
      </c>
      <c r="AJ43" s="25">
        <v>5</v>
      </c>
      <c r="AK43" s="25">
        <v>4</v>
      </c>
      <c r="AL43" s="25">
        <v>7</v>
      </c>
      <c r="AM43" s="25">
        <v>7</v>
      </c>
      <c r="AN43" s="25">
        <v>5</v>
      </c>
      <c r="AO43" s="25">
        <v>5</v>
      </c>
      <c r="AP43" s="25">
        <v>5</v>
      </c>
    </row>
    <row r="44" spans="1:42">
      <c r="A44" s="25" t="s">
        <v>980</v>
      </c>
      <c r="B44" s="25">
        <v>3581</v>
      </c>
      <c r="C44" s="25" t="s">
        <v>981</v>
      </c>
      <c r="E44" s="25" t="s">
        <v>894</v>
      </c>
      <c r="F44" s="25" t="s">
        <v>70</v>
      </c>
      <c r="G44" s="25" t="s">
        <v>70</v>
      </c>
      <c r="H44" s="25" t="s">
        <v>70</v>
      </c>
      <c r="I44" s="25" t="s">
        <v>200</v>
      </c>
      <c r="J44" s="25">
        <v>4</v>
      </c>
      <c r="U44" s="25">
        <v>4</v>
      </c>
      <c r="AF44" s="25">
        <v>4</v>
      </c>
    </row>
    <row r="45" spans="1:42">
      <c r="A45" s="25" t="s">
        <v>982</v>
      </c>
      <c r="B45" s="25">
        <v>3582</v>
      </c>
      <c r="C45" s="25" t="s">
        <v>983</v>
      </c>
      <c r="D45" s="25" t="s">
        <v>1500</v>
      </c>
      <c r="E45" s="25" t="s">
        <v>894</v>
      </c>
      <c r="F45" s="25" t="s">
        <v>200</v>
      </c>
      <c r="G45" s="25" t="s">
        <v>200</v>
      </c>
      <c r="H45" s="25" t="s">
        <v>200</v>
      </c>
      <c r="I45" s="25" t="s">
        <v>200</v>
      </c>
      <c r="J45" s="25">
        <v>7</v>
      </c>
      <c r="K45" s="25">
        <v>6</v>
      </c>
      <c r="L45" s="25">
        <v>6</v>
      </c>
      <c r="M45" s="25">
        <v>3</v>
      </c>
      <c r="N45" s="25">
        <v>5</v>
      </c>
      <c r="O45" s="25">
        <v>3</v>
      </c>
      <c r="P45" s="25">
        <v>4</v>
      </c>
      <c r="Q45" s="25">
        <v>4</v>
      </c>
      <c r="R45" s="25">
        <v>3</v>
      </c>
      <c r="S45" s="25">
        <v>4</v>
      </c>
      <c r="T45" s="25">
        <v>3</v>
      </c>
      <c r="U45" s="25">
        <v>7</v>
      </c>
      <c r="V45" s="25">
        <v>6</v>
      </c>
      <c r="W45" s="25">
        <v>6</v>
      </c>
      <c r="X45" s="25">
        <v>3</v>
      </c>
      <c r="Y45" s="25">
        <v>5</v>
      </c>
      <c r="Z45" s="25">
        <v>3</v>
      </c>
      <c r="AA45" s="25">
        <v>4</v>
      </c>
      <c r="AB45" s="25">
        <v>4</v>
      </c>
      <c r="AC45" s="25">
        <v>3</v>
      </c>
      <c r="AD45" s="25">
        <v>5</v>
      </c>
      <c r="AE45" s="25">
        <v>3</v>
      </c>
      <c r="AF45" s="25">
        <v>7</v>
      </c>
      <c r="AG45" s="25">
        <v>6</v>
      </c>
      <c r="AH45" s="25">
        <v>6</v>
      </c>
      <c r="AI45" s="25">
        <v>4</v>
      </c>
      <c r="AJ45" s="25">
        <v>5</v>
      </c>
      <c r="AK45" s="25">
        <v>3</v>
      </c>
      <c r="AL45" s="25">
        <v>6</v>
      </c>
      <c r="AM45" s="25">
        <v>7</v>
      </c>
      <c r="AN45" s="25">
        <v>4</v>
      </c>
      <c r="AO45" s="25">
        <v>5</v>
      </c>
      <c r="AP45" s="25">
        <v>3</v>
      </c>
    </row>
    <row r="46" spans="1:42">
      <c r="A46" s="25" t="s">
        <v>984</v>
      </c>
      <c r="B46" s="25">
        <v>3583</v>
      </c>
      <c r="C46" s="25" t="s">
        <v>985</v>
      </c>
      <c r="E46" s="25" t="s">
        <v>45</v>
      </c>
      <c r="F46" s="25" t="s">
        <v>200</v>
      </c>
      <c r="G46" s="25" t="s">
        <v>200</v>
      </c>
      <c r="H46" s="25" t="s">
        <v>200</v>
      </c>
      <c r="I46" s="25" t="s">
        <v>200</v>
      </c>
      <c r="J46" s="25">
        <v>5</v>
      </c>
      <c r="U46" s="25">
        <v>5</v>
      </c>
      <c r="AF46" s="25">
        <v>5</v>
      </c>
    </row>
    <row r="47" spans="1:42">
      <c r="A47" s="25" t="s">
        <v>986</v>
      </c>
      <c r="B47" s="25">
        <v>3584</v>
      </c>
      <c r="C47" s="25" t="s">
        <v>987</v>
      </c>
      <c r="D47" s="25" t="s">
        <v>1499</v>
      </c>
      <c r="E47" s="25" t="s">
        <v>894</v>
      </c>
      <c r="F47" s="25" t="s">
        <v>200</v>
      </c>
      <c r="G47" s="25" t="s">
        <v>200</v>
      </c>
      <c r="H47" s="25" t="s">
        <v>200</v>
      </c>
      <c r="I47" s="25" t="s">
        <v>899</v>
      </c>
      <c r="J47" s="25">
        <v>8</v>
      </c>
      <c r="K47" s="25">
        <v>7</v>
      </c>
      <c r="L47" s="25">
        <v>7</v>
      </c>
      <c r="M47" s="25">
        <v>3</v>
      </c>
      <c r="N47" s="25">
        <v>4</v>
      </c>
      <c r="O47" s="25">
        <v>3</v>
      </c>
      <c r="P47" s="25">
        <v>5</v>
      </c>
      <c r="Q47" s="25">
        <v>6</v>
      </c>
      <c r="R47" s="25">
        <v>3</v>
      </c>
      <c r="S47" s="25">
        <v>3</v>
      </c>
      <c r="T47" s="25">
        <v>3</v>
      </c>
      <c r="U47" s="25">
        <v>8</v>
      </c>
      <c r="V47" s="25">
        <v>5</v>
      </c>
      <c r="W47" s="25">
        <v>6</v>
      </c>
      <c r="X47" s="25">
        <v>3</v>
      </c>
      <c r="Z47" s="25">
        <v>3</v>
      </c>
      <c r="AA47" s="25">
        <v>5</v>
      </c>
      <c r="AB47" s="25">
        <v>6</v>
      </c>
      <c r="AC47" s="25">
        <v>3</v>
      </c>
      <c r="AD47" s="25">
        <v>3</v>
      </c>
      <c r="AE47" s="25">
        <v>3</v>
      </c>
      <c r="AF47" s="25">
        <v>8</v>
      </c>
      <c r="AG47" s="25">
        <v>7</v>
      </c>
      <c r="AH47" s="25">
        <v>7</v>
      </c>
      <c r="AI47" s="25">
        <v>4</v>
      </c>
      <c r="AJ47" s="25">
        <v>4</v>
      </c>
      <c r="AK47" s="25">
        <v>3</v>
      </c>
      <c r="AL47" s="25">
        <v>7</v>
      </c>
      <c r="AM47" s="25">
        <v>7</v>
      </c>
      <c r="AN47" s="25">
        <v>4</v>
      </c>
      <c r="AO47" s="25">
        <v>4</v>
      </c>
      <c r="AP47" s="25">
        <v>4</v>
      </c>
    </row>
    <row r="48" spans="1:42">
      <c r="A48" s="25" t="s">
        <v>988</v>
      </c>
      <c r="B48" s="25">
        <v>3585</v>
      </c>
      <c r="C48" s="25" t="s">
        <v>989</v>
      </c>
      <c r="E48" s="25" t="s">
        <v>894</v>
      </c>
      <c r="F48" s="25" t="s">
        <v>200</v>
      </c>
      <c r="G48" s="25" t="s">
        <v>200</v>
      </c>
      <c r="H48" s="25" t="s">
        <v>70</v>
      </c>
      <c r="I48" s="25" t="s">
        <v>200</v>
      </c>
      <c r="J48" s="25">
        <v>3</v>
      </c>
      <c r="U48" s="25">
        <v>3</v>
      </c>
      <c r="AF48" s="25">
        <v>4</v>
      </c>
    </row>
    <row r="49" spans="1:42">
      <c r="A49" s="25" t="s">
        <v>990</v>
      </c>
      <c r="B49" s="25">
        <v>3586</v>
      </c>
      <c r="C49" s="25" t="s">
        <v>991</v>
      </c>
      <c r="D49" s="25" t="s">
        <v>1498</v>
      </c>
      <c r="E49" s="25" t="s">
        <v>894</v>
      </c>
      <c r="F49" s="25" t="s">
        <v>200</v>
      </c>
      <c r="G49" s="25" t="s">
        <v>200</v>
      </c>
      <c r="H49" s="25" t="s">
        <v>200</v>
      </c>
      <c r="I49" s="25" t="s">
        <v>200</v>
      </c>
      <c r="J49" s="25">
        <v>8</v>
      </c>
      <c r="K49" s="25">
        <v>9</v>
      </c>
      <c r="L49" s="25">
        <v>8</v>
      </c>
      <c r="M49" s="25">
        <v>3</v>
      </c>
      <c r="N49" s="25">
        <v>3</v>
      </c>
      <c r="O49" s="25">
        <v>3</v>
      </c>
      <c r="P49" s="25">
        <v>5</v>
      </c>
      <c r="Q49" s="25">
        <v>7</v>
      </c>
      <c r="R49" s="25">
        <v>4</v>
      </c>
      <c r="S49" s="25">
        <v>5</v>
      </c>
      <c r="T49" s="25">
        <v>3</v>
      </c>
      <c r="U49" s="25">
        <v>8</v>
      </c>
      <c r="V49" s="25">
        <v>8</v>
      </c>
      <c r="W49" s="25">
        <v>8</v>
      </c>
      <c r="X49" s="25">
        <v>4</v>
      </c>
      <c r="Y49" s="25">
        <v>5</v>
      </c>
      <c r="Z49" s="25">
        <v>3</v>
      </c>
      <c r="AA49" s="25">
        <v>6</v>
      </c>
      <c r="AB49" s="25">
        <v>6</v>
      </c>
      <c r="AC49" s="25">
        <v>4</v>
      </c>
      <c r="AD49" s="25">
        <v>5</v>
      </c>
      <c r="AE49" s="25">
        <v>3</v>
      </c>
      <c r="AF49" s="25">
        <v>8</v>
      </c>
      <c r="AG49" s="25">
        <v>8</v>
      </c>
      <c r="AH49" s="25">
        <v>8</v>
      </c>
      <c r="AI49" s="25">
        <v>4</v>
      </c>
      <c r="AJ49" s="25">
        <v>5</v>
      </c>
      <c r="AK49" s="25">
        <v>3</v>
      </c>
      <c r="AL49" s="25">
        <v>7</v>
      </c>
      <c r="AM49" s="25">
        <v>8</v>
      </c>
      <c r="AN49" s="25">
        <v>4</v>
      </c>
      <c r="AO49" s="25">
        <v>5</v>
      </c>
      <c r="AP49" s="25">
        <v>4</v>
      </c>
    </row>
    <row r="50" spans="1:42">
      <c r="A50" s="25" t="s">
        <v>992</v>
      </c>
      <c r="B50" s="25">
        <v>3587</v>
      </c>
      <c r="C50" s="25" t="s">
        <v>993</v>
      </c>
      <c r="E50" s="25" t="s">
        <v>45</v>
      </c>
      <c r="F50" s="25" t="s">
        <v>200</v>
      </c>
      <c r="G50" s="25" t="s">
        <v>200</v>
      </c>
      <c r="H50" s="25" t="s">
        <v>200</v>
      </c>
      <c r="I50" s="25" t="s">
        <v>200</v>
      </c>
      <c r="J50" s="25">
        <v>9</v>
      </c>
      <c r="U50" s="25">
        <v>8</v>
      </c>
      <c r="AF50" s="25">
        <v>8</v>
      </c>
    </row>
    <row r="51" spans="1:42">
      <c r="A51" s="25" t="s">
        <v>994</v>
      </c>
      <c r="B51" s="25">
        <v>3588</v>
      </c>
      <c r="C51" s="25" t="s">
        <v>995</v>
      </c>
      <c r="D51" s="25" t="s">
        <v>1499</v>
      </c>
      <c r="E51" s="25" t="s">
        <v>894</v>
      </c>
      <c r="F51" s="25" t="s">
        <v>200</v>
      </c>
      <c r="G51" s="25" t="s">
        <v>200</v>
      </c>
      <c r="H51" s="25" t="s">
        <v>70</v>
      </c>
      <c r="I51" s="25" t="s">
        <v>200</v>
      </c>
      <c r="J51" s="25">
        <v>7</v>
      </c>
      <c r="K51" s="25">
        <v>6</v>
      </c>
      <c r="L51" s="25">
        <v>6</v>
      </c>
      <c r="M51" s="25">
        <v>3</v>
      </c>
      <c r="N51" s="25">
        <v>3</v>
      </c>
      <c r="O51" s="25">
        <v>3</v>
      </c>
      <c r="P51" s="25">
        <v>4</v>
      </c>
      <c r="Q51" s="25">
        <v>5</v>
      </c>
      <c r="R51" s="25">
        <v>3</v>
      </c>
      <c r="S51" s="25">
        <v>3</v>
      </c>
      <c r="T51" s="25">
        <v>2</v>
      </c>
      <c r="U51" s="25">
        <v>7</v>
      </c>
      <c r="V51" s="25">
        <v>5</v>
      </c>
      <c r="W51" s="25">
        <v>6</v>
      </c>
      <c r="X51" s="25">
        <v>3</v>
      </c>
      <c r="Z51" s="25">
        <v>3</v>
      </c>
      <c r="AA51" s="25">
        <v>3</v>
      </c>
      <c r="AB51" s="25">
        <v>4</v>
      </c>
      <c r="AC51" s="25">
        <v>2</v>
      </c>
      <c r="AD51" s="25">
        <v>3</v>
      </c>
      <c r="AE51" s="25">
        <v>2</v>
      </c>
      <c r="AF51" s="25">
        <v>8</v>
      </c>
      <c r="AG51" s="25">
        <v>7</v>
      </c>
      <c r="AH51" s="25">
        <v>7</v>
      </c>
      <c r="AI51" s="25">
        <v>3</v>
      </c>
      <c r="AJ51" s="25">
        <v>3</v>
      </c>
      <c r="AK51" s="25">
        <v>3</v>
      </c>
      <c r="AL51" s="25">
        <v>4</v>
      </c>
      <c r="AM51" s="25">
        <v>4</v>
      </c>
      <c r="AN51" s="25">
        <v>3</v>
      </c>
      <c r="AO51" s="25">
        <v>4</v>
      </c>
      <c r="AP51" s="25">
        <v>3</v>
      </c>
    </row>
    <row r="52" spans="1:42">
      <c r="A52" s="25" t="s">
        <v>996</v>
      </c>
      <c r="B52" s="25">
        <v>3589</v>
      </c>
      <c r="C52" s="25" t="s">
        <v>997</v>
      </c>
      <c r="E52" s="25" t="s">
        <v>45</v>
      </c>
      <c r="F52" s="25" t="s">
        <v>200</v>
      </c>
      <c r="G52" s="25" t="s">
        <v>200</v>
      </c>
      <c r="H52" s="25" t="s">
        <v>70</v>
      </c>
      <c r="I52" s="25" t="s">
        <v>200</v>
      </c>
      <c r="J52" s="25">
        <v>5</v>
      </c>
      <c r="U52" s="25">
        <v>5</v>
      </c>
      <c r="AF52" s="25">
        <v>5</v>
      </c>
    </row>
    <row r="53" spans="1:42">
      <c r="A53" s="25" t="s">
        <v>998</v>
      </c>
      <c r="B53" s="25">
        <v>3590</v>
      </c>
      <c r="C53" s="25" t="s">
        <v>999</v>
      </c>
      <c r="E53" s="25" t="s">
        <v>45</v>
      </c>
      <c r="F53" s="25" t="s">
        <v>200</v>
      </c>
      <c r="G53" s="25" t="s">
        <v>200</v>
      </c>
      <c r="H53" s="25" t="s">
        <v>200</v>
      </c>
      <c r="I53" s="25" t="s">
        <v>200</v>
      </c>
      <c r="J53" s="25">
        <v>6</v>
      </c>
      <c r="U53" s="25">
        <v>6</v>
      </c>
      <c r="AF53" s="25">
        <v>6</v>
      </c>
    </row>
    <row r="54" spans="1:42">
      <c r="A54" s="25" t="s">
        <v>1000</v>
      </c>
      <c r="B54" s="25">
        <v>3591</v>
      </c>
      <c r="C54" s="25" t="s">
        <v>1001</v>
      </c>
      <c r="E54" s="25" t="s">
        <v>894</v>
      </c>
      <c r="F54" s="25" t="s">
        <v>200</v>
      </c>
      <c r="G54" s="25" t="s">
        <v>200</v>
      </c>
      <c r="H54" s="25" t="s">
        <v>200</v>
      </c>
      <c r="I54" s="25" t="s">
        <v>200</v>
      </c>
      <c r="J54" s="25">
        <v>5</v>
      </c>
      <c r="U54" s="25">
        <v>5</v>
      </c>
      <c r="AF54" s="25">
        <v>5</v>
      </c>
    </row>
    <row r="55" spans="1:42">
      <c r="A55" s="25" t="s">
        <v>1002</v>
      </c>
      <c r="B55" s="25">
        <v>3592</v>
      </c>
      <c r="C55" s="25" t="s">
        <v>1003</v>
      </c>
      <c r="E55" s="25" t="s">
        <v>45</v>
      </c>
      <c r="F55" s="25" t="s">
        <v>200</v>
      </c>
      <c r="G55" s="25" t="s">
        <v>200</v>
      </c>
      <c r="H55" s="25" t="s">
        <v>70</v>
      </c>
      <c r="I55" s="25" t="s">
        <v>200</v>
      </c>
      <c r="J55" s="25">
        <v>6</v>
      </c>
      <c r="U55" s="25">
        <v>6</v>
      </c>
      <c r="AF55" s="25">
        <v>6</v>
      </c>
    </row>
    <row r="56" spans="1:42">
      <c r="A56" s="25" t="s">
        <v>1004</v>
      </c>
      <c r="B56" s="25">
        <v>3593</v>
      </c>
      <c r="C56" s="25" t="s">
        <v>1005</v>
      </c>
      <c r="E56" s="25" t="s">
        <v>894</v>
      </c>
      <c r="F56" s="25" t="s">
        <v>200</v>
      </c>
      <c r="G56" s="25" t="s">
        <v>200</v>
      </c>
      <c r="H56" s="25" t="s">
        <v>200</v>
      </c>
      <c r="I56" s="25" t="s">
        <v>200</v>
      </c>
      <c r="J56" s="25">
        <v>4</v>
      </c>
      <c r="U56" s="25">
        <v>4</v>
      </c>
      <c r="AF56" s="25">
        <v>4</v>
      </c>
    </row>
    <row r="57" spans="1:42">
      <c r="A57" s="25" t="s">
        <v>1006</v>
      </c>
      <c r="B57" s="25">
        <v>3594</v>
      </c>
      <c r="C57" s="25" t="s">
        <v>1007</v>
      </c>
      <c r="D57" s="25" t="s">
        <v>1499</v>
      </c>
      <c r="E57" s="25" t="s">
        <v>894</v>
      </c>
      <c r="F57" s="25" t="s">
        <v>200</v>
      </c>
      <c r="G57" s="25" t="s">
        <v>200</v>
      </c>
      <c r="H57" s="25" t="s">
        <v>200</v>
      </c>
      <c r="I57" s="25" t="s">
        <v>200</v>
      </c>
      <c r="J57" s="25">
        <v>7</v>
      </c>
      <c r="K57" s="25">
        <v>6</v>
      </c>
      <c r="L57" s="25">
        <v>6</v>
      </c>
      <c r="M57" s="25">
        <v>3</v>
      </c>
      <c r="N57" s="25">
        <v>4</v>
      </c>
      <c r="O57" s="25">
        <v>3</v>
      </c>
      <c r="P57" s="25">
        <v>5</v>
      </c>
      <c r="Q57" s="25">
        <v>6</v>
      </c>
      <c r="R57" s="25">
        <v>3</v>
      </c>
      <c r="S57" s="25">
        <v>4</v>
      </c>
      <c r="T57" s="25">
        <v>3</v>
      </c>
      <c r="U57" s="25">
        <v>7</v>
      </c>
      <c r="V57" s="25">
        <v>5</v>
      </c>
      <c r="W57" s="25">
        <v>5</v>
      </c>
      <c r="X57" s="25">
        <v>3</v>
      </c>
      <c r="Z57" s="25">
        <v>3</v>
      </c>
      <c r="AA57" s="25">
        <v>4</v>
      </c>
      <c r="AB57" s="25">
        <v>5</v>
      </c>
      <c r="AC57" s="25">
        <v>3</v>
      </c>
      <c r="AD57" s="25">
        <v>3</v>
      </c>
      <c r="AE57" s="25">
        <v>3</v>
      </c>
      <c r="AF57" s="25">
        <v>7</v>
      </c>
      <c r="AG57" s="25">
        <v>6</v>
      </c>
      <c r="AH57" s="25">
        <v>6</v>
      </c>
      <c r="AI57" s="25">
        <v>3</v>
      </c>
      <c r="AJ57" s="25">
        <v>4</v>
      </c>
      <c r="AK57" s="25">
        <v>3</v>
      </c>
      <c r="AL57" s="25">
        <v>6</v>
      </c>
      <c r="AM57" s="25">
        <v>6</v>
      </c>
      <c r="AN57" s="25">
        <v>4</v>
      </c>
      <c r="AO57" s="25">
        <v>4</v>
      </c>
      <c r="AP57" s="25">
        <v>4</v>
      </c>
    </row>
    <row r="58" spans="1:42">
      <c r="A58" s="25" t="s">
        <v>1008</v>
      </c>
      <c r="B58" s="25">
        <v>3595</v>
      </c>
      <c r="C58" s="25" t="s">
        <v>1009</v>
      </c>
      <c r="E58" s="25" t="s">
        <v>45</v>
      </c>
      <c r="F58" s="25" t="s">
        <v>200</v>
      </c>
      <c r="G58" s="25" t="s">
        <v>200</v>
      </c>
      <c r="H58" s="25" t="s">
        <v>200</v>
      </c>
      <c r="I58" s="25" t="s">
        <v>200</v>
      </c>
      <c r="J58" s="25">
        <v>7</v>
      </c>
      <c r="U58" s="25">
        <v>7</v>
      </c>
      <c r="AF58" s="25">
        <v>7</v>
      </c>
    </row>
    <row r="59" spans="1:42">
      <c r="A59" s="25" t="s">
        <v>1010</v>
      </c>
      <c r="B59" s="25">
        <v>3596</v>
      </c>
      <c r="C59" s="25" t="s">
        <v>1011</v>
      </c>
      <c r="D59" s="25" t="s">
        <v>1499</v>
      </c>
      <c r="E59" s="25" t="s">
        <v>894</v>
      </c>
      <c r="F59" s="25" t="s">
        <v>200</v>
      </c>
      <c r="G59" s="25" t="s">
        <v>200</v>
      </c>
      <c r="H59" s="25" t="s">
        <v>70</v>
      </c>
      <c r="I59" s="25" t="s">
        <v>200</v>
      </c>
      <c r="J59" s="25">
        <v>6</v>
      </c>
      <c r="K59" s="25">
        <v>4</v>
      </c>
      <c r="L59" s="25">
        <v>5</v>
      </c>
      <c r="M59" s="25">
        <v>3</v>
      </c>
      <c r="N59" s="25">
        <v>3</v>
      </c>
      <c r="O59" s="25">
        <v>3</v>
      </c>
      <c r="P59" s="25">
        <v>5</v>
      </c>
      <c r="Q59" s="25">
        <v>6</v>
      </c>
      <c r="R59" s="25">
        <v>3</v>
      </c>
      <c r="S59" s="25">
        <v>3</v>
      </c>
      <c r="T59" s="25">
        <v>3</v>
      </c>
      <c r="U59" s="25">
        <v>6</v>
      </c>
      <c r="V59" s="25">
        <v>5</v>
      </c>
      <c r="W59" s="25">
        <v>5</v>
      </c>
      <c r="X59" s="25">
        <v>4</v>
      </c>
      <c r="Z59" s="25">
        <v>3</v>
      </c>
      <c r="AA59" s="25">
        <v>3</v>
      </c>
      <c r="AB59" s="25">
        <v>4</v>
      </c>
      <c r="AC59" s="25">
        <v>2</v>
      </c>
      <c r="AD59" s="25">
        <v>3</v>
      </c>
      <c r="AE59" s="25">
        <v>2</v>
      </c>
      <c r="AF59" s="25">
        <v>6</v>
      </c>
      <c r="AG59" s="25">
        <v>5</v>
      </c>
      <c r="AH59" s="25">
        <v>5</v>
      </c>
      <c r="AI59" s="25">
        <v>3</v>
      </c>
      <c r="AJ59" s="25">
        <v>3</v>
      </c>
      <c r="AK59" s="25">
        <v>3</v>
      </c>
      <c r="AL59" s="25">
        <v>4</v>
      </c>
      <c r="AM59" s="25">
        <v>4</v>
      </c>
      <c r="AN59" s="25">
        <v>3</v>
      </c>
      <c r="AO59" s="25">
        <v>3</v>
      </c>
      <c r="AP59" s="25">
        <v>3</v>
      </c>
    </row>
    <row r="60" spans="1:42">
      <c r="A60" s="25" t="s">
        <v>1012</v>
      </c>
      <c r="B60" s="25">
        <v>3597</v>
      </c>
      <c r="C60" s="25" t="s">
        <v>1013</v>
      </c>
      <c r="E60" s="25" t="s">
        <v>894</v>
      </c>
      <c r="F60" s="25" t="s">
        <v>200</v>
      </c>
      <c r="G60" s="25" t="s">
        <v>200</v>
      </c>
      <c r="H60" s="25" t="s">
        <v>70</v>
      </c>
      <c r="I60" s="25" t="s">
        <v>200</v>
      </c>
      <c r="J60" s="25">
        <v>6</v>
      </c>
      <c r="U60" s="25">
        <v>6</v>
      </c>
      <c r="AF60" s="25">
        <v>6</v>
      </c>
    </row>
    <row r="61" spans="1:42">
      <c r="A61" s="25" t="s">
        <v>1014</v>
      </c>
      <c r="B61" s="25">
        <v>3598</v>
      </c>
      <c r="C61" s="25" t="s">
        <v>1015</v>
      </c>
      <c r="D61" s="25" t="s">
        <v>1500</v>
      </c>
      <c r="E61" s="25" t="s">
        <v>45</v>
      </c>
      <c r="F61" s="25" t="s">
        <v>200</v>
      </c>
      <c r="G61" s="25" t="s">
        <v>200</v>
      </c>
      <c r="H61" s="25" t="s">
        <v>70</v>
      </c>
      <c r="I61" s="25" t="s">
        <v>200</v>
      </c>
      <c r="J61" s="25">
        <v>7</v>
      </c>
      <c r="K61" s="25">
        <v>6</v>
      </c>
      <c r="L61" s="25">
        <v>6</v>
      </c>
      <c r="M61" s="25">
        <v>3</v>
      </c>
      <c r="N61" s="25">
        <v>4</v>
      </c>
      <c r="O61" s="25">
        <v>3</v>
      </c>
      <c r="P61" s="25">
        <v>5</v>
      </c>
      <c r="Q61" s="25">
        <v>5</v>
      </c>
      <c r="R61" s="25">
        <v>3</v>
      </c>
      <c r="S61" s="25">
        <v>3</v>
      </c>
      <c r="T61" s="25">
        <v>3</v>
      </c>
      <c r="U61" s="25">
        <v>7</v>
      </c>
      <c r="V61" s="25">
        <v>6</v>
      </c>
      <c r="W61" s="25">
        <v>6</v>
      </c>
      <c r="X61" s="25">
        <v>3</v>
      </c>
      <c r="Y61" s="25">
        <v>4</v>
      </c>
      <c r="Z61" s="25">
        <v>4</v>
      </c>
      <c r="AA61" s="25">
        <v>4</v>
      </c>
      <c r="AB61" s="25">
        <v>4</v>
      </c>
      <c r="AC61" s="25">
        <v>3</v>
      </c>
      <c r="AD61" s="25">
        <v>3</v>
      </c>
      <c r="AE61" s="25">
        <v>4</v>
      </c>
      <c r="AF61" s="25">
        <v>6</v>
      </c>
      <c r="AG61" s="25">
        <v>6</v>
      </c>
      <c r="AH61" s="25">
        <v>6</v>
      </c>
      <c r="AI61" s="25">
        <v>3</v>
      </c>
      <c r="AJ61" s="25">
        <v>1</v>
      </c>
      <c r="AK61" s="25">
        <v>3</v>
      </c>
      <c r="AL61" s="25">
        <v>5</v>
      </c>
      <c r="AM61" s="25">
        <v>6</v>
      </c>
      <c r="AN61" s="25">
        <v>3</v>
      </c>
      <c r="AO61" s="25">
        <v>3</v>
      </c>
      <c r="AP61" s="25">
        <v>3</v>
      </c>
    </row>
    <row r="62" spans="1:42">
      <c r="A62" s="25" t="s">
        <v>1016</v>
      </c>
      <c r="B62" s="25">
        <v>3599</v>
      </c>
      <c r="C62" s="25" t="s">
        <v>1017</v>
      </c>
      <c r="E62" s="25" t="s">
        <v>45</v>
      </c>
      <c r="F62" s="25" t="s">
        <v>200</v>
      </c>
      <c r="G62" s="25" t="s">
        <v>200</v>
      </c>
      <c r="H62" s="25" t="s">
        <v>200</v>
      </c>
      <c r="I62" s="25" t="s">
        <v>200</v>
      </c>
      <c r="J62" s="25">
        <v>6</v>
      </c>
      <c r="U62" s="25">
        <v>6</v>
      </c>
      <c r="AF62" s="25">
        <v>6</v>
      </c>
    </row>
    <row r="63" spans="1:42">
      <c r="A63" s="25" t="s">
        <v>1018</v>
      </c>
      <c r="B63" s="25">
        <v>3600</v>
      </c>
      <c r="C63" s="25" t="s">
        <v>1019</v>
      </c>
      <c r="E63" s="25" t="s">
        <v>894</v>
      </c>
      <c r="F63" s="25" t="s">
        <v>200</v>
      </c>
      <c r="G63" s="25" t="s">
        <v>200</v>
      </c>
      <c r="H63" s="25" t="s">
        <v>200</v>
      </c>
      <c r="I63" s="25" t="s">
        <v>899</v>
      </c>
      <c r="J63" s="25">
        <v>5</v>
      </c>
      <c r="U63" s="25">
        <v>4</v>
      </c>
      <c r="AF63" s="25">
        <v>4</v>
      </c>
    </row>
    <row r="64" spans="1:42">
      <c r="A64" s="25" t="s">
        <v>1020</v>
      </c>
      <c r="B64" s="25">
        <v>3601</v>
      </c>
      <c r="C64" s="25" t="s">
        <v>1021</v>
      </c>
      <c r="D64" s="25" t="s">
        <v>1499</v>
      </c>
      <c r="E64" s="25" t="s">
        <v>894</v>
      </c>
      <c r="F64" s="25" t="s">
        <v>200</v>
      </c>
      <c r="G64" s="25" t="s">
        <v>70</v>
      </c>
      <c r="H64" s="25" t="s">
        <v>70</v>
      </c>
      <c r="I64" s="25" t="s">
        <v>200</v>
      </c>
      <c r="J64" s="25">
        <v>6</v>
      </c>
      <c r="K64" s="25">
        <v>4</v>
      </c>
      <c r="L64" s="25">
        <v>4</v>
      </c>
      <c r="M64" s="25">
        <v>2</v>
      </c>
      <c r="N64" s="25">
        <v>2</v>
      </c>
      <c r="O64" s="25">
        <v>3</v>
      </c>
      <c r="P64" s="25">
        <v>2</v>
      </c>
      <c r="Q64" s="25">
        <v>3</v>
      </c>
      <c r="R64" s="25">
        <v>2</v>
      </c>
      <c r="S64" s="25">
        <v>2</v>
      </c>
      <c r="T64" s="25">
        <v>2</v>
      </c>
      <c r="U64" s="25">
        <v>6</v>
      </c>
      <c r="V64" s="25">
        <v>4</v>
      </c>
      <c r="W64" s="25">
        <v>5</v>
      </c>
      <c r="X64" s="25">
        <v>3</v>
      </c>
      <c r="Z64" s="25">
        <v>3</v>
      </c>
      <c r="AA64" s="25">
        <v>2</v>
      </c>
      <c r="AB64" s="25">
        <v>3</v>
      </c>
      <c r="AC64" s="25">
        <v>3</v>
      </c>
      <c r="AD64" s="25">
        <v>2</v>
      </c>
      <c r="AE64" s="25">
        <v>2</v>
      </c>
      <c r="AF64" s="25">
        <v>6</v>
      </c>
      <c r="AG64" s="25">
        <v>3</v>
      </c>
      <c r="AH64" s="25">
        <v>4</v>
      </c>
      <c r="AI64" s="25">
        <v>2</v>
      </c>
      <c r="AJ64" s="25">
        <v>2</v>
      </c>
      <c r="AK64" s="25">
        <v>2</v>
      </c>
      <c r="AL64" s="25">
        <v>2</v>
      </c>
      <c r="AM64" s="25">
        <v>2</v>
      </c>
      <c r="AN64" s="25">
        <v>3</v>
      </c>
      <c r="AO64" s="25">
        <v>3</v>
      </c>
      <c r="AP64" s="25">
        <v>2</v>
      </c>
    </row>
    <row r="65" spans="1:42">
      <c r="A65" s="25" t="s">
        <v>1022</v>
      </c>
      <c r="B65" s="25">
        <v>3602</v>
      </c>
      <c r="C65" s="25" t="s">
        <v>1023</v>
      </c>
      <c r="D65" s="25" t="s">
        <v>1500</v>
      </c>
      <c r="E65" s="25" t="s">
        <v>45</v>
      </c>
      <c r="F65" s="25" t="s">
        <v>200</v>
      </c>
      <c r="G65" s="25" t="s">
        <v>200</v>
      </c>
      <c r="H65" s="25" t="s">
        <v>70</v>
      </c>
      <c r="I65" s="25" t="s">
        <v>200</v>
      </c>
      <c r="J65" s="25">
        <v>7</v>
      </c>
      <c r="K65" s="25">
        <v>7</v>
      </c>
      <c r="L65" s="25">
        <v>7</v>
      </c>
      <c r="M65" s="25">
        <v>4</v>
      </c>
      <c r="N65" s="25">
        <v>5</v>
      </c>
      <c r="O65" s="25">
        <v>5</v>
      </c>
      <c r="P65" s="25">
        <v>6</v>
      </c>
      <c r="Q65" s="25">
        <v>7</v>
      </c>
      <c r="R65" s="25">
        <v>5</v>
      </c>
      <c r="S65" s="25">
        <v>5</v>
      </c>
      <c r="T65" s="25">
        <v>5</v>
      </c>
      <c r="U65" s="25">
        <v>7</v>
      </c>
      <c r="V65" s="25">
        <v>7</v>
      </c>
      <c r="W65" s="25">
        <v>7</v>
      </c>
      <c r="X65" s="25">
        <v>4</v>
      </c>
      <c r="Y65" s="25">
        <v>5</v>
      </c>
      <c r="Z65" s="25">
        <v>3</v>
      </c>
      <c r="AA65" s="25">
        <v>6</v>
      </c>
      <c r="AB65" s="25">
        <v>7</v>
      </c>
      <c r="AC65" s="25">
        <v>4</v>
      </c>
      <c r="AD65" s="25">
        <v>5</v>
      </c>
      <c r="AE65" s="25">
        <v>3</v>
      </c>
      <c r="AF65" s="25">
        <v>7</v>
      </c>
      <c r="AG65" s="25">
        <v>7</v>
      </c>
      <c r="AH65" s="25">
        <v>7</v>
      </c>
      <c r="AI65" s="25">
        <v>5</v>
      </c>
      <c r="AJ65" s="25">
        <v>5</v>
      </c>
      <c r="AK65" s="25">
        <v>4</v>
      </c>
      <c r="AL65" s="25">
        <v>7</v>
      </c>
      <c r="AM65" s="25">
        <v>8</v>
      </c>
      <c r="AN65" s="25">
        <v>5</v>
      </c>
      <c r="AO65" s="25">
        <v>5</v>
      </c>
      <c r="AP65" s="25">
        <v>5</v>
      </c>
    </row>
    <row r="66" spans="1:42">
      <c r="A66" s="25" t="s">
        <v>1024</v>
      </c>
      <c r="B66" s="25">
        <v>3603</v>
      </c>
      <c r="C66" s="25" t="s">
        <v>1025</v>
      </c>
      <c r="E66" s="25" t="s">
        <v>894</v>
      </c>
      <c r="F66" s="25" t="s">
        <v>200</v>
      </c>
      <c r="G66" s="25" t="s">
        <v>200</v>
      </c>
      <c r="H66" s="25" t="s">
        <v>200</v>
      </c>
      <c r="I66" s="25" t="s">
        <v>899</v>
      </c>
      <c r="J66" s="25">
        <v>4</v>
      </c>
      <c r="U66" s="25">
        <v>3</v>
      </c>
      <c r="AF66" s="25">
        <v>4</v>
      </c>
    </row>
    <row r="67" spans="1:42">
      <c r="A67" s="25" t="s">
        <v>1026</v>
      </c>
      <c r="B67" s="25">
        <v>3604</v>
      </c>
      <c r="C67" s="25" t="s">
        <v>1027</v>
      </c>
      <c r="D67" s="25" t="s">
        <v>1499</v>
      </c>
      <c r="E67" s="25" t="s">
        <v>45</v>
      </c>
      <c r="F67" s="25" t="s">
        <v>200</v>
      </c>
      <c r="G67" s="25" t="s">
        <v>200</v>
      </c>
      <c r="H67" s="25" t="s">
        <v>200</v>
      </c>
      <c r="I67" s="25" t="s">
        <v>200</v>
      </c>
      <c r="J67" s="25">
        <v>8</v>
      </c>
      <c r="K67" s="25">
        <v>6</v>
      </c>
      <c r="L67" s="25">
        <v>6</v>
      </c>
      <c r="M67" s="25">
        <v>3</v>
      </c>
      <c r="N67" s="25">
        <v>4</v>
      </c>
      <c r="O67" s="25">
        <v>3</v>
      </c>
      <c r="P67" s="25">
        <v>6</v>
      </c>
      <c r="Q67" s="25">
        <v>7</v>
      </c>
      <c r="R67" s="25">
        <v>4</v>
      </c>
      <c r="S67" s="25">
        <v>5</v>
      </c>
      <c r="T67" s="25">
        <v>4</v>
      </c>
      <c r="U67" s="25">
        <v>8</v>
      </c>
      <c r="V67" s="25">
        <v>5</v>
      </c>
      <c r="W67" s="25">
        <v>5</v>
      </c>
      <c r="X67" s="25">
        <v>3</v>
      </c>
      <c r="Z67" s="25">
        <v>3</v>
      </c>
      <c r="AA67" s="25">
        <v>5</v>
      </c>
      <c r="AB67" s="25">
        <v>6</v>
      </c>
      <c r="AC67" s="25">
        <v>4</v>
      </c>
      <c r="AD67" s="25">
        <v>3</v>
      </c>
      <c r="AE67" s="25">
        <v>4</v>
      </c>
      <c r="AF67" s="25">
        <v>8</v>
      </c>
      <c r="AG67" s="25">
        <v>7</v>
      </c>
      <c r="AH67" s="25">
        <v>7</v>
      </c>
      <c r="AI67" s="25">
        <v>3</v>
      </c>
      <c r="AJ67" s="25">
        <v>3</v>
      </c>
      <c r="AK67" s="25">
        <v>3</v>
      </c>
      <c r="AL67" s="25">
        <v>7</v>
      </c>
      <c r="AM67" s="25">
        <v>7</v>
      </c>
      <c r="AN67" s="25">
        <v>4</v>
      </c>
      <c r="AO67" s="25">
        <v>4</v>
      </c>
      <c r="AP67" s="25">
        <v>4</v>
      </c>
    </row>
    <row r="68" spans="1:42">
      <c r="A68" s="25" t="s">
        <v>1028</v>
      </c>
      <c r="B68" s="25">
        <v>3607</v>
      </c>
      <c r="C68" s="25" t="s">
        <v>1029</v>
      </c>
      <c r="E68" s="25" t="s">
        <v>45</v>
      </c>
      <c r="F68" s="25" t="s">
        <v>200</v>
      </c>
      <c r="G68" s="25" t="s">
        <v>200</v>
      </c>
      <c r="H68" s="25" t="s">
        <v>200</v>
      </c>
      <c r="I68" s="25" t="s">
        <v>200</v>
      </c>
      <c r="J68" s="25">
        <v>6</v>
      </c>
      <c r="U68" s="25">
        <v>6</v>
      </c>
      <c r="AF68" s="25">
        <v>5</v>
      </c>
    </row>
    <row r="69" spans="1:42">
      <c r="A69" s="25" t="s">
        <v>1030</v>
      </c>
      <c r="B69" s="25">
        <v>3608</v>
      </c>
      <c r="C69" s="25" t="s">
        <v>1031</v>
      </c>
      <c r="D69" s="25" t="s">
        <v>1498</v>
      </c>
      <c r="E69" s="25" t="s">
        <v>894</v>
      </c>
      <c r="F69" s="25" t="s">
        <v>200</v>
      </c>
      <c r="G69" s="25" t="s">
        <v>200</v>
      </c>
      <c r="H69" s="25" t="s">
        <v>200</v>
      </c>
      <c r="I69" s="25" t="s">
        <v>200</v>
      </c>
      <c r="J69" s="25">
        <v>8</v>
      </c>
      <c r="K69" s="25">
        <v>9</v>
      </c>
      <c r="L69" s="25">
        <v>8</v>
      </c>
      <c r="M69" s="25">
        <v>3</v>
      </c>
      <c r="N69" s="25">
        <v>3</v>
      </c>
      <c r="O69" s="25">
        <v>3</v>
      </c>
      <c r="P69" s="25">
        <v>5</v>
      </c>
      <c r="Q69" s="25">
        <v>7</v>
      </c>
      <c r="R69" s="25">
        <v>3</v>
      </c>
      <c r="S69" s="25">
        <v>2</v>
      </c>
      <c r="T69" s="25">
        <v>3</v>
      </c>
      <c r="U69" s="25">
        <v>9</v>
      </c>
      <c r="V69" s="25">
        <v>8</v>
      </c>
      <c r="W69" s="25">
        <v>8</v>
      </c>
      <c r="X69" s="25">
        <v>4</v>
      </c>
      <c r="Y69" s="25">
        <v>5</v>
      </c>
      <c r="Z69" s="25">
        <v>3</v>
      </c>
      <c r="AA69" s="25">
        <v>6</v>
      </c>
      <c r="AB69" s="25">
        <v>6</v>
      </c>
      <c r="AC69" s="25">
        <v>3</v>
      </c>
      <c r="AD69" s="25">
        <v>2</v>
      </c>
      <c r="AE69" s="25">
        <v>3</v>
      </c>
      <c r="AF69" s="25">
        <v>9</v>
      </c>
      <c r="AG69" s="25">
        <v>7</v>
      </c>
      <c r="AH69" s="25">
        <v>8</v>
      </c>
      <c r="AI69" s="25">
        <v>3</v>
      </c>
      <c r="AJ69" s="25">
        <v>5</v>
      </c>
      <c r="AK69" s="25">
        <v>3</v>
      </c>
      <c r="AL69" s="25">
        <v>5</v>
      </c>
      <c r="AM69" s="25">
        <v>6</v>
      </c>
      <c r="AN69" s="25">
        <v>3</v>
      </c>
      <c r="AO69" s="25">
        <v>2</v>
      </c>
      <c r="AP69" s="25">
        <v>3</v>
      </c>
    </row>
    <row r="70" spans="1:42">
      <c r="A70" s="25" t="s">
        <v>1032</v>
      </c>
      <c r="B70" s="25">
        <v>3609</v>
      </c>
      <c r="C70" s="25" t="s">
        <v>1033</v>
      </c>
      <c r="D70" s="25" t="s">
        <v>1500</v>
      </c>
      <c r="E70" s="25" t="s">
        <v>894</v>
      </c>
      <c r="F70" s="25" t="s">
        <v>200</v>
      </c>
      <c r="G70" s="25" t="s">
        <v>200</v>
      </c>
      <c r="H70" s="25" t="s">
        <v>70</v>
      </c>
      <c r="I70" s="25" t="s">
        <v>200</v>
      </c>
      <c r="J70" s="25">
        <v>6</v>
      </c>
      <c r="K70" s="25">
        <v>6</v>
      </c>
      <c r="L70" s="25">
        <v>7</v>
      </c>
      <c r="M70" s="25">
        <v>3</v>
      </c>
      <c r="N70" s="25">
        <v>4</v>
      </c>
      <c r="O70" s="25">
        <v>3</v>
      </c>
      <c r="P70" s="25">
        <v>5</v>
      </c>
      <c r="Q70" s="25">
        <v>5</v>
      </c>
      <c r="R70" s="25">
        <v>3</v>
      </c>
      <c r="S70" s="25">
        <v>3</v>
      </c>
      <c r="T70" s="25">
        <v>3</v>
      </c>
      <c r="U70" s="25">
        <v>6</v>
      </c>
      <c r="V70" s="25">
        <v>6</v>
      </c>
      <c r="W70" s="25">
        <v>6</v>
      </c>
      <c r="X70" s="25">
        <v>3</v>
      </c>
      <c r="Y70" s="25">
        <v>5</v>
      </c>
      <c r="Z70" s="25">
        <v>3</v>
      </c>
      <c r="AA70" s="25">
        <v>4</v>
      </c>
      <c r="AB70" s="25">
        <v>4</v>
      </c>
      <c r="AC70" s="25">
        <v>3</v>
      </c>
      <c r="AD70" s="25">
        <v>3</v>
      </c>
      <c r="AE70" s="25">
        <v>3</v>
      </c>
      <c r="AF70" s="25">
        <v>7</v>
      </c>
      <c r="AG70" s="25">
        <v>6</v>
      </c>
      <c r="AH70" s="25">
        <v>7</v>
      </c>
      <c r="AI70" s="25">
        <v>4</v>
      </c>
      <c r="AJ70" s="25">
        <v>3</v>
      </c>
      <c r="AK70" s="25">
        <v>3</v>
      </c>
      <c r="AL70" s="25">
        <v>6</v>
      </c>
      <c r="AM70" s="25">
        <v>7</v>
      </c>
      <c r="AN70" s="25">
        <v>4</v>
      </c>
      <c r="AO70" s="25">
        <v>3</v>
      </c>
      <c r="AP70" s="25">
        <v>3</v>
      </c>
    </row>
    <row r="71" spans="1:42">
      <c r="A71" s="25" t="s">
        <v>1034</v>
      </c>
      <c r="B71" s="25">
        <v>3610</v>
      </c>
      <c r="C71" s="25" t="s">
        <v>1035</v>
      </c>
      <c r="E71" s="25" t="s">
        <v>894</v>
      </c>
      <c r="F71" s="25" t="s">
        <v>200</v>
      </c>
      <c r="G71" s="25" t="s">
        <v>200</v>
      </c>
      <c r="H71" s="25" t="s">
        <v>200</v>
      </c>
      <c r="I71" s="25" t="s">
        <v>200</v>
      </c>
      <c r="J71" s="25">
        <v>8</v>
      </c>
      <c r="U71" s="25">
        <v>9</v>
      </c>
      <c r="AF71" s="25">
        <v>9</v>
      </c>
    </row>
    <row r="72" spans="1:42">
      <c r="A72" s="25" t="s">
        <v>1036</v>
      </c>
      <c r="B72" s="25">
        <v>3613</v>
      </c>
      <c r="C72" s="25" t="s">
        <v>1037</v>
      </c>
      <c r="D72" s="25" t="s">
        <v>1500</v>
      </c>
      <c r="E72" s="25" t="s">
        <v>894</v>
      </c>
      <c r="F72" s="25" t="s">
        <v>200</v>
      </c>
      <c r="G72" s="25" t="s">
        <v>200</v>
      </c>
      <c r="H72" s="25" t="s">
        <v>70</v>
      </c>
      <c r="I72" s="25" t="s">
        <v>200</v>
      </c>
      <c r="J72" s="25">
        <v>7</v>
      </c>
      <c r="K72" s="25">
        <v>6</v>
      </c>
      <c r="L72" s="25">
        <v>7</v>
      </c>
      <c r="M72" s="25">
        <v>3</v>
      </c>
      <c r="N72" s="25">
        <v>4</v>
      </c>
      <c r="O72" s="25">
        <v>3</v>
      </c>
      <c r="P72" s="25">
        <v>6</v>
      </c>
      <c r="Q72" s="25">
        <v>6</v>
      </c>
      <c r="R72" s="25">
        <v>3</v>
      </c>
      <c r="S72" s="25">
        <v>5</v>
      </c>
      <c r="T72" s="25">
        <v>3</v>
      </c>
      <c r="U72" s="25">
        <v>6</v>
      </c>
      <c r="V72" s="25">
        <v>6</v>
      </c>
      <c r="W72" s="25">
        <v>6</v>
      </c>
      <c r="X72" s="25">
        <v>3</v>
      </c>
      <c r="Y72" s="25">
        <v>5</v>
      </c>
      <c r="Z72" s="25">
        <v>3</v>
      </c>
      <c r="AA72" s="25">
        <v>6</v>
      </c>
      <c r="AB72" s="25">
        <v>6</v>
      </c>
      <c r="AC72" s="25">
        <v>3</v>
      </c>
      <c r="AD72" s="25">
        <v>5</v>
      </c>
      <c r="AE72" s="25">
        <v>3</v>
      </c>
      <c r="AF72" s="25">
        <v>7</v>
      </c>
      <c r="AG72" s="25">
        <v>6</v>
      </c>
      <c r="AH72" s="25">
        <v>7</v>
      </c>
      <c r="AI72" s="25">
        <v>4</v>
      </c>
      <c r="AJ72" s="25">
        <v>5</v>
      </c>
      <c r="AK72" s="25">
        <v>3</v>
      </c>
      <c r="AL72" s="25">
        <v>6</v>
      </c>
      <c r="AM72" s="25">
        <v>7</v>
      </c>
      <c r="AN72" s="25">
        <v>4</v>
      </c>
      <c r="AO72" s="25">
        <v>5</v>
      </c>
      <c r="AP72" s="25">
        <v>3</v>
      </c>
    </row>
    <row r="73" spans="1:42">
      <c r="A73" s="25" t="s">
        <v>1038</v>
      </c>
      <c r="B73" s="25">
        <v>3614</v>
      </c>
      <c r="C73" s="25" t="s">
        <v>1039</v>
      </c>
      <c r="D73" s="25" t="s">
        <v>1500</v>
      </c>
      <c r="E73" s="25" t="s">
        <v>894</v>
      </c>
      <c r="F73" s="25" t="s">
        <v>200</v>
      </c>
      <c r="G73" s="25" t="s">
        <v>200</v>
      </c>
      <c r="H73" s="25" t="s">
        <v>200</v>
      </c>
      <c r="I73" s="25" t="s">
        <v>200</v>
      </c>
      <c r="J73" s="25">
        <v>8</v>
      </c>
      <c r="K73" s="25">
        <v>7</v>
      </c>
      <c r="L73" s="25">
        <v>8</v>
      </c>
      <c r="M73" s="25">
        <v>4</v>
      </c>
      <c r="N73" s="25">
        <v>4</v>
      </c>
      <c r="O73" s="25">
        <v>3</v>
      </c>
      <c r="P73" s="25">
        <v>6</v>
      </c>
      <c r="Q73" s="25">
        <v>7</v>
      </c>
      <c r="R73" s="25">
        <v>3</v>
      </c>
      <c r="S73" s="25">
        <v>5</v>
      </c>
      <c r="T73" s="25">
        <v>3</v>
      </c>
      <c r="U73" s="25">
        <v>8</v>
      </c>
      <c r="V73" s="25">
        <v>8</v>
      </c>
      <c r="W73" s="25">
        <v>8</v>
      </c>
      <c r="X73" s="25">
        <v>4</v>
      </c>
      <c r="Y73" s="25">
        <v>5</v>
      </c>
      <c r="Z73" s="25">
        <v>3</v>
      </c>
      <c r="AA73" s="25">
        <v>7</v>
      </c>
      <c r="AB73" s="25">
        <v>7</v>
      </c>
      <c r="AC73" s="25">
        <v>4</v>
      </c>
      <c r="AD73" s="25">
        <v>5</v>
      </c>
      <c r="AE73" s="25">
        <v>3</v>
      </c>
      <c r="AF73" s="25">
        <v>8</v>
      </c>
      <c r="AG73" s="25">
        <v>8</v>
      </c>
      <c r="AH73" s="25">
        <v>8</v>
      </c>
      <c r="AI73" s="25">
        <v>4</v>
      </c>
      <c r="AJ73" s="25">
        <v>5</v>
      </c>
      <c r="AK73" s="25">
        <v>3</v>
      </c>
      <c r="AL73" s="25">
        <v>6</v>
      </c>
      <c r="AM73" s="25">
        <v>8</v>
      </c>
      <c r="AN73" s="25">
        <v>4</v>
      </c>
      <c r="AO73" s="25">
        <v>5</v>
      </c>
      <c r="AP73" s="25">
        <v>3</v>
      </c>
    </row>
    <row r="74" spans="1:42">
      <c r="A74" s="25" t="s">
        <v>1040</v>
      </c>
      <c r="B74" s="25">
        <v>3615</v>
      </c>
      <c r="C74" s="25" t="s">
        <v>1041</v>
      </c>
      <c r="D74" s="25" t="s">
        <v>1498</v>
      </c>
      <c r="E74" s="25" t="s">
        <v>894</v>
      </c>
      <c r="F74" s="25" t="s">
        <v>200</v>
      </c>
      <c r="G74" s="25" t="s">
        <v>200</v>
      </c>
      <c r="H74" s="25" t="s">
        <v>200</v>
      </c>
      <c r="I74" s="25" t="s">
        <v>200</v>
      </c>
      <c r="J74" s="25">
        <v>8</v>
      </c>
      <c r="K74" s="25">
        <v>8</v>
      </c>
      <c r="L74" s="25">
        <v>8</v>
      </c>
      <c r="M74" s="25">
        <v>3</v>
      </c>
      <c r="N74" s="25">
        <v>3</v>
      </c>
      <c r="O74" s="25">
        <v>3</v>
      </c>
      <c r="P74" s="25">
        <v>5</v>
      </c>
      <c r="Q74" s="25">
        <v>7</v>
      </c>
      <c r="R74" s="25">
        <v>3</v>
      </c>
      <c r="S74" s="25">
        <v>4</v>
      </c>
      <c r="T74" s="25">
        <v>3</v>
      </c>
      <c r="U74" s="25">
        <v>8</v>
      </c>
      <c r="V74" s="25">
        <v>8</v>
      </c>
      <c r="W74" s="25">
        <v>8</v>
      </c>
      <c r="X74" s="25">
        <v>4</v>
      </c>
      <c r="Y74" s="25">
        <v>5</v>
      </c>
      <c r="Z74" s="25">
        <v>3</v>
      </c>
      <c r="AA74" s="25">
        <v>7</v>
      </c>
      <c r="AB74" s="25">
        <v>7</v>
      </c>
      <c r="AC74" s="25">
        <v>4</v>
      </c>
      <c r="AD74" s="25">
        <v>4</v>
      </c>
      <c r="AE74" s="25">
        <v>3</v>
      </c>
      <c r="AF74" s="25">
        <v>9</v>
      </c>
      <c r="AG74" s="25">
        <v>8</v>
      </c>
      <c r="AH74" s="25">
        <v>8</v>
      </c>
      <c r="AI74" s="25">
        <v>3</v>
      </c>
      <c r="AJ74" s="25">
        <v>5</v>
      </c>
      <c r="AK74" s="25">
        <v>3</v>
      </c>
      <c r="AL74" s="25">
        <v>6</v>
      </c>
      <c r="AM74" s="25">
        <v>7</v>
      </c>
      <c r="AN74" s="25">
        <v>3</v>
      </c>
      <c r="AO74" s="25">
        <v>4</v>
      </c>
      <c r="AP74" s="25">
        <v>3</v>
      </c>
    </row>
    <row r="75" spans="1:42">
      <c r="A75" s="25" t="s">
        <v>1042</v>
      </c>
      <c r="B75" s="25">
        <v>3616</v>
      </c>
      <c r="C75" s="25" t="s">
        <v>1043</v>
      </c>
      <c r="E75" s="25" t="s">
        <v>894</v>
      </c>
      <c r="F75" s="25" t="s">
        <v>200</v>
      </c>
      <c r="G75" s="25" t="s">
        <v>200</v>
      </c>
      <c r="H75" s="25" t="s">
        <v>200</v>
      </c>
      <c r="I75" s="25" t="s">
        <v>899</v>
      </c>
      <c r="J75" s="25">
        <v>5</v>
      </c>
      <c r="U75" s="25">
        <v>5</v>
      </c>
      <c r="AF75" s="25">
        <v>5</v>
      </c>
    </row>
    <row r="76" spans="1:42">
      <c r="A76" s="25" t="s">
        <v>1044</v>
      </c>
      <c r="B76" s="25">
        <v>3617</v>
      </c>
      <c r="C76" s="25" t="s">
        <v>1045</v>
      </c>
      <c r="D76" s="25" t="s">
        <v>1500</v>
      </c>
      <c r="E76" s="25" t="s">
        <v>45</v>
      </c>
      <c r="F76" s="25" t="s">
        <v>70</v>
      </c>
      <c r="G76" s="25" t="s">
        <v>70</v>
      </c>
      <c r="H76" s="25" t="s">
        <v>70</v>
      </c>
      <c r="I76" s="25" t="s">
        <v>200</v>
      </c>
      <c r="J76" s="25">
        <v>6</v>
      </c>
      <c r="K76" s="25">
        <v>7</v>
      </c>
      <c r="L76" s="25">
        <v>7</v>
      </c>
      <c r="M76" s="25">
        <v>3</v>
      </c>
      <c r="N76" s="25">
        <v>4</v>
      </c>
      <c r="O76" s="25">
        <v>3</v>
      </c>
      <c r="P76" s="25">
        <v>5</v>
      </c>
      <c r="Q76" s="25">
        <v>5</v>
      </c>
      <c r="R76" s="25">
        <v>3</v>
      </c>
      <c r="S76" s="25">
        <v>3</v>
      </c>
      <c r="T76" s="25">
        <v>3</v>
      </c>
      <c r="U76" s="25">
        <v>7</v>
      </c>
      <c r="V76" s="25">
        <v>7</v>
      </c>
      <c r="W76" s="25">
        <v>7</v>
      </c>
      <c r="X76" s="25">
        <v>3</v>
      </c>
      <c r="Y76" s="25">
        <v>3</v>
      </c>
      <c r="Z76" s="25">
        <v>3</v>
      </c>
      <c r="AA76" s="25">
        <v>5</v>
      </c>
      <c r="AB76" s="25">
        <v>5</v>
      </c>
      <c r="AC76" s="25">
        <v>3</v>
      </c>
      <c r="AD76" s="25">
        <v>1</v>
      </c>
      <c r="AE76" s="25">
        <v>3</v>
      </c>
      <c r="AF76" s="25">
        <v>6</v>
      </c>
      <c r="AG76" s="25">
        <v>7</v>
      </c>
      <c r="AH76" s="25">
        <v>6</v>
      </c>
      <c r="AI76" s="25">
        <v>3</v>
      </c>
      <c r="AJ76" s="25">
        <v>1</v>
      </c>
      <c r="AK76" s="25">
        <v>3</v>
      </c>
      <c r="AL76" s="25">
        <v>4</v>
      </c>
      <c r="AM76" s="25">
        <v>5</v>
      </c>
      <c r="AN76" s="25">
        <v>3</v>
      </c>
      <c r="AO76" s="25">
        <v>1</v>
      </c>
      <c r="AP76" s="25">
        <v>3</v>
      </c>
    </row>
    <row r="77" spans="1:42">
      <c r="A77" s="25" t="s">
        <v>1046</v>
      </c>
      <c r="B77" s="25">
        <v>3618</v>
      </c>
      <c r="C77" s="25" t="s">
        <v>1047</v>
      </c>
      <c r="E77" s="25" t="s">
        <v>45</v>
      </c>
      <c r="F77" s="25" t="s">
        <v>200</v>
      </c>
      <c r="G77" s="25" t="s">
        <v>200</v>
      </c>
      <c r="H77" s="25" t="s">
        <v>70</v>
      </c>
      <c r="I77" s="25" t="s">
        <v>200</v>
      </c>
      <c r="J77" s="25">
        <v>5</v>
      </c>
      <c r="U77" s="25">
        <v>5</v>
      </c>
      <c r="AF77" s="25">
        <v>4</v>
      </c>
    </row>
    <row r="78" spans="1:42">
      <c r="A78" s="25" t="s">
        <v>1048</v>
      </c>
      <c r="B78" s="25">
        <v>3619</v>
      </c>
      <c r="C78" s="25" t="s">
        <v>1049</v>
      </c>
      <c r="E78" s="25" t="s">
        <v>45</v>
      </c>
      <c r="F78" s="25" t="s">
        <v>200</v>
      </c>
      <c r="G78" s="25" t="s">
        <v>200</v>
      </c>
      <c r="H78" s="25" t="s">
        <v>200</v>
      </c>
      <c r="I78" s="25" t="s">
        <v>200</v>
      </c>
      <c r="J78" s="25">
        <v>5</v>
      </c>
      <c r="U78" s="25">
        <v>5</v>
      </c>
      <c r="AF78" s="25">
        <v>5</v>
      </c>
    </row>
    <row r="79" spans="1:42">
      <c r="A79" s="25" t="s">
        <v>1050</v>
      </c>
      <c r="B79" s="25">
        <v>3620</v>
      </c>
      <c r="C79" s="25" t="s">
        <v>1051</v>
      </c>
      <c r="E79" s="25" t="s">
        <v>45</v>
      </c>
      <c r="F79" s="25" t="s">
        <v>200</v>
      </c>
      <c r="G79" s="25" t="s">
        <v>200</v>
      </c>
      <c r="H79" s="25" t="s">
        <v>200</v>
      </c>
      <c r="I79" s="25" t="s">
        <v>899</v>
      </c>
      <c r="J79" s="25">
        <v>5</v>
      </c>
      <c r="U79" s="25">
        <v>5</v>
      </c>
      <c r="AF79" s="25">
        <v>5</v>
      </c>
    </row>
    <row r="80" spans="1:42">
      <c r="A80" s="25" t="s">
        <v>1052</v>
      </c>
      <c r="B80" s="25">
        <v>3621</v>
      </c>
      <c r="C80" s="25" t="s">
        <v>1053</v>
      </c>
      <c r="E80" s="25" t="s">
        <v>45</v>
      </c>
      <c r="F80" s="25" t="s">
        <v>200</v>
      </c>
      <c r="G80" s="25" t="s">
        <v>200</v>
      </c>
      <c r="H80" s="25" t="s">
        <v>200</v>
      </c>
      <c r="I80" s="25" t="s">
        <v>200</v>
      </c>
      <c r="J80" s="25">
        <v>8</v>
      </c>
      <c r="U80" s="25">
        <v>7</v>
      </c>
      <c r="AF80" s="25">
        <v>7</v>
      </c>
    </row>
    <row r="81" spans="1:42">
      <c r="A81" s="25" t="s">
        <v>1054</v>
      </c>
      <c r="B81" s="25">
        <v>3622</v>
      </c>
      <c r="C81" s="25" t="s">
        <v>1055</v>
      </c>
      <c r="D81" s="25" t="s">
        <v>1498</v>
      </c>
      <c r="E81" s="25" t="s">
        <v>894</v>
      </c>
      <c r="F81" s="25" t="s">
        <v>200</v>
      </c>
      <c r="G81" s="25" t="s">
        <v>200</v>
      </c>
      <c r="H81" s="25" t="s">
        <v>200</v>
      </c>
      <c r="I81" s="25" t="s">
        <v>200</v>
      </c>
      <c r="J81" s="25">
        <v>6</v>
      </c>
      <c r="K81" s="25">
        <v>9</v>
      </c>
      <c r="L81" s="25">
        <v>8</v>
      </c>
      <c r="M81" s="25">
        <v>3</v>
      </c>
      <c r="N81" s="25">
        <v>3</v>
      </c>
      <c r="O81" s="25">
        <v>3</v>
      </c>
      <c r="P81" s="25">
        <v>3</v>
      </c>
      <c r="Q81" s="25">
        <v>5</v>
      </c>
      <c r="R81" s="25">
        <v>3</v>
      </c>
      <c r="S81" s="25">
        <v>1</v>
      </c>
      <c r="T81" s="25">
        <v>3</v>
      </c>
      <c r="U81" s="25">
        <v>7</v>
      </c>
      <c r="V81" s="25">
        <v>7</v>
      </c>
      <c r="W81" s="25">
        <v>7</v>
      </c>
      <c r="X81" s="25">
        <v>3</v>
      </c>
      <c r="Y81" s="25">
        <v>4</v>
      </c>
      <c r="Z81" s="25">
        <v>3</v>
      </c>
      <c r="AA81" s="25">
        <v>5</v>
      </c>
      <c r="AB81" s="25">
        <v>5</v>
      </c>
      <c r="AC81" s="25">
        <v>3</v>
      </c>
      <c r="AD81" s="25">
        <v>1</v>
      </c>
      <c r="AE81" s="25">
        <v>3</v>
      </c>
      <c r="AF81" s="25">
        <v>7</v>
      </c>
      <c r="AG81" s="25">
        <v>6</v>
      </c>
      <c r="AH81" s="25">
        <v>7</v>
      </c>
      <c r="AI81" s="25">
        <v>3</v>
      </c>
      <c r="AJ81" s="25">
        <v>4</v>
      </c>
      <c r="AK81" s="25">
        <v>3</v>
      </c>
      <c r="AL81" s="25">
        <v>5</v>
      </c>
      <c r="AM81" s="25">
        <v>6</v>
      </c>
      <c r="AN81" s="25">
        <v>3</v>
      </c>
      <c r="AO81" s="25">
        <v>1</v>
      </c>
      <c r="AP81" s="25">
        <v>3</v>
      </c>
    </row>
    <row r="82" spans="1:42">
      <c r="A82" s="25" t="s">
        <v>1056</v>
      </c>
      <c r="B82" s="25">
        <v>3623</v>
      </c>
      <c r="C82" s="25" t="s">
        <v>1057</v>
      </c>
      <c r="D82" s="25" t="s">
        <v>1499</v>
      </c>
      <c r="E82" s="25" t="s">
        <v>45</v>
      </c>
      <c r="F82" s="25" t="s">
        <v>200</v>
      </c>
      <c r="G82" s="25" t="s">
        <v>200</v>
      </c>
      <c r="H82" s="25" t="s">
        <v>200</v>
      </c>
      <c r="I82" s="25" t="s">
        <v>200</v>
      </c>
      <c r="J82" s="25">
        <v>6</v>
      </c>
      <c r="K82" s="25">
        <v>6</v>
      </c>
      <c r="L82" s="25">
        <v>6</v>
      </c>
      <c r="M82" s="25">
        <v>4</v>
      </c>
      <c r="N82" s="25">
        <v>2</v>
      </c>
      <c r="O82" s="25">
        <v>4</v>
      </c>
      <c r="P82" s="25">
        <v>5</v>
      </c>
      <c r="Q82" s="25">
        <v>6</v>
      </c>
      <c r="R82" s="25">
        <v>4</v>
      </c>
      <c r="S82" s="25">
        <v>3</v>
      </c>
      <c r="T82" s="25">
        <v>4</v>
      </c>
      <c r="U82" s="25">
        <v>6</v>
      </c>
      <c r="V82" s="25">
        <v>5</v>
      </c>
      <c r="W82" s="25">
        <v>5</v>
      </c>
      <c r="X82" s="25">
        <v>3</v>
      </c>
      <c r="Z82" s="25">
        <v>3</v>
      </c>
      <c r="AA82" s="25">
        <v>4</v>
      </c>
      <c r="AB82" s="25">
        <v>5</v>
      </c>
      <c r="AC82" s="25">
        <v>4</v>
      </c>
      <c r="AD82" s="25">
        <v>3</v>
      </c>
      <c r="AE82" s="25">
        <v>4</v>
      </c>
      <c r="AF82" s="25">
        <v>6</v>
      </c>
      <c r="AG82" s="25">
        <v>5</v>
      </c>
      <c r="AH82" s="25">
        <v>5</v>
      </c>
      <c r="AI82" s="25">
        <v>3</v>
      </c>
      <c r="AJ82" s="25">
        <v>3</v>
      </c>
      <c r="AK82" s="25">
        <v>4</v>
      </c>
      <c r="AL82" s="25">
        <v>3</v>
      </c>
      <c r="AM82" s="25">
        <v>3</v>
      </c>
      <c r="AN82" s="25">
        <v>3</v>
      </c>
      <c r="AO82" s="25">
        <v>2</v>
      </c>
      <c r="AP82" s="25">
        <v>4</v>
      </c>
    </row>
    <row r="83" spans="1:42">
      <c r="A83" s="25" t="s">
        <v>1058</v>
      </c>
      <c r="B83" s="25">
        <v>3624</v>
      </c>
      <c r="C83" s="25" t="s">
        <v>1059</v>
      </c>
      <c r="D83" s="25" t="s">
        <v>1500</v>
      </c>
      <c r="E83" s="25" t="s">
        <v>45</v>
      </c>
      <c r="F83" s="25" t="s">
        <v>200</v>
      </c>
      <c r="G83" s="25" t="s">
        <v>200</v>
      </c>
      <c r="H83" s="25" t="s">
        <v>70</v>
      </c>
      <c r="I83" s="25" t="s">
        <v>200</v>
      </c>
      <c r="J83" s="25">
        <v>5</v>
      </c>
      <c r="K83" s="25">
        <v>6</v>
      </c>
      <c r="L83" s="25">
        <v>6</v>
      </c>
      <c r="M83" s="25">
        <v>5</v>
      </c>
      <c r="N83" s="25">
        <v>4</v>
      </c>
      <c r="O83" s="25">
        <v>3</v>
      </c>
      <c r="P83" s="25">
        <v>3</v>
      </c>
      <c r="Q83" s="25">
        <v>3</v>
      </c>
      <c r="R83" s="25">
        <v>4</v>
      </c>
      <c r="S83" s="25">
        <v>3</v>
      </c>
      <c r="T83" s="25">
        <v>3</v>
      </c>
      <c r="U83" s="25">
        <v>5</v>
      </c>
      <c r="V83" s="25">
        <v>5</v>
      </c>
      <c r="W83" s="25">
        <v>5</v>
      </c>
      <c r="X83" s="25">
        <v>4</v>
      </c>
      <c r="Y83" s="25">
        <v>5</v>
      </c>
      <c r="Z83" s="25">
        <v>3</v>
      </c>
      <c r="AA83" s="25">
        <v>3</v>
      </c>
      <c r="AB83" s="25">
        <v>3</v>
      </c>
      <c r="AC83" s="25">
        <v>4</v>
      </c>
      <c r="AD83" s="25">
        <v>2</v>
      </c>
      <c r="AE83" s="25">
        <v>3</v>
      </c>
      <c r="AF83" s="25">
        <v>5</v>
      </c>
      <c r="AG83" s="25">
        <v>5</v>
      </c>
      <c r="AH83" s="25">
        <v>5</v>
      </c>
      <c r="AI83" s="25">
        <v>4</v>
      </c>
      <c r="AJ83" s="25">
        <v>5</v>
      </c>
      <c r="AK83" s="25">
        <v>3</v>
      </c>
      <c r="AL83" s="25">
        <v>4</v>
      </c>
      <c r="AM83" s="25">
        <v>5</v>
      </c>
      <c r="AN83" s="25">
        <v>4</v>
      </c>
      <c r="AO83" s="25">
        <v>3</v>
      </c>
      <c r="AP83" s="25">
        <v>3</v>
      </c>
    </row>
    <row r="84" spans="1:42">
      <c r="A84" s="25" t="s">
        <v>1060</v>
      </c>
      <c r="B84" s="25">
        <v>3625</v>
      </c>
      <c r="C84" s="25" t="s">
        <v>1061</v>
      </c>
      <c r="E84" s="25" t="s">
        <v>894</v>
      </c>
      <c r="F84" s="25" t="s">
        <v>200</v>
      </c>
      <c r="G84" s="25" t="s">
        <v>200</v>
      </c>
      <c r="H84" s="25" t="s">
        <v>200</v>
      </c>
      <c r="I84" s="25" t="s">
        <v>899</v>
      </c>
      <c r="J84" s="25">
        <v>5</v>
      </c>
      <c r="U84" s="25">
        <v>5</v>
      </c>
      <c r="AF84" s="25">
        <v>6</v>
      </c>
    </row>
    <row r="85" spans="1:42">
      <c r="A85" s="25" t="s">
        <v>1062</v>
      </c>
      <c r="B85" s="25">
        <v>3626</v>
      </c>
      <c r="C85" s="25" t="s">
        <v>1063</v>
      </c>
      <c r="E85" s="25" t="s">
        <v>45</v>
      </c>
      <c r="F85" s="25" t="s">
        <v>200</v>
      </c>
      <c r="G85" s="25" t="s">
        <v>200</v>
      </c>
      <c r="H85" s="25" t="s">
        <v>70</v>
      </c>
      <c r="I85" s="25" t="s">
        <v>200</v>
      </c>
      <c r="J85" s="25">
        <v>4</v>
      </c>
      <c r="U85" s="25">
        <v>4</v>
      </c>
      <c r="AF85" s="25">
        <v>4</v>
      </c>
    </row>
    <row r="86" spans="1:42">
      <c r="A86" s="25" t="s">
        <v>1064</v>
      </c>
      <c r="B86" s="25">
        <v>3627</v>
      </c>
      <c r="C86" s="25" t="s">
        <v>1065</v>
      </c>
      <c r="D86" s="25" t="s">
        <v>1499</v>
      </c>
      <c r="E86" s="25" t="s">
        <v>45</v>
      </c>
      <c r="F86" s="25" t="s">
        <v>200</v>
      </c>
      <c r="G86" s="25" t="s">
        <v>200</v>
      </c>
      <c r="H86" s="25" t="s">
        <v>200</v>
      </c>
      <c r="I86" s="25" t="s">
        <v>200</v>
      </c>
      <c r="J86" s="25">
        <v>8</v>
      </c>
      <c r="K86" s="25">
        <v>7</v>
      </c>
      <c r="L86" s="25">
        <v>7</v>
      </c>
      <c r="M86" s="25">
        <v>3</v>
      </c>
      <c r="N86" s="25">
        <v>5</v>
      </c>
      <c r="O86" s="25">
        <v>3</v>
      </c>
      <c r="P86" s="25">
        <v>5</v>
      </c>
      <c r="Q86" s="25">
        <v>6</v>
      </c>
      <c r="R86" s="25">
        <v>4</v>
      </c>
      <c r="S86" s="25">
        <v>4</v>
      </c>
      <c r="T86" s="25">
        <v>4</v>
      </c>
      <c r="U86" s="25">
        <v>8</v>
      </c>
      <c r="V86" s="25">
        <v>5</v>
      </c>
      <c r="W86" s="25">
        <v>5</v>
      </c>
      <c r="X86" s="25">
        <v>3</v>
      </c>
      <c r="Z86" s="25">
        <v>3</v>
      </c>
      <c r="AA86" s="25">
        <v>5</v>
      </c>
      <c r="AB86" s="25">
        <v>6</v>
      </c>
      <c r="AC86" s="25">
        <v>3</v>
      </c>
      <c r="AD86" s="25">
        <v>4</v>
      </c>
      <c r="AE86" s="25">
        <v>4</v>
      </c>
      <c r="AF86" s="25">
        <v>8</v>
      </c>
      <c r="AG86" s="25">
        <v>7</v>
      </c>
      <c r="AH86" s="25">
        <v>7</v>
      </c>
      <c r="AI86" s="25">
        <v>3</v>
      </c>
      <c r="AJ86" s="25">
        <v>4</v>
      </c>
      <c r="AK86" s="25">
        <v>4</v>
      </c>
      <c r="AL86" s="25">
        <v>6</v>
      </c>
      <c r="AM86" s="25">
        <v>6</v>
      </c>
      <c r="AN86" s="25">
        <v>4</v>
      </c>
      <c r="AO86" s="25">
        <v>4</v>
      </c>
      <c r="AP86" s="25">
        <v>3</v>
      </c>
    </row>
    <row r="87" spans="1:42">
      <c r="A87" s="25" t="s">
        <v>1066</v>
      </c>
      <c r="B87" s="25">
        <v>3629</v>
      </c>
      <c r="C87" s="25" t="s">
        <v>1067</v>
      </c>
      <c r="D87" s="25" t="s">
        <v>1499</v>
      </c>
      <c r="E87" s="25" t="s">
        <v>894</v>
      </c>
      <c r="F87" s="25" t="s">
        <v>200</v>
      </c>
      <c r="G87" s="25" t="s">
        <v>200</v>
      </c>
      <c r="H87" s="25" t="s">
        <v>70</v>
      </c>
      <c r="I87" s="25" t="s">
        <v>200</v>
      </c>
      <c r="J87" s="25">
        <v>6</v>
      </c>
      <c r="K87" s="25">
        <v>5</v>
      </c>
      <c r="L87" s="25">
        <v>5</v>
      </c>
      <c r="M87" s="25">
        <v>3</v>
      </c>
      <c r="N87" s="25">
        <v>3</v>
      </c>
      <c r="O87" s="25">
        <v>3</v>
      </c>
      <c r="P87" s="25">
        <v>5</v>
      </c>
      <c r="Q87" s="25">
        <v>6</v>
      </c>
      <c r="R87" s="25">
        <v>3</v>
      </c>
      <c r="S87" s="25">
        <v>3</v>
      </c>
      <c r="T87" s="25">
        <v>3</v>
      </c>
      <c r="U87" s="25">
        <v>6</v>
      </c>
      <c r="V87" s="25">
        <v>4</v>
      </c>
      <c r="W87" s="25">
        <v>5</v>
      </c>
      <c r="X87" s="25">
        <v>4</v>
      </c>
      <c r="Z87" s="25">
        <v>3</v>
      </c>
      <c r="AA87" s="25">
        <v>3</v>
      </c>
      <c r="AB87" s="25">
        <v>4</v>
      </c>
      <c r="AC87" s="25">
        <v>2</v>
      </c>
      <c r="AD87" s="25">
        <v>2</v>
      </c>
      <c r="AE87" s="25">
        <v>3</v>
      </c>
      <c r="AF87" s="25">
        <v>6</v>
      </c>
      <c r="AG87" s="25">
        <v>5</v>
      </c>
      <c r="AH87" s="25">
        <v>6</v>
      </c>
      <c r="AI87" s="25">
        <v>3</v>
      </c>
      <c r="AJ87" s="25">
        <v>4</v>
      </c>
      <c r="AK87" s="25">
        <v>3</v>
      </c>
      <c r="AL87" s="25">
        <v>5</v>
      </c>
      <c r="AM87" s="25">
        <v>5</v>
      </c>
      <c r="AN87" s="25">
        <v>3</v>
      </c>
      <c r="AO87" s="25">
        <v>4</v>
      </c>
      <c r="AP87" s="25">
        <v>3</v>
      </c>
    </row>
    <row r="88" spans="1:42">
      <c r="A88" s="25" t="s">
        <v>1068</v>
      </c>
      <c r="B88" s="25">
        <v>3630</v>
      </c>
      <c r="C88" s="25" t="s">
        <v>1069</v>
      </c>
      <c r="E88" s="25" t="s">
        <v>45</v>
      </c>
      <c r="F88" s="25" t="s">
        <v>200</v>
      </c>
      <c r="G88" s="25" t="s">
        <v>200</v>
      </c>
      <c r="H88" s="25" t="s">
        <v>70</v>
      </c>
      <c r="I88" s="25" t="s">
        <v>200</v>
      </c>
      <c r="J88" s="25">
        <v>4</v>
      </c>
      <c r="U88" s="25">
        <v>4</v>
      </c>
      <c r="AF88" s="25">
        <v>4</v>
      </c>
    </row>
    <row r="89" spans="1:42">
      <c r="A89" s="25" t="s">
        <v>1070</v>
      </c>
      <c r="B89" s="25">
        <v>3631</v>
      </c>
      <c r="C89" s="25" t="s">
        <v>1071</v>
      </c>
      <c r="E89" s="25" t="s">
        <v>45</v>
      </c>
      <c r="F89" s="25" t="s">
        <v>70</v>
      </c>
      <c r="G89" s="25" t="s">
        <v>70</v>
      </c>
      <c r="H89" s="25" t="s">
        <v>70</v>
      </c>
      <c r="I89" s="25" t="s">
        <v>200</v>
      </c>
      <c r="J89" s="25">
        <v>4</v>
      </c>
      <c r="U89" s="25">
        <v>4</v>
      </c>
      <c r="AF89" s="25">
        <v>4</v>
      </c>
    </row>
    <row r="90" spans="1:42">
      <c r="A90" s="25" t="s">
        <v>1072</v>
      </c>
      <c r="B90" s="25">
        <v>3632</v>
      </c>
      <c r="C90" s="25" t="s">
        <v>1073</v>
      </c>
      <c r="D90" s="25" t="s">
        <v>1498</v>
      </c>
      <c r="E90" s="25" t="s">
        <v>45</v>
      </c>
      <c r="F90" s="25" t="s">
        <v>200</v>
      </c>
      <c r="G90" s="25" t="s">
        <v>200</v>
      </c>
      <c r="H90" s="25" t="s">
        <v>70</v>
      </c>
      <c r="I90" s="25" t="s">
        <v>200</v>
      </c>
      <c r="J90" s="25">
        <v>7</v>
      </c>
      <c r="K90" s="25">
        <v>7</v>
      </c>
      <c r="L90" s="25">
        <v>7</v>
      </c>
      <c r="M90" s="25">
        <v>3</v>
      </c>
      <c r="N90" s="25">
        <v>3</v>
      </c>
      <c r="P90" s="25">
        <v>4</v>
      </c>
      <c r="Q90" s="25">
        <v>6</v>
      </c>
      <c r="R90" s="25">
        <v>3</v>
      </c>
      <c r="S90" s="25">
        <v>2</v>
      </c>
      <c r="T90" s="25">
        <v>3</v>
      </c>
      <c r="U90" s="25">
        <v>6</v>
      </c>
      <c r="V90" s="25">
        <v>6</v>
      </c>
      <c r="W90" s="25">
        <v>6</v>
      </c>
      <c r="X90" s="25">
        <v>3</v>
      </c>
      <c r="Y90" s="25">
        <v>2</v>
      </c>
      <c r="Z90" s="25">
        <v>3</v>
      </c>
      <c r="AA90" s="25">
        <v>2</v>
      </c>
      <c r="AB90" s="25">
        <v>2</v>
      </c>
      <c r="AC90" s="25">
        <v>3</v>
      </c>
      <c r="AD90" s="25">
        <v>2</v>
      </c>
      <c r="AE90" s="25">
        <v>3</v>
      </c>
      <c r="AF90" s="25">
        <v>6</v>
      </c>
      <c r="AG90" s="25">
        <v>5</v>
      </c>
      <c r="AH90" s="25">
        <v>5</v>
      </c>
      <c r="AI90" s="25">
        <v>3</v>
      </c>
      <c r="AJ90" s="25">
        <v>4</v>
      </c>
      <c r="AK90" s="25">
        <v>3</v>
      </c>
      <c r="AL90" s="25">
        <v>5</v>
      </c>
      <c r="AM90" s="25">
        <v>5</v>
      </c>
      <c r="AN90" s="25">
        <v>3</v>
      </c>
      <c r="AO90" s="25">
        <v>2</v>
      </c>
      <c r="AP90" s="25">
        <v>3</v>
      </c>
    </row>
    <row r="91" spans="1:42">
      <c r="A91" s="25" t="s">
        <v>1074</v>
      </c>
      <c r="B91" s="25">
        <v>3634</v>
      </c>
      <c r="C91" s="25" t="s">
        <v>1075</v>
      </c>
      <c r="E91" s="25" t="s">
        <v>45</v>
      </c>
      <c r="F91" s="25" t="s">
        <v>200</v>
      </c>
      <c r="G91" s="25" t="s">
        <v>200</v>
      </c>
      <c r="H91" s="25" t="s">
        <v>200</v>
      </c>
      <c r="I91" s="25" t="s">
        <v>200</v>
      </c>
      <c r="J91" s="25">
        <v>8</v>
      </c>
      <c r="U91" s="25">
        <v>8</v>
      </c>
      <c r="AF91" s="25">
        <v>8</v>
      </c>
    </row>
    <row r="92" spans="1:42">
      <c r="A92" s="25" t="s">
        <v>1076</v>
      </c>
      <c r="B92" s="25">
        <v>3635</v>
      </c>
      <c r="C92" s="25" t="s">
        <v>1077</v>
      </c>
      <c r="D92" s="25" t="s">
        <v>1500</v>
      </c>
      <c r="E92" s="25" t="s">
        <v>45</v>
      </c>
      <c r="F92" s="25" t="s">
        <v>200</v>
      </c>
      <c r="G92" s="25" t="s">
        <v>200</v>
      </c>
      <c r="H92" s="25" t="s">
        <v>200</v>
      </c>
      <c r="I92" s="25" t="s">
        <v>200</v>
      </c>
      <c r="J92" s="25">
        <v>7</v>
      </c>
      <c r="K92" s="25">
        <v>7</v>
      </c>
      <c r="L92" s="25">
        <v>8</v>
      </c>
      <c r="M92" s="25">
        <v>4</v>
      </c>
      <c r="N92" s="25">
        <v>5</v>
      </c>
      <c r="O92" s="25">
        <v>4</v>
      </c>
      <c r="P92" s="25">
        <v>6</v>
      </c>
      <c r="Q92" s="25">
        <v>7</v>
      </c>
      <c r="R92" s="25">
        <v>5</v>
      </c>
      <c r="S92" s="25">
        <v>5</v>
      </c>
      <c r="T92" s="25">
        <v>4</v>
      </c>
      <c r="U92" s="25">
        <v>7</v>
      </c>
      <c r="V92" s="25">
        <v>7</v>
      </c>
      <c r="W92" s="25">
        <v>7</v>
      </c>
      <c r="X92" s="25">
        <v>4</v>
      </c>
      <c r="Y92" s="25">
        <v>5</v>
      </c>
      <c r="Z92" s="25">
        <v>3</v>
      </c>
      <c r="AA92" s="25">
        <v>6</v>
      </c>
      <c r="AB92" s="25">
        <v>6</v>
      </c>
      <c r="AC92" s="25">
        <v>4</v>
      </c>
      <c r="AD92" s="25">
        <v>5</v>
      </c>
      <c r="AE92" s="25">
        <v>3</v>
      </c>
      <c r="AF92" s="25">
        <v>7</v>
      </c>
      <c r="AG92" s="25">
        <v>7</v>
      </c>
      <c r="AH92" s="25">
        <v>7</v>
      </c>
      <c r="AI92" s="25">
        <v>5</v>
      </c>
      <c r="AJ92" s="25">
        <v>5</v>
      </c>
      <c r="AK92" s="25">
        <v>4</v>
      </c>
      <c r="AL92" s="25">
        <v>7</v>
      </c>
      <c r="AM92" s="25">
        <v>7</v>
      </c>
      <c r="AN92" s="25">
        <v>5</v>
      </c>
      <c r="AO92" s="25">
        <v>5</v>
      </c>
      <c r="AP92" s="25">
        <v>4</v>
      </c>
    </row>
    <row r="93" spans="1:42">
      <c r="A93" s="25" t="s">
        <v>1078</v>
      </c>
      <c r="B93" s="25">
        <v>3636</v>
      </c>
      <c r="C93" s="25" t="s">
        <v>1079</v>
      </c>
      <c r="E93" s="25" t="s">
        <v>45</v>
      </c>
      <c r="F93" s="25" t="s">
        <v>200</v>
      </c>
      <c r="G93" s="25" t="s">
        <v>200</v>
      </c>
      <c r="H93" s="25" t="s">
        <v>200</v>
      </c>
      <c r="I93" s="25" t="s">
        <v>200</v>
      </c>
      <c r="J93" s="25">
        <v>8</v>
      </c>
      <c r="U93" s="25">
        <v>8</v>
      </c>
      <c r="AF93" s="25">
        <v>8</v>
      </c>
    </row>
    <row r="94" spans="1:42">
      <c r="A94" s="25" t="s">
        <v>1080</v>
      </c>
      <c r="B94" s="25">
        <v>3637</v>
      </c>
      <c r="C94" s="25" t="s">
        <v>1081</v>
      </c>
      <c r="D94" s="25" t="s">
        <v>1498</v>
      </c>
      <c r="E94" s="25" t="s">
        <v>894</v>
      </c>
      <c r="F94" s="25" t="s">
        <v>200</v>
      </c>
      <c r="G94" s="25" t="s">
        <v>200</v>
      </c>
      <c r="H94" s="25" t="s">
        <v>70</v>
      </c>
      <c r="I94" s="25" t="s">
        <v>895</v>
      </c>
      <c r="J94" s="25">
        <v>4</v>
      </c>
      <c r="K94" s="25">
        <v>6</v>
      </c>
      <c r="L94" s="25">
        <v>5</v>
      </c>
      <c r="M94" s="25">
        <v>3</v>
      </c>
      <c r="N94" s="25">
        <v>3</v>
      </c>
      <c r="O94" s="25">
        <v>3</v>
      </c>
      <c r="P94" s="25">
        <v>2</v>
      </c>
      <c r="Q94" s="25">
        <v>4</v>
      </c>
      <c r="R94" s="25">
        <v>3</v>
      </c>
      <c r="S94" s="25">
        <v>5</v>
      </c>
      <c r="T94" s="25">
        <v>3</v>
      </c>
      <c r="U94" s="25">
        <v>4</v>
      </c>
      <c r="V94" s="25">
        <v>5</v>
      </c>
      <c r="W94" s="25">
        <v>5</v>
      </c>
      <c r="X94" s="25">
        <v>4</v>
      </c>
      <c r="Y94" s="25">
        <v>4</v>
      </c>
      <c r="Z94" s="25">
        <v>3</v>
      </c>
      <c r="AA94" s="25">
        <v>4</v>
      </c>
      <c r="AB94" s="25">
        <v>4</v>
      </c>
      <c r="AC94" s="25">
        <v>4</v>
      </c>
      <c r="AD94" s="25">
        <v>5</v>
      </c>
      <c r="AE94" s="25">
        <v>3</v>
      </c>
      <c r="AF94" s="25">
        <v>4</v>
      </c>
      <c r="AG94" s="25">
        <v>4</v>
      </c>
      <c r="AH94" s="25">
        <v>4</v>
      </c>
      <c r="AI94" s="25">
        <v>5</v>
      </c>
      <c r="AJ94" s="25">
        <v>5</v>
      </c>
      <c r="AK94" s="25">
        <v>3</v>
      </c>
      <c r="AL94" s="25">
        <v>5</v>
      </c>
      <c r="AM94" s="25">
        <v>5</v>
      </c>
      <c r="AN94" s="25">
        <v>5</v>
      </c>
      <c r="AO94" s="25">
        <v>5</v>
      </c>
      <c r="AP94" s="25">
        <v>4</v>
      </c>
    </row>
    <row r="95" spans="1:42">
      <c r="A95" s="25" t="s">
        <v>1082</v>
      </c>
      <c r="B95" s="25">
        <v>3638</v>
      </c>
      <c r="C95" s="25" t="s">
        <v>1083</v>
      </c>
      <c r="D95" s="25" t="s">
        <v>1500</v>
      </c>
      <c r="E95" s="25" t="s">
        <v>45</v>
      </c>
      <c r="F95" s="25" t="s">
        <v>200</v>
      </c>
      <c r="G95" s="25" t="s">
        <v>200</v>
      </c>
      <c r="H95" s="25" t="s">
        <v>200</v>
      </c>
      <c r="I95" s="25" t="s">
        <v>200</v>
      </c>
      <c r="J95" s="25">
        <v>7</v>
      </c>
      <c r="K95" s="25">
        <v>7</v>
      </c>
      <c r="L95" s="25">
        <v>7</v>
      </c>
      <c r="M95" s="25">
        <v>4</v>
      </c>
      <c r="N95" s="25">
        <v>5</v>
      </c>
      <c r="O95" s="25">
        <v>3</v>
      </c>
      <c r="P95" s="25">
        <v>5</v>
      </c>
      <c r="Q95" s="25">
        <v>6</v>
      </c>
      <c r="R95" s="25">
        <v>4</v>
      </c>
      <c r="S95" s="25">
        <v>4</v>
      </c>
      <c r="T95" s="25">
        <v>3</v>
      </c>
      <c r="U95" s="25">
        <v>6</v>
      </c>
      <c r="V95" s="25">
        <v>7</v>
      </c>
      <c r="W95" s="25">
        <v>7</v>
      </c>
      <c r="X95" s="25">
        <v>4</v>
      </c>
      <c r="Y95" s="25">
        <v>5</v>
      </c>
      <c r="Z95" s="25">
        <v>3</v>
      </c>
      <c r="AA95" s="25">
        <v>3</v>
      </c>
      <c r="AB95" s="25">
        <v>4</v>
      </c>
      <c r="AC95" s="25">
        <v>3</v>
      </c>
      <c r="AD95" s="25">
        <v>5</v>
      </c>
      <c r="AE95" s="25">
        <v>3</v>
      </c>
      <c r="AF95" s="25">
        <v>6</v>
      </c>
      <c r="AG95" s="25">
        <v>7</v>
      </c>
      <c r="AH95" s="25">
        <v>7</v>
      </c>
      <c r="AI95" s="25">
        <v>5</v>
      </c>
      <c r="AJ95" s="25">
        <v>5</v>
      </c>
      <c r="AK95" s="25">
        <v>3</v>
      </c>
      <c r="AL95" s="25">
        <v>5</v>
      </c>
      <c r="AM95" s="25">
        <v>6</v>
      </c>
      <c r="AN95" s="25">
        <v>4</v>
      </c>
      <c r="AO95" s="25">
        <v>5</v>
      </c>
      <c r="AP95" s="25">
        <v>4</v>
      </c>
    </row>
    <row r="96" spans="1:42">
      <c r="A96" s="25" t="s">
        <v>1084</v>
      </c>
      <c r="B96" s="25">
        <v>3639</v>
      </c>
      <c r="C96" s="25" t="s">
        <v>1085</v>
      </c>
      <c r="E96" s="25" t="s">
        <v>894</v>
      </c>
      <c r="F96" s="25" t="s">
        <v>200</v>
      </c>
      <c r="G96" s="25" t="s">
        <v>200</v>
      </c>
      <c r="H96" s="25" t="s">
        <v>70</v>
      </c>
      <c r="I96" s="25" t="s">
        <v>200</v>
      </c>
      <c r="J96" s="25">
        <v>4</v>
      </c>
      <c r="U96" s="25">
        <v>4</v>
      </c>
      <c r="AF96" s="25">
        <v>4</v>
      </c>
    </row>
    <row r="97" spans="1:42">
      <c r="A97" s="25" t="s">
        <v>1086</v>
      </c>
      <c r="B97" s="25">
        <v>3640</v>
      </c>
      <c r="C97" s="25" t="s">
        <v>1087</v>
      </c>
      <c r="D97" s="25" t="s">
        <v>1498</v>
      </c>
      <c r="E97" s="25" t="s">
        <v>894</v>
      </c>
      <c r="F97" s="25" t="s">
        <v>200</v>
      </c>
      <c r="G97" s="25" t="s">
        <v>200</v>
      </c>
      <c r="H97" s="25" t="s">
        <v>70</v>
      </c>
      <c r="I97" s="25" t="s">
        <v>200</v>
      </c>
      <c r="J97" s="25">
        <v>6</v>
      </c>
      <c r="K97" s="25">
        <v>7</v>
      </c>
      <c r="L97" s="25">
        <v>6</v>
      </c>
      <c r="M97" s="25">
        <v>3</v>
      </c>
      <c r="N97" s="25">
        <v>3</v>
      </c>
      <c r="O97" s="25">
        <v>3</v>
      </c>
      <c r="P97" s="25">
        <v>2</v>
      </c>
      <c r="Q97" s="25">
        <v>4</v>
      </c>
      <c r="R97" s="25">
        <v>3</v>
      </c>
      <c r="S97" s="25">
        <v>4</v>
      </c>
      <c r="T97" s="25">
        <v>3</v>
      </c>
      <c r="U97" s="25">
        <v>6</v>
      </c>
      <c r="V97" s="25">
        <v>6</v>
      </c>
      <c r="W97" s="25">
        <v>6</v>
      </c>
      <c r="X97" s="25">
        <v>3</v>
      </c>
      <c r="Y97" s="25">
        <v>4</v>
      </c>
      <c r="Z97" s="25">
        <v>3</v>
      </c>
      <c r="AA97" s="25">
        <v>1</v>
      </c>
      <c r="AB97" s="25">
        <v>1</v>
      </c>
      <c r="AC97" s="25">
        <v>3</v>
      </c>
      <c r="AD97" s="25">
        <v>4</v>
      </c>
      <c r="AE97" s="25">
        <v>3</v>
      </c>
      <c r="AF97" s="25">
        <v>6</v>
      </c>
      <c r="AG97" s="25">
        <v>6</v>
      </c>
      <c r="AH97" s="25">
        <v>6</v>
      </c>
      <c r="AI97" s="25">
        <v>3</v>
      </c>
      <c r="AJ97" s="25">
        <v>4</v>
      </c>
      <c r="AK97" s="25">
        <v>3</v>
      </c>
      <c r="AL97" s="25">
        <v>3</v>
      </c>
      <c r="AM97" s="25">
        <v>4</v>
      </c>
      <c r="AN97" s="25">
        <v>3</v>
      </c>
      <c r="AO97" s="25">
        <v>4</v>
      </c>
      <c r="AP97" s="25">
        <v>3</v>
      </c>
    </row>
    <row r="98" spans="1:42">
      <c r="A98" s="25" t="s">
        <v>1088</v>
      </c>
      <c r="B98" s="25">
        <v>3641</v>
      </c>
      <c r="C98" s="25" t="s">
        <v>1089</v>
      </c>
      <c r="E98" s="25" t="s">
        <v>894</v>
      </c>
      <c r="F98" s="25" t="s">
        <v>200</v>
      </c>
      <c r="G98" s="25" t="s">
        <v>200</v>
      </c>
      <c r="H98" s="25" t="s">
        <v>70</v>
      </c>
      <c r="I98" s="25" t="s">
        <v>200</v>
      </c>
      <c r="J98" s="25">
        <v>5</v>
      </c>
      <c r="U98" s="25">
        <v>5</v>
      </c>
      <c r="AF98" s="25">
        <v>5</v>
      </c>
    </row>
    <row r="99" spans="1:42">
      <c r="A99" s="25" t="s">
        <v>1090</v>
      </c>
      <c r="B99" s="25">
        <v>3642</v>
      </c>
      <c r="C99" s="25" t="s">
        <v>1091</v>
      </c>
      <c r="E99" s="25" t="s">
        <v>894</v>
      </c>
      <c r="F99" s="25" t="s">
        <v>200</v>
      </c>
      <c r="G99" s="25" t="s">
        <v>200</v>
      </c>
      <c r="H99" s="25" t="s">
        <v>200</v>
      </c>
      <c r="I99" s="25" t="s">
        <v>899</v>
      </c>
      <c r="J99" s="25">
        <v>4</v>
      </c>
      <c r="U99" s="25">
        <v>4</v>
      </c>
      <c r="AF99" s="25">
        <v>4</v>
      </c>
    </row>
    <row r="100" spans="1:42">
      <c r="A100" s="25" t="s">
        <v>1092</v>
      </c>
      <c r="B100" s="25">
        <v>3643</v>
      </c>
      <c r="C100" s="25" t="s">
        <v>1093</v>
      </c>
      <c r="E100" s="25" t="s">
        <v>45</v>
      </c>
      <c r="F100" s="25" t="s">
        <v>200</v>
      </c>
      <c r="G100" s="25" t="s">
        <v>200</v>
      </c>
      <c r="H100" s="25" t="s">
        <v>70</v>
      </c>
      <c r="I100" s="25" t="s">
        <v>200</v>
      </c>
      <c r="J100" s="25">
        <v>3</v>
      </c>
      <c r="U100" s="25">
        <v>3</v>
      </c>
      <c r="AF100" s="25">
        <v>3</v>
      </c>
    </row>
    <row r="101" spans="1:42">
      <c r="A101" s="25" t="s">
        <v>1094</v>
      </c>
      <c r="B101" s="25">
        <v>3644</v>
      </c>
      <c r="C101" s="25" t="s">
        <v>1095</v>
      </c>
      <c r="E101" s="25" t="s">
        <v>45</v>
      </c>
      <c r="F101" s="25" t="s">
        <v>200</v>
      </c>
      <c r="G101" s="25" t="s">
        <v>200</v>
      </c>
      <c r="H101" s="25" t="s">
        <v>200</v>
      </c>
      <c r="I101" s="25" t="s">
        <v>899</v>
      </c>
      <c r="J101" s="25">
        <v>8</v>
      </c>
      <c r="U101" s="25">
        <v>7</v>
      </c>
      <c r="AF101" s="25">
        <v>7</v>
      </c>
    </row>
    <row r="102" spans="1:42">
      <c r="A102" s="25" t="s">
        <v>1096</v>
      </c>
      <c r="B102" s="25">
        <v>3646</v>
      </c>
      <c r="C102" s="25" t="s">
        <v>1097</v>
      </c>
      <c r="E102" s="25" t="s">
        <v>894</v>
      </c>
      <c r="F102" s="25" t="s">
        <v>200</v>
      </c>
      <c r="G102" s="25" t="s">
        <v>200</v>
      </c>
      <c r="H102" s="25" t="s">
        <v>200</v>
      </c>
      <c r="I102" s="25" t="s">
        <v>200</v>
      </c>
      <c r="J102" s="25">
        <v>8</v>
      </c>
      <c r="U102" s="25">
        <v>8</v>
      </c>
      <c r="AF102" s="25">
        <v>8</v>
      </c>
    </row>
    <row r="103" spans="1:42">
      <c r="A103" s="25" t="s">
        <v>1098</v>
      </c>
      <c r="B103" s="25">
        <v>3647</v>
      </c>
      <c r="C103" s="25" t="s">
        <v>1099</v>
      </c>
      <c r="E103" s="25" t="s">
        <v>894</v>
      </c>
      <c r="F103" s="25" t="s">
        <v>200</v>
      </c>
      <c r="G103" s="25" t="s">
        <v>200</v>
      </c>
      <c r="H103" s="25" t="s">
        <v>200</v>
      </c>
      <c r="I103" s="25" t="s">
        <v>899</v>
      </c>
      <c r="J103" s="25">
        <v>3</v>
      </c>
      <c r="U103" s="25">
        <v>3</v>
      </c>
      <c r="AF103" s="25">
        <v>3</v>
      </c>
    </row>
    <row r="104" spans="1:42">
      <c r="A104" s="25" t="s">
        <v>1100</v>
      </c>
      <c r="B104" s="25">
        <v>3648</v>
      </c>
      <c r="C104" s="25" t="s">
        <v>1101</v>
      </c>
      <c r="E104" s="25" t="s">
        <v>894</v>
      </c>
      <c r="F104" s="25" t="s">
        <v>200</v>
      </c>
      <c r="G104" s="25" t="s">
        <v>200</v>
      </c>
      <c r="H104" s="25" t="s">
        <v>70</v>
      </c>
      <c r="I104" s="25" t="s">
        <v>200</v>
      </c>
      <c r="J104" s="25">
        <v>6</v>
      </c>
      <c r="U104" s="25">
        <v>6</v>
      </c>
      <c r="AF104" s="25">
        <v>6</v>
      </c>
    </row>
    <row r="105" spans="1:42">
      <c r="A105" s="25" t="s">
        <v>1102</v>
      </c>
      <c r="B105" s="25">
        <v>3650</v>
      </c>
      <c r="C105" s="25" t="s">
        <v>1103</v>
      </c>
      <c r="D105" s="25" t="s">
        <v>1500</v>
      </c>
      <c r="E105" s="25" t="s">
        <v>45</v>
      </c>
      <c r="F105" s="25" t="s">
        <v>200</v>
      </c>
      <c r="G105" s="25" t="s">
        <v>200</v>
      </c>
      <c r="H105" s="25" t="s">
        <v>200</v>
      </c>
      <c r="I105" s="25" t="s">
        <v>200</v>
      </c>
      <c r="J105" s="25">
        <v>9</v>
      </c>
      <c r="K105" s="25">
        <v>8</v>
      </c>
      <c r="L105" s="25">
        <v>9</v>
      </c>
      <c r="M105" s="25">
        <v>4</v>
      </c>
      <c r="N105" s="25">
        <v>5</v>
      </c>
      <c r="O105" s="25">
        <v>5</v>
      </c>
      <c r="P105" s="25">
        <v>5</v>
      </c>
      <c r="Q105" s="25">
        <v>7</v>
      </c>
      <c r="R105" s="25">
        <v>4</v>
      </c>
      <c r="S105" s="25">
        <v>5</v>
      </c>
      <c r="T105" s="25">
        <v>4</v>
      </c>
      <c r="U105" s="25">
        <v>9</v>
      </c>
      <c r="V105" s="25">
        <v>9</v>
      </c>
      <c r="W105" s="25">
        <v>9</v>
      </c>
      <c r="X105" s="25">
        <v>4</v>
      </c>
      <c r="Y105" s="25">
        <v>5</v>
      </c>
      <c r="Z105" s="25">
        <v>4</v>
      </c>
      <c r="AA105" s="25">
        <v>6</v>
      </c>
      <c r="AB105" s="25">
        <v>6</v>
      </c>
      <c r="AC105" s="25">
        <v>4</v>
      </c>
      <c r="AD105" s="25">
        <v>5</v>
      </c>
      <c r="AE105" s="25">
        <v>4</v>
      </c>
      <c r="AF105" s="25">
        <v>9</v>
      </c>
      <c r="AG105" s="25">
        <v>9</v>
      </c>
      <c r="AH105" s="25">
        <v>9</v>
      </c>
      <c r="AI105" s="25">
        <v>5</v>
      </c>
      <c r="AJ105" s="25">
        <v>5</v>
      </c>
      <c r="AK105" s="25">
        <v>4</v>
      </c>
      <c r="AL105" s="25">
        <v>8</v>
      </c>
      <c r="AM105" s="25">
        <v>9</v>
      </c>
      <c r="AN105" s="25">
        <v>4</v>
      </c>
      <c r="AO105" s="25">
        <v>5</v>
      </c>
      <c r="AP105" s="25">
        <v>5</v>
      </c>
    </row>
    <row r="106" spans="1:42">
      <c r="A106" s="25" t="s">
        <v>1104</v>
      </c>
      <c r="B106" s="25">
        <v>3651</v>
      </c>
      <c r="C106" s="25" t="s">
        <v>1105</v>
      </c>
      <c r="D106" s="25" t="s">
        <v>1499</v>
      </c>
      <c r="E106" s="25" t="s">
        <v>45</v>
      </c>
      <c r="F106" s="25" t="s">
        <v>200</v>
      </c>
      <c r="G106" s="25" t="s">
        <v>200</v>
      </c>
      <c r="H106" s="25" t="s">
        <v>70</v>
      </c>
      <c r="I106" s="25" t="s">
        <v>200</v>
      </c>
      <c r="J106" s="25">
        <v>8</v>
      </c>
      <c r="K106" s="25">
        <v>7</v>
      </c>
      <c r="L106" s="25">
        <v>7</v>
      </c>
      <c r="M106" s="25">
        <v>4</v>
      </c>
      <c r="N106" s="25">
        <v>3</v>
      </c>
      <c r="O106" s="25">
        <v>3</v>
      </c>
      <c r="P106" s="25">
        <v>5</v>
      </c>
      <c r="Q106" s="25">
        <v>7</v>
      </c>
      <c r="R106" s="25">
        <v>4</v>
      </c>
      <c r="S106" s="25">
        <v>4</v>
      </c>
      <c r="T106" s="25">
        <v>4</v>
      </c>
      <c r="U106" s="25">
        <v>8</v>
      </c>
      <c r="V106" s="25">
        <v>5</v>
      </c>
      <c r="W106" s="25">
        <v>6</v>
      </c>
      <c r="X106" s="25">
        <v>3</v>
      </c>
      <c r="Z106" s="25">
        <v>3</v>
      </c>
      <c r="AA106" s="25">
        <v>4</v>
      </c>
      <c r="AB106" s="25">
        <v>5</v>
      </c>
      <c r="AC106" s="25">
        <v>4</v>
      </c>
      <c r="AD106" s="25">
        <v>3</v>
      </c>
      <c r="AE106" s="25">
        <v>4</v>
      </c>
      <c r="AF106" s="25">
        <v>8</v>
      </c>
      <c r="AG106" s="25">
        <v>7</v>
      </c>
      <c r="AH106" s="25">
        <v>7</v>
      </c>
      <c r="AI106" s="25">
        <v>3</v>
      </c>
      <c r="AJ106" s="25">
        <v>3</v>
      </c>
      <c r="AK106" s="25">
        <v>3</v>
      </c>
      <c r="AL106" s="25">
        <v>6</v>
      </c>
      <c r="AM106" s="25">
        <v>6</v>
      </c>
      <c r="AN106" s="25">
        <v>4</v>
      </c>
      <c r="AO106" s="25">
        <v>4</v>
      </c>
      <c r="AP106" s="25">
        <v>4</v>
      </c>
    </row>
    <row r="107" spans="1:42">
      <c r="A107" s="25" t="s">
        <v>1106</v>
      </c>
      <c r="B107" s="25">
        <v>3652</v>
      </c>
      <c r="C107" s="25" t="s">
        <v>1107</v>
      </c>
      <c r="D107" s="25" t="s">
        <v>1500</v>
      </c>
      <c r="E107" s="25" t="s">
        <v>894</v>
      </c>
      <c r="F107" s="25" t="s">
        <v>200</v>
      </c>
      <c r="G107" s="25" t="s">
        <v>200</v>
      </c>
      <c r="H107" s="25" t="s">
        <v>200</v>
      </c>
      <c r="I107" s="25" t="s">
        <v>200</v>
      </c>
      <c r="J107" s="25">
        <v>7</v>
      </c>
      <c r="K107" s="25">
        <v>6</v>
      </c>
      <c r="L107" s="25">
        <v>7</v>
      </c>
      <c r="M107" s="25">
        <v>4</v>
      </c>
      <c r="N107" s="25">
        <v>3</v>
      </c>
      <c r="O107" s="25">
        <v>3</v>
      </c>
      <c r="P107" s="25">
        <v>5</v>
      </c>
      <c r="Q107" s="25">
        <v>6</v>
      </c>
      <c r="R107" s="25">
        <v>4</v>
      </c>
      <c r="S107" s="25">
        <v>4</v>
      </c>
      <c r="T107" s="25">
        <v>3</v>
      </c>
      <c r="U107" s="25">
        <v>7</v>
      </c>
      <c r="V107" s="25">
        <v>7</v>
      </c>
      <c r="W107" s="25">
        <v>7</v>
      </c>
      <c r="X107" s="25">
        <v>4</v>
      </c>
      <c r="Y107" s="25">
        <v>4</v>
      </c>
      <c r="Z107" s="25">
        <v>3</v>
      </c>
      <c r="AA107" s="25">
        <v>6</v>
      </c>
      <c r="AB107" s="25">
        <v>6</v>
      </c>
      <c r="AC107" s="25">
        <v>3</v>
      </c>
      <c r="AD107" s="25">
        <v>5</v>
      </c>
      <c r="AE107" s="25">
        <v>3</v>
      </c>
      <c r="AF107" s="25">
        <v>7</v>
      </c>
      <c r="AG107" s="25">
        <v>7</v>
      </c>
      <c r="AH107" s="25">
        <v>7</v>
      </c>
      <c r="AI107" s="25">
        <v>3</v>
      </c>
      <c r="AJ107" s="25">
        <v>4</v>
      </c>
      <c r="AK107" s="25">
        <v>3</v>
      </c>
      <c r="AL107" s="25">
        <v>6</v>
      </c>
      <c r="AM107" s="25">
        <v>7</v>
      </c>
      <c r="AN107" s="25">
        <v>3</v>
      </c>
      <c r="AO107" s="25">
        <v>5</v>
      </c>
      <c r="AP107" s="25">
        <v>3</v>
      </c>
    </row>
    <row r="108" spans="1:42">
      <c r="A108" s="25" t="s">
        <v>1108</v>
      </c>
      <c r="B108" s="25">
        <v>3653</v>
      </c>
      <c r="C108" s="25" t="s">
        <v>1109</v>
      </c>
      <c r="D108" s="25" t="s">
        <v>1498</v>
      </c>
      <c r="E108" s="25" t="s">
        <v>45</v>
      </c>
      <c r="F108" s="25" t="s">
        <v>200</v>
      </c>
      <c r="G108" s="25" t="s">
        <v>200</v>
      </c>
      <c r="H108" s="25" t="s">
        <v>200</v>
      </c>
      <c r="I108" s="25" t="s">
        <v>200</v>
      </c>
      <c r="J108" s="25">
        <v>6</v>
      </c>
      <c r="K108" s="25">
        <v>7</v>
      </c>
      <c r="L108" s="25">
        <v>6</v>
      </c>
      <c r="M108" s="25">
        <v>3</v>
      </c>
      <c r="N108" s="25">
        <v>3</v>
      </c>
      <c r="O108" s="25">
        <v>3</v>
      </c>
      <c r="P108" s="25">
        <v>6</v>
      </c>
      <c r="Q108" s="25">
        <v>8</v>
      </c>
      <c r="R108" s="25">
        <v>3</v>
      </c>
      <c r="S108" s="25">
        <v>4</v>
      </c>
      <c r="T108" s="25">
        <v>3</v>
      </c>
      <c r="U108" s="25">
        <v>6</v>
      </c>
      <c r="V108" s="25">
        <v>6</v>
      </c>
      <c r="W108" s="25">
        <v>6</v>
      </c>
      <c r="X108" s="25">
        <v>3</v>
      </c>
      <c r="Y108" s="25">
        <v>5</v>
      </c>
      <c r="Z108" s="25">
        <v>3</v>
      </c>
      <c r="AA108" s="25">
        <v>5</v>
      </c>
      <c r="AB108" s="25">
        <v>6</v>
      </c>
      <c r="AC108" s="25">
        <v>3</v>
      </c>
      <c r="AD108" s="25">
        <v>4</v>
      </c>
      <c r="AE108" s="25">
        <v>3</v>
      </c>
      <c r="AF108" s="25">
        <v>6</v>
      </c>
      <c r="AG108" s="25">
        <v>6</v>
      </c>
      <c r="AH108" s="25">
        <v>6</v>
      </c>
      <c r="AI108" s="25">
        <v>4</v>
      </c>
      <c r="AJ108" s="25">
        <v>5</v>
      </c>
      <c r="AK108" s="25">
        <v>4</v>
      </c>
      <c r="AL108" s="25">
        <v>6</v>
      </c>
      <c r="AM108" s="25">
        <v>6</v>
      </c>
      <c r="AN108" s="25">
        <v>4</v>
      </c>
      <c r="AO108" s="25">
        <v>4</v>
      </c>
      <c r="AP108" s="25">
        <v>4</v>
      </c>
    </row>
    <row r="109" spans="1:42">
      <c r="A109" s="25" t="s">
        <v>1110</v>
      </c>
      <c r="B109" s="25">
        <v>3654</v>
      </c>
      <c r="C109" s="25" t="s">
        <v>1111</v>
      </c>
      <c r="E109" s="25" t="s">
        <v>894</v>
      </c>
      <c r="F109" s="25" t="s">
        <v>200</v>
      </c>
      <c r="G109" s="25" t="s">
        <v>200</v>
      </c>
      <c r="H109" s="25" t="s">
        <v>200</v>
      </c>
      <c r="I109" s="25" t="s">
        <v>899</v>
      </c>
      <c r="J109" s="25">
        <v>6</v>
      </c>
      <c r="U109" s="25">
        <v>6</v>
      </c>
      <c r="AF109" s="25">
        <v>6</v>
      </c>
    </row>
    <row r="110" spans="1:42">
      <c r="A110" s="25" t="s">
        <v>1112</v>
      </c>
      <c r="B110" s="25">
        <v>3655</v>
      </c>
      <c r="C110" s="25" t="s">
        <v>1113</v>
      </c>
      <c r="E110" s="25" t="s">
        <v>894</v>
      </c>
      <c r="F110" s="25" t="s">
        <v>200</v>
      </c>
      <c r="G110" s="25" t="s">
        <v>200</v>
      </c>
      <c r="H110" s="25" t="s">
        <v>70</v>
      </c>
      <c r="I110" s="25" t="s">
        <v>200</v>
      </c>
      <c r="J110" s="25">
        <v>6</v>
      </c>
      <c r="U110" s="25">
        <v>6</v>
      </c>
      <c r="AF110" s="25">
        <v>6</v>
      </c>
    </row>
    <row r="111" spans="1:42">
      <c r="A111" s="25" t="s">
        <v>1114</v>
      </c>
      <c r="B111" s="25">
        <v>3656</v>
      </c>
      <c r="C111" s="25" t="s">
        <v>1115</v>
      </c>
      <c r="D111" s="25" t="s">
        <v>1500</v>
      </c>
      <c r="E111" s="25" t="s">
        <v>894</v>
      </c>
      <c r="F111" s="25" t="s">
        <v>70</v>
      </c>
      <c r="G111" s="25" t="s">
        <v>70</v>
      </c>
      <c r="H111" s="25" t="s">
        <v>200</v>
      </c>
      <c r="I111" s="25" t="s">
        <v>200</v>
      </c>
      <c r="J111" s="25">
        <v>6</v>
      </c>
      <c r="K111" s="25">
        <v>7</v>
      </c>
      <c r="L111" s="25">
        <v>8</v>
      </c>
      <c r="M111" s="25">
        <v>4</v>
      </c>
      <c r="N111" s="25">
        <v>4</v>
      </c>
      <c r="O111" s="25">
        <v>3</v>
      </c>
      <c r="P111" s="25">
        <v>4</v>
      </c>
      <c r="Q111" s="25">
        <v>5</v>
      </c>
      <c r="R111" s="25">
        <v>4</v>
      </c>
      <c r="S111" s="25">
        <v>4</v>
      </c>
      <c r="T111" s="25">
        <v>3</v>
      </c>
      <c r="U111" s="25">
        <v>6</v>
      </c>
      <c r="V111" s="25">
        <v>7</v>
      </c>
      <c r="W111" s="25">
        <v>7</v>
      </c>
      <c r="X111" s="25">
        <v>4</v>
      </c>
      <c r="Y111" s="25">
        <v>5</v>
      </c>
      <c r="Z111" s="25">
        <v>3</v>
      </c>
      <c r="AA111" s="25">
        <v>5</v>
      </c>
      <c r="AB111" s="25">
        <v>5</v>
      </c>
      <c r="AC111" s="25">
        <v>3</v>
      </c>
      <c r="AD111" s="25">
        <v>5</v>
      </c>
      <c r="AE111" s="25">
        <v>3</v>
      </c>
      <c r="AF111" s="25">
        <v>6</v>
      </c>
      <c r="AG111" s="25">
        <v>7</v>
      </c>
      <c r="AH111" s="25">
        <v>7</v>
      </c>
      <c r="AI111" s="25">
        <v>5</v>
      </c>
      <c r="AJ111" s="25">
        <v>5</v>
      </c>
      <c r="AK111" s="25">
        <v>3</v>
      </c>
      <c r="AL111" s="25">
        <v>6</v>
      </c>
      <c r="AM111" s="25">
        <v>7</v>
      </c>
      <c r="AN111" s="25">
        <v>5</v>
      </c>
      <c r="AO111" s="25">
        <v>5</v>
      </c>
      <c r="AP111" s="25">
        <v>3</v>
      </c>
    </row>
    <row r="112" spans="1:42">
      <c r="A112" s="25" t="s">
        <v>1116</v>
      </c>
      <c r="B112" s="25">
        <v>3657</v>
      </c>
      <c r="C112" s="25" t="s">
        <v>1117</v>
      </c>
      <c r="E112" s="25" t="s">
        <v>45</v>
      </c>
      <c r="F112" s="25" t="s">
        <v>200</v>
      </c>
      <c r="G112" s="25" t="s">
        <v>200</v>
      </c>
      <c r="H112" s="25" t="s">
        <v>200</v>
      </c>
      <c r="I112" s="25" t="s">
        <v>200</v>
      </c>
      <c r="J112" s="25">
        <v>6</v>
      </c>
      <c r="U112" s="25">
        <v>6</v>
      </c>
      <c r="AF112" s="25">
        <v>6</v>
      </c>
    </row>
    <row r="113" spans="1:42">
      <c r="A113" s="25" t="s">
        <v>1118</v>
      </c>
      <c r="B113" s="25">
        <v>3658</v>
      </c>
      <c r="C113" s="25" t="s">
        <v>1119</v>
      </c>
      <c r="E113" s="25" t="s">
        <v>894</v>
      </c>
      <c r="F113" s="25" t="s">
        <v>200</v>
      </c>
      <c r="G113" s="25" t="s">
        <v>200</v>
      </c>
      <c r="H113" s="25" t="s">
        <v>200</v>
      </c>
      <c r="I113" s="25" t="s">
        <v>899</v>
      </c>
      <c r="J113" s="25">
        <v>6</v>
      </c>
      <c r="U113" s="25">
        <v>6</v>
      </c>
      <c r="AF113" s="25">
        <v>6</v>
      </c>
    </row>
    <row r="114" spans="1:42">
      <c r="A114" s="25" t="s">
        <v>1120</v>
      </c>
      <c r="B114" s="25">
        <v>3659</v>
      </c>
      <c r="C114" s="25" t="s">
        <v>1121</v>
      </c>
      <c r="E114" s="25" t="s">
        <v>894</v>
      </c>
      <c r="F114" s="25" t="s">
        <v>200</v>
      </c>
      <c r="G114" s="25" t="s">
        <v>200</v>
      </c>
      <c r="H114" s="25" t="s">
        <v>200</v>
      </c>
      <c r="I114" s="25" t="s">
        <v>200</v>
      </c>
      <c r="J114" s="25">
        <v>5</v>
      </c>
      <c r="U114" s="25">
        <v>5</v>
      </c>
      <c r="AF114" s="25">
        <v>5</v>
      </c>
    </row>
    <row r="115" spans="1:42">
      <c r="A115" s="25" t="s">
        <v>1122</v>
      </c>
      <c r="B115" s="25">
        <v>3660</v>
      </c>
      <c r="C115" s="25" t="s">
        <v>1123</v>
      </c>
      <c r="D115" s="25" t="s">
        <v>1498</v>
      </c>
      <c r="E115" s="25" t="s">
        <v>45</v>
      </c>
      <c r="F115" s="25" t="s">
        <v>200</v>
      </c>
      <c r="G115" s="25" t="s">
        <v>200</v>
      </c>
      <c r="H115" s="25" t="s">
        <v>70</v>
      </c>
      <c r="I115" s="25" t="s">
        <v>200</v>
      </c>
      <c r="J115" s="25">
        <v>6</v>
      </c>
      <c r="K115" s="25">
        <v>7</v>
      </c>
      <c r="L115" s="25">
        <v>6</v>
      </c>
      <c r="M115" s="25">
        <v>3</v>
      </c>
      <c r="N115" s="25">
        <v>3</v>
      </c>
      <c r="O115" s="25">
        <v>3</v>
      </c>
      <c r="P115" s="25" t="s">
        <v>65</v>
      </c>
      <c r="Q115" s="25">
        <v>4</v>
      </c>
      <c r="R115" s="25">
        <v>3</v>
      </c>
      <c r="S115" s="25">
        <v>2</v>
      </c>
      <c r="T115" s="25">
        <v>3</v>
      </c>
      <c r="U115" s="25">
        <v>6</v>
      </c>
      <c r="V115" s="25">
        <v>6</v>
      </c>
      <c r="W115" s="25">
        <v>6</v>
      </c>
      <c r="X115" s="25">
        <v>3</v>
      </c>
      <c r="Y115" s="25">
        <v>4</v>
      </c>
      <c r="Z115" s="25">
        <v>4</v>
      </c>
      <c r="AA115" s="25">
        <v>2</v>
      </c>
      <c r="AB115" s="25">
        <v>2</v>
      </c>
      <c r="AC115" s="25">
        <v>3</v>
      </c>
      <c r="AD115" s="25">
        <v>2</v>
      </c>
      <c r="AE115" s="25">
        <v>4</v>
      </c>
      <c r="AF115" s="25">
        <v>6</v>
      </c>
      <c r="AG115" s="25">
        <v>6</v>
      </c>
      <c r="AH115" s="25">
        <v>6</v>
      </c>
      <c r="AI115" s="25">
        <v>3</v>
      </c>
      <c r="AJ115" s="25">
        <v>4</v>
      </c>
      <c r="AK115" s="25">
        <v>3</v>
      </c>
      <c r="AL115" s="25">
        <v>5</v>
      </c>
      <c r="AM115" s="25">
        <v>6</v>
      </c>
      <c r="AN115" s="25">
        <v>3</v>
      </c>
      <c r="AO115" s="25">
        <v>2</v>
      </c>
      <c r="AP115" s="25">
        <v>3</v>
      </c>
    </row>
    <row r="116" spans="1:42">
      <c r="A116" s="25" t="s">
        <v>1124</v>
      </c>
      <c r="B116" s="25">
        <v>3664</v>
      </c>
      <c r="C116" s="25" t="s">
        <v>1125</v>
      </c>
      <c r="D116" s="25" t="s">
        <v>1499</v>
      </c>
      <c r="E116" s="25" t="s">
        <v>894</v>
      </c>
      <c r="F116" s="25" t="s">
        <v>200</v>
      </c>
      <c r="G116" s="25" t="s">
        <v>200</v>
      </c>
      <c r="H116" s="25" t="s">
        <v>70</v>
      </c>
      <c r="I116" s="25" t="s">
        <v>200</v>
      </c>
      <c r="J116" s="25">
        <v>4</v>
      </c>
      <c r="K116" s="25">
        <v>4</v>
      </c>
      <c r="L116" s="25">
        <v>5</v>
      </c>
      <c r="M116" s="25">
        <v>3</v>
      </c>
      <c r="N116" s="25">
        <v>3</v>
      </c>
      <c r="O116" s="25">
        <v>3</v>
      </c>
      <c r="P116" s="25">
        <v>4</v>
      </c>
      <c r="Q116" s="25">
        <v>5</v>
      </c>
      <c r="R116" s="25">
        <v>3</v>
      </c>
      <c r="S116" s="25">
        <v>2</v>
      </c>
      <c r="T116" s="25">
        <v>3</v>
      </c>
      <c r="U116" s="25">
        <v>4</v>
      </c>
      <c r="V116" s="25">
        <v>4</v>
      </c>
      <c r="W116" s="25">
        <v>4</v>
      </c>
      <c r="X116" s="25">
        <v>3</v>
      </c>
      <c r="Z116" s="25">
        <v>3</v>
      </c>
      <c r="AA116" s="25">
        <v>2</v>
      </c>
      <c r="AB116" s="25">
        <v>3</v>
      </c>
      <c r="AC116" s="25">
        <v>2</v>
      </c>
      <c r="AD116" s="25">
        <v>2</v>
      </c>
      <c r="AE116" s="25">
        <v>2</v>
      </c>
      <c r="AF116" s="25">
        <v>4</v>
      </c>
      <c r="AG116" s="25">
        <v>4</v>
      </c>
      <c r="AH116" s="25">
        <v>5</v>
      </c>
      <c r="AI116" s="25">
        <v>2</v>
      </c>
      <c r="AJ116" s="25">
        <v>2</v>
      </c>
      <c r="AK116" s="25">
        <v>3</v>
      </c>
      <c r="AL116" s="25">
        <v>3</v>
      </c>
      <c r="AM116" s="25">
        <v>3</v>
      </c>
      <c r="AN116" s="25">
        <v>2</v>
      </c>
      <c r="AO116" s="25">
        <v>2</v>
      </c>
      <c r="AP116" s="25">
        <v>2</v>
      </c>
    </row>
    <row r="117" spans="1:42">
      <c r="A117" s="25" t="s">
        <v>1126</v>
      </c>
      <c r="B117" s="25">
        <v>3667</v>
      </c>
      <c r="C117" s="25" t="s">
        <v>1127</v>
      </c>
      <c r="D117" s="25" t="s">
        <v>1500</v>
      </c>
      <c r="E117" s="25" t="s">
        <v>894</v>
      </c>
      <c r="F117" s="25" t="s">
        <v>70</v>
      </c>
      <c r="G117" s="25" t="s">
        <v>70</v>
      </c>
      <c r="H117" s="25" t="s">
        <v>200</v>
      </c>
      <c r="I117" s="25" t="s">
        <v>200</v>
      </c>
      <c r="J117" s="25">
        <v>5</v>
      </c>
      <c r="K117" s="25">
        <v>5</v>
      </c>
      <c r="L117" s="25">
        <v>5</v>
      </c>
      <c r="M117" s="25">
        <v>3</v>
      </c>
      <c r="N117" s="25">
        <v>2</v>
      </c>
      <c r="O117" s="25">
        <v>3</v>
      </c>
      <c r="P117" s="25">
        <v>6</v>
      </c>
      <c r="Q117" s="25">
        <v>6</v>
      </c>
      <c r="R117" s="25">
        <v>3</v>
      </c>
      <c r="S117" s="25">
        <v>1</v>
      </c>
      <c r="T117" s="25">
        <v>3</v>
      </c>
      <c r="U117" s="25">
        <v>5</v>
      </c>
      <c r="V117" s="25">
        <v>5</v>
      </c>
      <c r="W117" s="25">
        <v>5</v>
      </c>
      <c r="X117" s="25">
        <v>3</v>
      </c>
      <c r="Y117" s="25">
        <v>3</v>
      </c>
      <c r="Z117" s="25">
        <v>3</v>
      </c>
      <c r="AA117" s="25">
        <v>3</v>
      </c>
      <c r="AB117" s="25">
        <v>3</v>
      </c>
      <c r="AC117" s="25">
        <v>3</v>
      </c>
      <c r="AD117" s="25">
        <v>1</v>
      </c>
      <c r="AE117" s="25">
        <v>3</v>
      </c>
      <c r="AF117" s="25">
        <v>5</v>
      </c>
      <c r="AG117" s="25">
        <v>5</v>
      </c>
      <c r="AH117" s="25">
        <v>5</v>
      </c>
      <c r="AI117" s="25">
        <v>2</v>
      </c>
      <c r="AJ117" s="25">
        <v>3</v>
      </c>
      <c r="AK117" s="25">
        <v>2</v>
      </c>
      <c r="AL117" s="25">
        <v>5</v>
      </c>
      <c r="AM117" s="25">
        <v>5</v>
      </c>
      <c r="AN117" s="25">
        <v>3</v>
      </c>
      <c r="AO117" s="25">
        <v>1</v>
      </c>
      <c r="AP117" s="25">
        <v>3</v>
      </c>
    </row>
    <row r="118" spans="1:42">
      <c r="A118" s="25" t="s">
        <v>1128</v>
      </c>
      <c r="B118" s="25">
        <v>3668</v>
      </c>
      <c r="C118" s="25" t="s">
        <v>1129</v>
      </c>
      <c r="E118" s="25" t="s">
        <v>45</v>
      </c>
      <c r="F118" s="25" t="s">
        <v>70</v>
      </c>
      <c r="G118" s="25" t="s">
        <v>70</v>
      </c>
      <c r="H118" s="25" t="s">
        <v>200</v>
      </c>
      <c r="I118" s="25" t="s">
        <v>200</v>
      </c>
      <c r="J118" s="25">
        <v>5</v>
      </c>
      <c r="U118" s="25">
        <v>5</v>
      </c>
      <c r="AF118" s="25">
        <v>5</v>
      </c>
    </row>
    <row r="119" spans="1:42">
      <c r="A119" s="25" t="s">
        <v>1130</v>
      </c>
      <c r="B119" s="25">
        <v>3669</v>
      </c>
      <c r="C119" s="25" t="s">
        <v>1131</v>
      </c>
      <c r="E119" s="25" t="s">
        <v>894</v>
      </c>
      <c r="F119" s="25" t="s">
        <v>200</v>
      </c>
      <c r="G119" s="25" t="s">
        <v>200</v>
      </c>
      <c r="H119" s="25" t="s">
        <v>70</v>
      </c>
      <c r="I119" s="25" t="s">
        <v>200</v>
      </c>
      <c r="J119" s="25">
        <v>6</v>
      </c>
      <c r="U119" s="25">
        <v>6</v>
      </c>
      <c r="AF119" s="25">
        <v>7</v>
      </c>
    </row>
    <row r="120" spans="1:42">
      <c r="A120" s="25" t="s">
        <v>1132</v>
      </c>
      <c r="B120" s="25">
        <v>3672</v>
      </c>
      <c r="C120" s="25" t="s">
        <v>1133</v>
      </c>
      <c r="D120" s="25" t="s">
        <v>1499</v>
      </c>
      <c r="E120" s="25" t="s">
        <v>45</v>
      </c>
      <c r="F120" s="25" t="s">
        <v>200</v>
      </c>
      <c r="G120" s="25" t="s">
        <v>200</v>
      </c>
      <c r="H120" s="25" t="s">
        <v>200</v>
      </c>
      <c r="I120" s="25" t="s">
        <v>200</v>
      </c>
      <c r="J120" s="25">
        <v>7</v>
      </c>
      <c r="K120" s="25">
        <v>7</v>
      </c>
      <c r="L120" s="25">
        <v>7</v>
      </c>
      <c r="M120" s="25">
        <v>4</v>
      </c>
      <c r="N120" s="25">
        <v>4</v>
      </c>
      <c r="O120" s="25">
        <v>3</v>
      </c>
      <c r="P120" s="25">
        <v>6</v>
      </c>
      <c r="Q120" s="25">
        <v>7</v>
      </c>
      <c r="R120" s="25">
        <v>4</v>
      </c>
      <c r="S120" s="25">
        <v>5</v>
      </c>
      <c r="T120" s="25">
        <v>3</v>
      </c>
      <c r="U120" s="25">
        <v>7</v>
      </c>
      <c r="V120" s="25">
        <v>4</v>
      </c>
      <c r="W120" s="25">
        <v>5</v>
      </c>
      <c r="X120" s="25">
        <v>3</v>
      </c>
      <c r="Z120" s="25">
        <v>3</v>
      </c>
      <c r="AA120" s="25">
        <v>6</v>
      </c>
      <c r="AB120" s="25">
        <v>7</v>
      </c>
      <c r="AC120" s="25">
        <v>4</v>
      </c>
      <c r="AD120" s="25">
        <v>4</v>
      </c>
      <c r="AE120" s="25">
        <v>4</v>
      </c>
      <c r="AF120" s="25">
        <v>7</v>
      </c>
      <c r="AG120" s="25">
        <v>7</v>
      </c>
      <c r="AH120" s="25">
        <v>7</v>
      </c>
      <c r="AI120" s="25">
        <v>4</v>
      </c>
      <c r="AJ120" s="25">
        <v>4</v>
      </c>
      <c r="AK120" s="25">
        <v>4</v>
      </c>
      <c r="AL120" s="25">
        <v>7</v>
      </c>
      <c r="AM120" s="25">
        <v>7</v>
      </c>
      <c r="AN120" s="25">
        <v>5</v>
      </c>
      <c r="AO120" s="25">
        <v>5</v>
      </c>
      <c r="AP120" s="25">
        <v>5</v>
      </c>
    </row>
    <row r="121" spans="1:42">
      <c r="A121" s="25" t="s">
        <v>1134</v>
      </c>
      <c r="B121" s="25">
        <v>3673</v>
      </c>
      <c r="C121" s="25" t="s">
        <v>1135</v>
      </c>
      <c r="E121" s="25" t="s">
        <v>894</v>
      </c>
      <c r="F121" s="25" t="s">
        <v>200</v>
      </c>
      <c r="G121" s="25" t="s">
        <v>200</v>
      </c>
      <c r="H121" s="25" t="s">
        <v>70</v>
      </c>
      <c r="I121" s="25" t="s">
        <v>200</v>
      </c>
      <c r="J121" s="25">
        <v>7</v>
      </c>
      <c r="U121" s="25">
        <v>7</v>
      </c>
      <c r="AF121" s="25">
        <v>7</v>
      </c>
    </row>
    <row r="122" spans="1:42">
      <c r="A122" s="25" t="s">
        <v>1136</v>
      </c>
      <c r="B122" s="25">
        <v>3676</v>
      </c>
      <c r="C122" s="25" t="s">
        <v>1137</v>
      </c>
      <c r="E122" s="25" t="s">
        <v>45</v>
      </c>
      <c r="F122" s="25" t="s">
        <v>200</v>
      </c>
      <c r="G122" s="25" t="s">
        <v>200</v>
      </c>
      <c r="H122" s="25" t="s">
        <v>200</v>
      </c>
      <c r="I122" s="25" t="s">
        <v>200</v>
      </c>
      <c r="J122" s="25">
        <v>8</v>
      </c>
      <c r="U122" s="25">
        <v>8</v>
      </c>
      <c r="AF122" s="25">
        <v>8</v>
      </c>
    </row>
    <row r="123" spans="1:42">
      <c r="A123" s="25" t="s">
        <v>1138</v>
      </c>
      <c r="B123" s="25">
        <v>3677</v>
      </c>
      <c r="C123" s="25" t="s">
        <v>1139</v>
      </c>
      <c r="D123" s="25" t="s">
        <v>1498</v>
      </c>
      <c r="E123" s="25" t="s">
        <v>45</v>
      </c>
      <c r="F123" s="25" t="s">
        <v>200</v>
      </c>
      <c r="G123" s="25" t="s">
        <v>200</v>
      </c>
      <c r="H123" s="25" t="s">
        <v>200</v>
      </c>
      <c r="I123" s="25" t="s">
        <v>200</v>
      </c>
      <c r="J123" s="25">
        <v>5</v>
      </c>
      <c r="K123" s="25">
        <v>7</v>
      </c>
      <c r="L123" s="25">
        <v>7</v>
      </c>
      <c r="M123" s="25">
        <v>4</v>
      </c>
      <c r="N123" s="25">
        <v>3</v>
      </c>
      <c r="O123" s="25">
        <v>3</v>
      </c>
      <c r="P123" s="25">
        <v>4</v>
      </c>
      <c r="Q123" s="25">
        <v>6</v>
      </c>
      <c r="R123" s="25">
        <v>3</v>
      </c>
      <c r="S123" s="25">
        <v>4</v>
      </c>
      <c r="T123" s="25">
        <v>3</v>
      </c>
      <c r="U123" s="25">
        <v>5</v>
      </c>
      <c r="V123" s="25">
        <v>6</v>
      </c>
      <c r="W123" s="25">
        <v>6</v>
      </c>
      <c r="X123" s="25">
        <v>3</v>
      </c>
      <c r="Y123" s="25">
        <v>4</v>
      </c>
      <c r="Z123" s="25">
        <v>3</v>
      </c>
      <c r="AA123" s="25">
        <v>4</v>
      </c>
      <c r="AB123" s="25">
        <v>4</v>
      </c>
      <c r="AC123" s="25">
        <v>3</v>
      </c>
      <c r="AD123" s="25">
        <v>4</v>
      </c>
      <c r="AE123" s="25">
        <v>3</v>
      </c>
      <c r="AF123" s="25">
        <v>5</v>
      </c>
      <c r="AG123" s="25">
        <v>6</v>
      </c>
      <c r="AH123" s="25">
        <v>6</v>
      </c>
      <c r="AI123" s="25">
        <v>4</v>
      </c>
      <c r="AJ123" s="25">
        <v>5</v>
      </c>
      <c r="AK123" s="25">
        <v>4</v>
      </c>
      <c r="AL123" s="25">
        <v>6</v>
      </c>
      <c r="AM123" s="25">
        <v>6</v>
      </c>
      <c r="AN123" s="25">
        <v>4</v>
      </c>
      <c r="AO123" s="25">
        <v>4</v>
      </c>
      <c r="AP123" s="25">
        <v>4</v>
      </c>
    </row>
    <row r="124" spans="1:42">
      <c r="A124" s="25" t="s">
        <v>1140</v>
      </c>
      <c r="B124" s="25">
        <v>3678</v>
      </c>
      <c r="C124" s="25" t="s">
        <v>1141</v>
      </c>
      <c r="E124" s="25" t="s">
        <v>894</v>
      </c>
      <c r="F124" s="25" t="s">
        <v>200</v>
      </c>
      <c r="G124" s="25" t="s">
        <v>200</v>
      </c>
      <c r="H124" s="25" t="s">
        <v>200</v>
      </c>
      <c r="I124" s="25" t="s">
        <v>899</v>
      </c>
      <c r="J124" s="25">
        <v>5</v>
      </c>
      <c r="U124" s="25">
        <v>5</v>
      </c>
      <c r="AF124" s="25">
        <v>5</v>
      </c>
    </row>
    <row r="125" spans="1:42">
      <c r="A125" s="25" t="s">
        <v>1142</v>
      </c>
      <c r="B125" s="25">
        <v>3679</v>
      </c>
      <c r="C125" s="25" t="s">
        <v>1143</v>
      </c>
      <c r="D125" s="25" t="s">
        <v>1500</v>
      </c>
      <c r="E125" s="25" t="s">
        <v>45</v>
      </c>
      <c r="F125" s="25" t="s">
        <v>200</v>
      </c>
      <c r="G125" s="25" t="s">
        <v>200</v>
      </c>
      <c r="H125" s="25" t="s">
        <v>200</v>
      </c>
      <c r="I125" s="25" t="s">
        <v>899</v>
      </c>
      <c r="J125" s="25">
        <v>6</v>
      </c>
      <c r="K125" s="25">
        <v>6</v>
      </c>
      <c r="L125" s="25">
        <v>7</v>
      </c>
      <c r="M125" s="25">
        <v>3</v>
      </c>
      <c r="N125" s="25">
        <v>4</v>
      </c>
      <c r="O125" s="25">
        <v>3</v>
      </c>
      <c r="P125" s="25">
        <v>5</v>
      </c>
      <c r="Q125" s="25">
        <v>6</v>
      </c>
      <c r="R125" s="25">
        <v>4</v>
      </c>
      <c r="S125" s="25">
        <v>5</v>
      </c>
      <c r="T125" s="25">
        <v>4</v>
      </c>
      <c r="U125" s="25">
        <v>6</v>
      </c>
      <c r="V125" s="25">
        <v>6</v>
      </c>
      <c r="W125" s="25">
        <v>6</v>
      </c>
      <c r="X125" s="25">
        <v>3</v>
      </c>
      <c r="Y125" s="25">
        <v>5</v>
      </c>
      <c r="Z125" s="25">
        <v>3</v>
      </c>
      <c r="AA125" s="25">
        <v>6</v>
      </c>
      <c r="AB125" s="25">
        <v>6</v>
      </c>
      <c r="AC125" s="25">
        <v>3</v>
      </c>
      <c r="AD125" s="25">
        <v>5</v>
      </c>
      <c r="AE125" s="25">
        <v>3</v>
      </c>
      <c r="AF125" s="25">
        <v>6</v>
      </c>
      <c r="AG125" s="25">
        <v>6</v>
      </c>
      <c r="AH125" s="25">
        <v>6</v>
      </c>
      <c r="AI125" s="25">
        <v>4</v>
      </c>
      <c r="AJ125" s="25">
        <v>5</v>
      </c>
      <c r="AK125" s="25">
        <v>3</v>
      </c>
      <c r="AL125" s="25">
        <v>6</v>
      </c>
      <c r="AM125" s="25">
        <v>6</v>
      </c>
      <c r="AN125" s="25">
        <v>5</v>
      </c>
      <c r="AO125" s="25">
        <v>5</v>
      </c>
      <c r="AP125" s="25">
        <v>4</v>
      </c>
    </row>
    <row r="126" spans="1:42">
      <c r="A126" s="25" t="s">
        <v>1144</v>
      </c>
      <c r="B126" s="25">
        <v>3680</v>
      </c>
      <c r="C126" s="25" t="s">
        <v>1145</v>
      </c>
      <c r="E126" s="25" t="s">
        <v>894</v>
      </c>
      <c r="F126" s="25" t="s">
        <v>200</v>
      </c>
      <c r="G126" s="25" t="s">
        <v>200</v>
      </c>
      <c r="H126" s="25" t="s">
        <v>70</v>
      </c>
      <c r="I126" s="25" t="s">
        <v>200</v>
      </c>
      <c r="J126" s="25">
        <v>5</v>
      </c>
      <c r="U126" s="25">
        <v>5</v>
      </c>
      <c r="AF126" s="25">
        <v>5</v>
      </c>
    </row>
    <row r="127" spans="1:42">
      <c r="A127" s="25" t="s">
        <v>1146</v>
      </c>
      <c r="B127" s="25">
        <v>3681</v>
      </c>
      <c r="C127" s="25" t="s">
        <v>1147</v>
      </c>
      <c r="D127" s="25" t="s">
        <v>1498</v>
      </c>
      <c r="E127" s="25" t="s">
        <v>45</v>
      </c>
      <c r="F127" s="25" t="s">
        <v>200</v>
      </c>
      <c r="G127" s="25" t="s">
        <v>200</v>
      </c>
      <c r="H127" s="25" t="s">
        <v>200</v>
      </c>
      <c r="I127" s="25" t="s">
        <v>200</v>
      </c>
      <c r="J127" s="25">
        <v>7</v>
      </c>
      <c r="K127" s="25">
        <v>8</v>
      </c>
      <c r="L127" s="25">
        <v>7</v>
      </c>
      <c r="M127" s="25">
        <v>3</v>
      </c>
      <c r="N127" s="25">
        <v>3</v>
      </c>
      <c r="O127" s="25">
        <v>3</v>
      </c>
      <c r="P127" s="25">
        <v>5</v>
      </c>
      <c r="Q127" s="25">
        <v>7</v>
      </c>
      <c r="R127" s="25">
        <v>3</v>
      </c>
      <c r="S127" s="25">
        <v>3</v>
      </c>
      <c r="T127" s="25">
        <v>3</v>
      </c>
      <c r="U127" s="25">
        <v>7</v>
      </c>
      <c r="V127" s="25">
        <v>7</v>
      </c>
      <c r="W127" s="25">
        <v>7</v>
      </c>
      <c r="X127" s="25">
        <v>3</v>
      </c>
      <c r="Y127" s="25">
        <v>5</v>
      </c>
      <c r="Z127" s="25">
        <v>4</v>
      </c>
      <c r="AA127" s="25">
        <v>6</v>
      </c>
      <c r="AB127" s="25">
        <v>6</v>
      </c>
      <c r="AC127" s="25">
        <v>3</v>
      </c>
      <c r="AD127" s="25">
        <v>3</v>
      </c>
      <c r="AE127" s="25">
        <v>3</v>
      </c>
      <c r="AF127" s="25">
        <v>7</v>
      </c>
      <c r="AG127" s="25">
        <v>7</v>
      </c>
      <c r="AH127" s="25">
        <v>7</v>
      </c>
      <c r="AI127" s="25">
        <v>4</v>
      </c>
      <c r="AJ127" s="25">
        <v>5</v>
      </c>
      <c r="AK127" s="25">
        <v>4</v>
      </c>
      <c r="AL127" s="25">
        <v>7</v>
      </c>
      <c r="AM127" s="25">
        <v>7</v>
      </c>
      <c r="AN127" s="25">
        <v>4</v>
      </c>
      <c r="AO127" s="25">
        <v>3</v>
      </c>
      <c r="AP127" s="25">
        <v>4</v>
      </c>
    </row>
    <row r="128" spans="1:42">
      <c r="A128" s="25" t="s">
        <v>1148</v>
      </c>
      <c r="B128" s="25">
        <v>3682</v>
      </c>
      <c r="C128" s="25" t="s">
        <v>1149</v>
      </c>
      <c r="D128" s="25" t="s">
        <v>1499</v>
      </c>
      <c r="E128" s="25" t="s">
        <v>894</v>
      </c>
      <c r="F128" s="25" t="s">
        <v>200</v>
      </c>
      <c r="G128" s="25" t="s">
        <v>200</v>
      </c>
      <c r="H128" s="25" t="s">
        <v>200</v>
      </c>
      <c r="I128" s="25" t="s">
        <v>200</v>
      </c>
      <c r="J128" s="25">
        <v>7</v>
      </c>
      <c r="K128" s="25">
        <v>7</v>
      </c>
      <c r="L128" s="25">
        <v>7</v>
      </c>
      <c r="M128" s="25">
        <v>4</v>
      </c>
      <c r="N128" s="25">
        <v>4</v>
      </c>
      <c r="O128" s="25">
        <v>4</v>
      </c>
      <c r="P128" s="25">
        <v>5</v>
      </c>
      <c r="Q128" s="25">
        <v>6</v>
      </c>
      <c r="R128" s="25">
        <v>4</v>
      </c>
      <c r="S128" s="25">
        <v>3</v>
      </c>
      <c r="T128" s="25">
        <v>3</v>
      </c>
      <c r="U128" s="25">
        <v>7</v>
      </c>
      <c r="V128" s="25">
        <v>6</v>
      </c>
      <c r="W128" s="25">
        <v>6</v>
      </c>
      <c r="X128" s="25">
        <v>4</v>
      </c>
      <c r="Z128" s="25">
        <v>4</v>
      </c>
      <c r="AA128" s="25">
        <v>5</v>
      </c>
      <c r="AB128" s="25">
        <v>5</v>
      </c>
      <c r="AC128" s="25">
        <v>4</v>
      </c>
      <c r="AD128" s="25">
        <v>2</v>
      </c>
      <c r="AE128" s="25">
        <v>4</v>
      </c>
      <c r="AF128" s="25">
        <v>7</v>
      </c>
      <c r="AG128" s="25">
        <v>7</v>
      </c>
      <c r="AH128" s="25">
        <v>7</v>
      </c>
      <c r="AI128" s="25">
        <v>4</v>
      </c>
      <c r="AJ128" s="25">
        <v>3</v>
      </c>
      <c r="AK128" s="25">
        <v>4</v>
      </c>
      <c r="AL128" s="25">
        <v>6</v>
      </c>
      <c r="AM128" s="25">
        <v>6</v>
      </c>
      <c r="AN128" s="25">
        <v>4</v>
      </c>
      <c r="AO128" s="25">
        <v>4</v>
      </c>
      <c r="AP128" s="25">
        <v>4</v>
      </c>
    </row>
    <row r="129" spans="1:42">
      <c r="A129" s="25" t="s">
        <v>1150</v>
      </c>
      <c r="B129" s="25">
        <v>3683</v>
      </c>
      <c r="C129" s="25" t="s">
        <v>1151</v>
      </c>
      <c r="E129" s="25" t="s">
        <v>45</v>
      </c>
      <c r="F129" s="25" t="s">
        <v>200</v>
      </c>
      <c r="G129" s="25" t="s">
        <v>200</v>
      </c>
      <c r="H129" s="25" t="s">
        <v>200</v>
      </c>
      <c r="I129" s="25" t="s">
        <v>200</v>
      </c>
      <c r="J129" s="25">
        <v>8</v>
      </c>
      <c r="U129" s="25">
        <v>8</v>
      </c>
      <c r="AF129" s="25">
        <v>8</v>
      </c>
    </row>
    <row r="130" spans="1:42">
      <c r="A130" s="25" t="s">
        <v>1152</v>
      </c>
      <c r="B130" s="25">
        <v>3684</v>
      </c>
      <c r="C130" s="25" t="s">
        <v>1153</v>
      </c>
      <c r="D130" s="25" t="s">
        <v>1499</v>
      </c>
      <c r="E130" s="25" t="s">
        <v>45</v>
      </c>
      <c r="F130" s="25" t="s">
        <v>200</v>
      </c>
      <c r="G130" s="25" t="s">
        <v>200</v>
      </c>
      <c r="H130" s="25" t="s">
        <v>70</v>
      </c>
      <c r="I130" s="25" t="s">
        <v>200</v>
      </c>
      <c r="J130" s="25">
        <v>5</v>
      </c>
      <c r="K130" s="25">
        <v>4</v>
      </c>
      <c r="L130" s="25">
        <v>5</v>
      </c>
      <c r="M130" s="25">
        <v>3</v>
      </c>
      <c r="N130" s="25">
        <v>2</v>
      </c>
      <c r="O130" s="25">
        <v>3</v>
      </c>
      <c r="P130" s="25">
        <v>4</v>
      </c>
      <c r="Q130" s="25">
        <v>4</v>
      </c>
      <c r="R130" s="25">
        <v>3</v>
      </c>
      <c r="S130" s="25">
        <v>1</v>
      </c>
      <c r="T130" s="25">
        <v>2</v>
      </c>
      <c r="U130" s="25">
        <v>4</v>
      </c>
      <c r="V130" s="25">
        <v>4</v>
      </c>
      <c r="W130" s="25">
        <v>4</v>
      </c>
      <c r="X130" s="25">
        <v>3</v>
      </c>
      <c r="Z130" s="25">
        <v>3</v>
      </c>
      <c r="AA130" s="25">
        <v>5</v>
      </c>
      <c r="AB130" s="25">
        <v>5</v>
      </c>
      <c r="AC130" s="25">
        <v>3</v>
      </c>
      <c r="AD130" s="25">
        <v>1</v>
      </c>
      <c r="AE130" s="25">
        <v>3</v>
      </c>
      <c r="AF130" s="25">
        <v>4</v>
      </c>
      <c r="AG130" s="25">
        <v>4</v>
      </c>
      <c r="AH130" s="25">
        <v>4</v>
      </c>
      <c r="AI130" s="25">
        <v>3</v>
      </c>
      <c r="AJ130" s="25">
        <v>2</v>
      </c>
      <c r="AK130" s="25">
        <v>3</v>
      </c>
      <c r="AL130" s="25" t="s">
        <v>65</v>
      </c>
      <c r="AM130" s="25">
        <v>2</v>
      </c>
      <c r="AN130" s="25">
        <v>3</v>
      </c>
      <c r="AO130" s="25">
        <v>2</v>
      </c>
      <c r="AP130" s="25">
        <v>2</v>
      </c>
    </row>
    <row r="131" spans="1:42">
      <c r="A131" s="25" t="s">
        <v>1154</v>
      </c>
      <c r="B131" s="25">
        <v>3685</v>
      </c>
      <c r="C131" s="25" t="s">
        <v>1155</v>
      </c>
      <c r="E131" s="25" t="s">
        <v>45</v>
      </c>
      <c r="F131" s="25" t="s">
        <v>200</v>
      </c>
      <c r="G131" s="25" t="s">
        <v>200</v>
      </c>
      <c r="H131" s="25" t="s">
        <v>70</v>
      </c>
      <c r="I131" s="25" t="s">
        <v>200</v>
      </c>
      <c r="J131" s="25">
        <v>6</v>
      </c>
      <c r="U131" s="25">
        <v>6</v>
      </c>
      <c r="AF131" s="25">
        <v>6</v>
      </c>
    </row>
    <row r="132" spans="1:42">
      <c r="A132" s="25" t="s">
        <v>1156</v>
      </c>
      <c r="B132" s="25">
        <v>3686</v>
      </c>
      <c r="C132" s="25" t="s">
        <v>1157</v>
      </c>
      <c r="E132" s="25" t="s">
        <v>45</v>
      </c>
      <c r="F132" s="25" t="s">
        <v>200</v>
      </c>
      <c r="G132" s="25" t="s">
        <v>200</v>
      </c>
      <c r="H132" s="25" t="s">
        <v>70</v>
      </c>
      <c r="I132" s="25" t="s">
        <v>200</v>
      </c>
      <c r="J132" s="25">
        <v>9</v>
      </c>
      <c r="U132" s="25">
        <v>8</v>
      </c>
      <c r="AF132" s="25">
        <v>8</v>
      </c>
    </row>
    <row r="133" spans="1:42">
      <c r="A133" s="25" t="s">
        <v>1158</v>
      </c>
      <c r="B133" s="25">
        <v>3689</v>
      </c>
      <c r="C133" s="25" t="s">
        <v>1159</v>
      </c>
      <c r="E133" s="25" t="s">
        <v>45</v>
      </c>
      <c r="F133" s="25" t="s">
        <v>200</v>
      </c>
      <c r="G133" s="25" t="s">
        <v>200</v>
      </c>
      <c r="H133" s="25" t="s">
        <v>70</v>
      </c>
      <c r="I133" s="25" t="s">
        <v>200</v>
      </c>
      <c r="J133" s="25">
        <v>8</v>
      </c>
      <c r="U133" s="25">
        <v>8</v>
      </c>
      <c r="AF133" s="25">
        <v>8</v>
      </c>
    </row>
    <row r="134" spans="1:42">
      <c r="A134" s="25" t="s">
        <v>1160</v>
      </c>
      <c r="B134" s="25">
        <v>3691</v>
      </c>
      <c r="C134" s="25" t="s">
        <v>1161</v>
      </c>
      <c r="E134" s="25" t="s">
        <v>45</v>
      </c>
      <c r="F134" s="25" t="s">
        <v>200</v>
      </c>
      <c r="G134" s="25" t="s">
        <v>200</v>
      </c>
      <c r="H134" s="25" t="s">
        <v>70</v>
      </c>
      <c r="I134" s="25" t="s">
        <v>200</v>
      </c>
      <c r="J134" s="25">
        <v>5</v>
      </c>
      <c r="U134" s="25">
        <v>5</v>
      </c>
      <c r="AF134" s="25">
        <v>5</v>
      </c>
    </row>
    <row r="135" spans="1:42">
      <c r="A135" s="25" t="s">
        <v>1162</v>
      </c>
      <c r="B135" s="25">
        <v>3693</v>
      </c>
      <c r="C135" s="25" t="s">
        <v>1163</v>
      </c>
      <c r="E135" s="25" t="s">
        <v>894</v>
      </c>
      <c r="F135" s="25" t="s">
        <v>70</v>
      </c>
      <c r="G135" s="25" t="s">
        <v>70</v>
      </c>
      <c r="H135" s="25" t="s">
        <v>200</v>
      </c>
      <c r="I135" s="25" t="s">
        <v>200</v>
      </c>
      <c r="J135" s="25">
        <v>5</v>
      </c>
      <c r="U135" s="25">
        <v>5</v>
      </c>
      <c r="AF135" s="25">
        <v>5</v>
      </c>
    </row>
    <row r="136" spans="1:42">
      <c r="A136" s="25" t="s">
        <v>1164</v>
      </c>
      <c r="B136" s="25">
        <v>3695</v>
      </c>
      <c r="C136" s="25" t="s">
        <v>1165</v>
      </c>
      <c r="E136" s="25" t="s">
        <v>45</v>
      </c>
      <c r="F136" s="25" t="s">
        <v>70</v>
      </c>
      <c r="G136" s="25" t="s">
        <v>70</v>
      </c>
      <c r="H136" s="25" t="s">
        <v>200</v>
      </c>
      <c r="I136" s="25" t="s">
        <v>200</v>
      </c>
      <c r="J136" s="25">
        <v>4</v>
      </c>
      <c r="U136" s="25">
        <v>4</v>
      </c>
      <c r="AF136" s="25">
        <v>4</v>
      </c>
    </row>
    <row r="137" spans="1:42">
      <c r="A137" s="25" t="s">
        <v>1166</v>
      </c>
      <c r="B137" s="25">
        <v>3696</v>
      </c>
      <c r="C137" s="25" t="s">
        <v>1167</v>
      </c>
      <c r="E137" s="25" t="s">
        <v>45</v>
      </c>
      <c r="F137" s="25" t="s">
        <v>70</v>
      </c>
      <c r="G137" s="25" t="s">
        <v>70</v>
      </c>
      <c r="H137" s="25" t="s">
        <v>70</v>
      </c>
      <c r="I137" s="25" t="s">
        <v>200</v>
      </c>
      <c r="J137" s="25">
        <v>5</v>
      </c>
      <c r="U137" s="25">
        <v>5</v>
      </c>
      <c r="AF137" s="25">
        <v>5</v>
      </c>
    </row>
    <row r="138" spans="1:42">
      <c r="A138" s="25" t="s">
        <v>1168</v>
      </c>
      <c r="B138" s="25">
        <v>3697</v>
      </c>
      <c r="C138" s="25" t="s">
        <v>1169</v>
      </c>
      <c r="D138" s="25" t="s">
        <v>1498</v>
      </c>
      <c r="E138" s="25" t="s">
        <v>894</v>
      </c>
      <c r="F138" s="25" t="s">
        <v>70</v>
      </c>
      <c r="G138" s="25" t="s">
        <v>70</v>
      </c>
      <c r="H138" s="25" t="s">
        <v>70</v>
      </c>
      <c r="I138" s="25" t="s">
        <v>200</v>
      </c>
      <c r="J138" s="25">
        <v>4</v>
      </c>
      <c r="K138" s="25">
        <v>6</v>
      </c>
      <c r="L138" s="25">
        <v>5</v>
      </c>
      <c r="M138" s="25">
        <v>3</v>
      </c>
      <c r="N138" s="25">
        <v>3</v>
      </c>
      <c r="O138" s="25">
        <v>3</v>
      </c>
      <c r="P138" s="25">
        <v>4</v>
      </c>
      <c r="Q138" s="25">
        <v>5</v>
      </c>
      <c r="R138" s="25">
        <v>3</v>
      </c>
      <c r="S138" s="25">
        <v>2</v>
      </c>
      <c r="T138" s="25">
        <v>3</v>
      </c>
      <c r="U138" s="25">
        <v>4</v>
      </c>
      <c r="V138" s="25">
        <v>5</v>
      </c>
      <c r="W138" s="25">
        <v>5</v>
      </c>
      <c r="X138" s="25">
        <v>3</v>
      </c>
      <c r="Y138" s="25">
        <v>3</v>
      </c>
      <c r="Z138" s="25">
        <v>3</v>
      </c>
      <c r="AA138" s="25">
        <v>2</v>
      </c>
      <c r="AB138" s="25">
        <v>2</v>
      </c>
      <c r="AC138" s="25">
        <v>3</v>
      </c>
      <c r="AD138" s="25">
        <v>2</v>
      </c>
      <c r="AE138" s="25">
        <v>3</v>
      </c>
      <c r="AF138" s="25">
        <v>4</v>
      </c>
      <c r="AG138" s="25">
        <v>4</v>
      </c>
      <c r="AH138" s="25">
        <v>5</v>
      </c>
      <c r="AI138" s="25">
        <v>2</v>
      </c>
      <c r="AJ138" s="25">
        <v>3</v>
      </c>
      <c r="AK138" s="25">
        <v>2</v>
      </c>
      <c r="AL138" s="25">
        <v>5</v>
      </c>
      <c r="AM138" s="25">
        <v>5</v>
      </c>
      <c r="AN138" s="25">
        <v>3</v>
      </c>
      <c r="AO138" s="25">
        <v>2</v>
      </c>
      <c r="AP138" s="25">
        <v>3</v>
      </c>
    </row>
    <row r="139" spans="1:42">
      <c r="A139" s="25" t="s">
        <v>1170</v>
      </c>
      <c r="B139" s="25">
        <v>3698</v>
      </c>
      <c r="C139" s="25" t="s">
        <v>1171</v>
      </c>
      <c r="E139" s="25" t="s">
        <v>45</v>
      </c>
      <c r="F139" s="25" t="s">
        <v>70</v>
      </c>
      <c r="G139" s="25" t="s">
        <v>70</v>
      </c>
      <c r="H139" s="25" t="s">
        <v>200</v>
      </c>
      <c r="I139" s="25" t="s">
        <v>200</v>
      </c>
      <c r="J139" s="25">
        <v>4</v>
      </c>
      <c r="U139" s="25">
        <v>4</v>
      </c>
      <c r="AF139" s="25">
        <v>3</v>
      </c>
    </row>
    <row r="140" spans="1:42">
      <c r="A140" s="25" t="s">
        <v>1172</v>
      </c>
      <c r="B140" s="25">
        <v>3699</v>
      </c>
      <c r="C140" s="25" t="s">
        <v>1173</v>
      </c>
      <c r="E140" s="25" t="s">
        <v>45</v>
      </c>
      <c r="F140" s="25" t="s">
        <v>200</v>
      </c>
      <c r="G140" s="25" t="s">
        <v>200</v>
      </c>
      <c r="H140" s="25" t="s">
        <v>200</v>
      </c>
      <c r="I140" s="25" t="s">
        <v>899</v>
      </c>
      <c r="J140" s="25">
        <v>3</v>
      </c>
      <c r="U140" s="25">
        <v>3</v>
      </c>
      <c r="AF140" s="25">
        <v>3</v>
      </c>
    </row>
    <row r="141" spans="1:42">
      <c r="A141" s="25" t="s">
        <v>1174</v>
      </c>
      <c r="B141" s="25">
        <v>3700</v>
      </c>
      <c r="C141" s="25" t="s">
        <v>1175</v>
      </c>
      <c r="D141" s="25" t="s">
        <v>1500</v>
      </c>
      <c r="E141" s="25" t="s">
        <v>894</v>
      </c>
      <c r="F141" s="25" t="s">
        <v>70</v>
      </c>
      <c r="G141" s="25" t="s">
        <v>70</v>
      </c>
      <c r="H141" s="25" t="s">
        <v>70</v>
      </c>
      <c r="I141" s="25" t="s">
        <v>200</v>
      </c>
      <c r="J141" s="25">
        <v>5</v>
      </c>
      <c r="K141" s="25">
        <v>4</v>
      </c>
      <c r="L141" s="25">
        <v>4</v>
      </c>
      <c r="M141" s="25">
        <v>2</v>
      </c>
      <c r="N141" s="25">
        <v>1</v>
      </c>
      <c r="O141" s="25">
        <v>3</v>
      </c>
      <c r="P141" s="25">
        <v>4</v>
      </c>
      <c r="Q141" s="25">
        <v>4</v>
      </c>
      <c r="R141" s="25">
        <v>2</v>
      </c>
      <c r="S141" s="25">
        <v>1</v>
      </c>
      <c r="T141" s="25">
        <v>3</v>
      </c>
      <c r="U141" s="25">
        <v>5</v>
      </c>
      <c r="V141" s="25">
        <v>4</v>
      </c>
      <c r="W141" s="25">
        <v>4</v>
      </c>
      <c r="X141" s="25">
        <v>3</v>
      </c>
      <c r="Y141" s="25">
        <v>1</v>
      </c>
      <c r="Z141" s="25">
        <v>3</v>
      </c>
      <c r="AA141" s="25">
        <v>5</v>
      </c>
      <c r="AB141" s="25">
        <v>5</v>
      </c>
      <c r="AC141" s="25">
        <v>3</v>
      </c>
      <c r="AD141" s="25">
        <v>1</v>
      </c>
      <c r="AE141" s="25">
        <v>3</v>
      </c>
      <c r="AF141" s="25">
        <v>5</v>
      </c>
      <c r="AG141" s="25">
        <v>4</v>
      </c>
      <c r="AH141" s="25">
        <v>4</v>
      </c>
      <c r="AI141" s="25">
        <v>2</v>
      </c>
      <c r="AJ141" s="25">
        <v>1</v>
      </c>
      <c r="AK141" s="25">
        <v>2</v>
      </c>
      <c r="AL141" s="25">
        <v>5</v>
      </c>
      <c r="AM141" s="25">
        <v>5</v>
      </c>
      <c r="AN141" s="25">
        <v>2</v>
      </c>
      <c r="AO141" s="25">
        <v>1</v>
      </c>
      <c r="AP141" s="25">
        <v>2</v>
      </c>
    </row>
    <row r="142" spans="1:42">
      <c r="A142" s="25" t="s">
        <v>1176</v>
      </c>
      <c r="B142" s="25">
        <v>3701</v>
      </c>
      <c r="C142" s="25" t="s">
        <v>1177</v>
      </c>
      <c r="D142" s="25" t="s">
        <v>1498</v>
      </c>
      <c r="E142" s="25" t="s">
        <v>894</v>
      </c>
      <c r="F142" s="25" t="s">
        <v>200</v>
      </c>
      <c r="G142" s="25" t="s">
        <v>70</v>
      </c>
      <c r="H142" s="25" t="s">
        <v>70</v>
      </c>
      <c r="I142" s="25" t="s">
        <v>895</v>
      </c>
      <c r="J142" s="25">
        <v>7</v>
      </c>
      <c r="K142" s="25">
        <v>6</v>
      </c>
      <c r="L142" s="25">
        <v>7</v>
      </c>
      <c r="M142" s="25">
        <v>3</v>
      </c>
      <c r="N142" s="25">
        <v>3</v>
      </c>
      <c r="O142" s="25">
        <v>3</v>
      </c>
      <c r="P142" s="25">
        <v>3</v>
      </c>
      <c r="Q142" s="25">
        <v>5</v>
      </c>
      <c r="R142" s="25">
        <v>3</v>
      </c>
      <c r="S142" s="25">
        <v>2</v>
      </c>
      <c r="T142" s="25">
        <v>3</v>
      </c>
      <c r="U142" s="25">
        <v>7</v>
      </c>
      <c r="V142" s="25">
        <v>6</v>
      </c>
      <c r="W142" s="25">
        <v>6</v>
      </c>
      <c r="X142" s="25">
        <v>4</v>
      </c>
      <c r="Y142" s="25">
        <v>3</v>
      </c>
      <c r="Z142" s="25">
        <v>3</v>
      </c>
      <c r="AA142" s="25">
        <v>5</v>
      </c>
      <c r="AB142" s="25">
        <v>5</v>
      </c>
      <c r="AC142" s="25">
        <v>3</v>
      </c>
      <c r="AD142" s="25">
        <v>2</v>
      </c>
      <c r="AE142" s="25">
        <v>3</v>
      </c>
      <c r="AF142" s="25">
        <v>7</v>
      </c>
      <c r="AG142" s="25">
        <v>6</v>
      </c>
      <c r="AH142" s="25">
        <v>6</v>
      </c>
      <c r="AI142" s="25">
        <v>4</v>
      </c>
      <c r="AJ142" s="25">
        <v>3</v>
      </c>
      <c r="AK142" s="25">
        <v>3</v>
      </c>
      <c r="AL142" s="25">
        <v>5</v>
      </c>
      <c r="AM142" s="25">
        <v>6</v>
      </c>
      <c r="AN142" s="25">
        <v>4</v>
      </c>
      <c r="AO142" s="25">
        <v>2</v>
      </c>
      <c r="AP142" s="25">
        <v>3</v>
      </c>
    </row>
    <row r="143" spans="1:42">
      <c r="A143" s="25" t="s">
        <v>1178</v>
      </c>
      <c r="B143" s="25">
        <v>3702</v>
      </c>
      <c r="C143" s="25" t="s">
        <v>1179</v>
      </c>
      <c r="E143" s="25" t="s">
        <v>894</v>
      </c>
      <c r="F143" s="25" t="s">
        <v>70</v>
      </c>
      <c r="G143" s="25" t="s">
        <v>70</v>
      </c>
      <c r="H143" s="25" t="s">
        <v>70</v>
      </c>
      <c r="I143" s="25" t="s">
        <v>899</v>
      </c>
      <c r="J143" s="25">
        <v>3</v>
      </c>
      <c r="U143" s="25">
        <v>3</v>
      </c>
      <c r="AF143" s="25">
        <v>3</v>
      </c>
    </row>
    <row r="144" spans="1:42">
      <c r="A144" s="25" t="s">
        <v>1180</v>
      </c>
      <c r="B144" s="25">
        <v>3703</v>
      </c>
      <c r="C144" s="25" t="s">
        <v>1181</v>
      </c>
      <c r="E144" s="25" t="s">
        <v>894</v>
      </c>
      <c r="F144" s="25" t="s">
        <v>200</v>
      </c>
      <c r="G144" s="25" t="s">
        <v>200</v>
      </c>
      <c r="H144" s="25" t="s">
        <v>70</v>
      </c>
      <c r="I144" s="25" t="s">
        <v>200</v>
      </c>
      <c r="J144" s="25">
        <v>5</v>
      </c>
      <c r="U144" s="25">
        <v>5</v>
      </c>
      <c r="AF144" s="25">
        <v>6</v>
      </c>
    </row>
    <row r="145" spans="1:42">
      <c r="A145" s="25" t="s">
        <v>1182</v>
      </c>
      <c r="B145" s="25">
        <v>3704</v>
      </c>
      <c r="C145" s="25" t="s">
        <v>1183</v>
      </c>
      <c r="E145" s="25" t="s">
        <v>894</v>
      </c>
      <c r="F145" s="25" t="s">
        <v>200</v>
      </c>
      <c r="G145" s="25" t="s">
        <v>200</v>
      </c>
      <c r="H145" s="25" t="s">
        <v>200</v>
      </c>
      <c r="I145" s="25" t="s">
        <v>200</v>
      </c>
      <c r="J145" s="25">
        <v>5</v>
      </c>
      <c r="U145" s="25">
        <v>5</v>
      </c>
      <c r="AF145" s="25">
        <v>5</v>
      </c>
    </row>
    <row r="146" spans="1:42">
      <c r="A146" s="25" t="s">
        <v>1184</v>
      </c>
      <c r="B146" s="25">
        <v>3705</v>
      </c>
      <c r="C146" s="25" t="s">
        <v>1185</v>
      </c>
      <c r="E146" s="25" t="s">
        <v>894</v>
      </c>
      <c r="F146" s="25" t="s">
        <v>70</v>
      </c>
      <c r="G146" s="25" t="s">
        <v>70</v>
      </c>
      <c r="H146" s="25" t="s">
        <v>200</v>
      </c>
      <c r="I146" s="25" t="s">
        <v>200</v>
      </c>
      <c r="J146" s="25">
        <v>7</v>
      </c>
      <c r="U146" s="25">
        <v>7</v>
      </c>
      <c r="AF146" s="25">
        <v>7</v>
      </c>
    </row>
    <row r="147" spans="1:42">
      <c r="A147" s="25" t="s">
        <v>1186</v>
      </c>
      <c r="B147" s="25">
        <v>3706</v>
      </c>
      <c r="C147" s="25" t="s">
        <v>1187</v>
      </c>
      <c r="E147" s="25" t="s">
        <v>45</v>
      </c>
      <c r="F147" s="25" t="s">
        <v>200</v>
      </c>
      <c r="G147" s="25" t="s">
        <v>200</v>
      </c>
      <c r="H147" s="25" t="s">
        <v>200</v>
      </c>
      <c r="I147" s="25" t="s">
        <v>200</v>
      </c>
      <c r="J147" s="25">
        <v>5</v>
      </c>
      <c r="U147" s="25">
        <v>5</v>
      </c>
      <c r="AF147" s="25">
        <v>5</v>
      </c>
    </row>
    <row r="148" spans="1:42">
      <c r="A148" s="25" t="s">
        <v>1188</v>
      </c>
      <c r="B148" s="25">
        <v>3707</v>
      </c>
      <c r="C148" s="25" t="s">
        <v>1189</v>
      </c>
      <c r="E148" s="25" t="s">
        <v>45</v>
      </c>
      <c r="F148" s="25" t="s">
        <v>200</v>
      </c>
      <c r="G148" s="25" t="s">
        <v>200</v>
      </c>
      <c r="H148" s="25" t="s">
        <v>200</v>
      </c>
      <c r="I148" s="25" t="s">
        <v>899</v>
      </c>
      <c r="J148" s="25">
        <v>6</v>
      </c>
      <c r="U148" s="25">
        <v>6</v>
      </c>
      <c r="AF148" s="25">
        <v>6</v>
      </c>
    </row>
    <row r="149" spans="1:42">
      <c r="A149" s="25" t="s">
        <v>1190</v>
      </c>
      <c r="B149" s="25">
        <v>3708</v>
      </c>
      <c r="C149" s="25" t="s">
        <v>1191</v>
      </c>
      <c r="E149" s="25" t="s">
        <v>45</v>
      </c>
      <c r="F149" s="25" t="s">
        <v>70</v>
      </c>
      <c r="G149" s="25" t="s">
        <v>70</v>
      </c>
      <c r="H149" s="25" t="s">
        <v>70</v>
      </c>
      <c r="I149" s="25" t="s">
        <v>200</v>
      </c>
      <c r="J149" s="25">
        <v>5</v>
      </c>
      <c r="U149" s="25">
        <v>5</v>
      </c>
      <c r="AF149" s="25">
        <v>4</v>
      </c>
    </row>
    <row r="150" spans="1:42">
      <c r="A150" s="25" t="s">
        <v>1192</v>
      </c>
      <c r="B150" s="25">
        <v>3709</v>
      </c>
      <c r="C150" s="25" t="s">
        <v>1193</v>
      </c>
      <c r="E150" s="25" t="s">
        <v>45</v>
      </c>
      <c r="F150" s="25" t="s">
        <v>200</v>
      </c>
      <c r="G150" s="25" t="s">
        <v>200</v>
      </c>
      <c r="H150" s="25" t="s">
        <v>200</v>
      </c>
      <c r="I150" s="25" t="s">
        <v>200</v>
      </c>
      <c r="J150" s="25">
        <v>6</v>
      </c>
      <c r="U150" s="25">
        <v>5</v>
      </c>
      <c r="AF150" s="25">
        <v>5</v>
      </c>
    </row>
    <row r="151" spans="1:42">
      <c r="A151" s="25" t="s">
        <v>1194</v>
      </c>
      <c r="B151" s="25">
        <v>3710</v>
      </c>
      <c r="C151" s="25" t="s">
        <v>1195</v>
      </c>
      <c r="E151" s="25" t="s">
        <v>45</v>
      </c>
      <c r="F151" s="25" t="s">
        <v>200</v>
      </c>
      <c r="G151" s="25" t="s">
        <v>200</v>
      </c>
      <c r="H151" s="25" t="s">
        <v>200</v>
      </c>
      <c r="I151" s="25" t="s">
        <v>200</v>
      </c>
      <c r="J151" s="25">
        <v>9</v>
      </c>
      <c r="U151" s="25">
        <v>9</v>
      </c>
      <c r="AF151" s="25">
        <v>8</v>
      </c>
    </row>
    <row r="152" spans="1:42">
      <c r="A152" s="25" t="s">
        <v>1196</v>
      </c>
      <c r="B152" s="25">
        <v>3713</v>
      </c>
      <c r="C152" s="25" t="s">
        <v>1197</v>
      </c>
      <c r="E152" s="25" t="s">
        <v>894</v>
      </c>
      <c r="F152" s="25" t="s">
        <v>200</v>
      </c>
      <c r="G152" s="25" t="s">
        <v>200</v>
      </c>
      <c r="H152" s="25" t="s">
        <v>200</v>
      </c>
      <c r="I152" s="25" t="s">
        <v>899</v>
      </c>
      <c r="J152" s="25">
        <v>5</v>
      </c>
      <c r="U152" s="25">
        <v>5</v>
      </c>
      <c r="AF152" s="25">
        <v>5</v>
      </c>
    </row>
    <row r="153" spans="1:42">
      <c r="A153" s="25" t="s">
        <v>1198</v>
      </c>
      <c r="B153" s="25">
        <v>3714</v>
      </c>
      <c r="C153" s="25" t="s">
        <v>1199</v>
      </c>
      <c r="E153" s="25" t="s">
        <v>894</v>
      </c>
      <c r="F153" s="25" t="s">
        <v>200</v>
      </c>
      <c r="G153" s="25" t="s">
        <v>200</v>
      </c>
      <c r="H153" s="25" t="s">
        <v>200</v>
      </c>
      <c r="I153" s="25" t="s">
        <v>200</v>
      </c>
      <c r="J153" s="25">
        <v>4</v>
      </c>
      <c r="U153" s="25">
        <v>4</v>
      </c>
      <c r="AF153" s="25">
        <v>4</v>
      </c>
    </row>
    <row r="154" spans="1:42">
      <c r="A154" s="25" t="s">
        <v>1200</v>
      </c>
      <c r="B154" s="25">
        <v>3715</v>
      </c>
      <c r="C154" s="25" t="s">
        <v>1201</v>
      </c>
      <c r="E154" s="25" t="s">
        <v>894</v>
      </c>
      <c r="F154" s="25" t="s">
        <v>200</v>
      </c>
      <c r="G154" s="25" t="s">
        <v>200</v>
      </c>
      <c r="H154" s="25" t="s">
        <v>200</v>
      </c>
      <c r="I154" s="25" t="s">
        <v>895</v>
      </c>
      <c r="J154" s="25">
        <v>5</v>
      </c>
      <c r="U154" s="25">
        <v>5</v>
      </c>
      <c r="AF154" s="25">
        <v>5</v>
      </c>
    </row>
    <row r="155" spans="1:42">
      <c r="A155" s="25" t="s">
        <v>1202</v>
      </c>
      <c r="B155" s="25">
        <v>3716</v>
      </c>
      <c r="C155" s="25" t="s">
        <v>1203</v>
      </c>
      <c r="E155" s="25" t="s">
        <v>894</v>
      </c>
      <c r="F155" s="25" t="s">
        <v>200</v>
      </c>
      <c r="G155" s="25" t="s">
        <v>200</v>
      </c>
      <c r="H155" s="25" t="s">
        <v>200</v>
      </c>
      <c r="I155" s="25" t="s">
        <v>200</v>
      </c>
      <c r="J155" s="25">
        <v>6</v>
      </c>
      <c r="U155" s="25">
        <v>6</v>
      </c>
      <c r="AF155" s="25">
        <v>6</v>
      </c>
    </row>
    <row r="156" spans="1:42">
      <c r="A156" s="25" t="s">
        <v>1204</v>
      </c>
      <c r="B156" s="25">
        <v>3717</v>
      </c>
      <c r="C156" s="25" t="s">
        <v>1205</v>
      </c>
      <c r="D156" s="25" t="s">
        <v>1498</v>
      </c>
      <c r="E156" s="25" t="s">
        <v>894</v>
      </c>
      <c r="F156" s="25" t="s">
        <v>200</v>
      </c>
      <c r="G156" s="25" t="s">
        <v>200</v>
      </c>
      <c r="H156" s="25" t="s">
        <v>200</v>
      </c>
      <c r="I156" s="25" t="s">
        <v>200</v>
      </c>
      <c r="J156" s="25">
        <v>6</v>
      </c>
      <c r="K156" s="25">
        <v>7</v>
      </c>
      <c r="L156" s="25">
        <v>6</v>
      </c>
      <c r="M156" s="25">
        <v>3</v>
      </c>
      <c r="N156" s="25">
        <v>3</v>
      </c>
      <c r="O156" s="25">
        <v>3</v>
      </c>
      <c r="P156" s="25">
        <v>6</v>
      </c>
      <c r="Q156" s="25">
        <v>7</v>
      </c>
      <c r="R156" s="25">
        <v>3</v>
      </c>
      <c r="S156" s="25">
        <v>3</v>
      </c>
      <c r="T156" s="25">
        <v>3</v>
      </c>
      <c r="U156" s="25">
        <v>7</v>
      </c>
      <c r="V156" s="25">
        <v>7</v>
      </c>
      <c r="W156" s="25">
        <v>7</v>
      </c>
      <c r="X156" s="25">
        <v>4</v>
      </c>
      <c r="Y156" s="25">
        <v>5</v>
      </c>
      <c r="Z156" s="25">
        <v>3</v>
      </c>
      <c r="AA156" s="25">
        <v>5</v>
      </c>
      <c r="AB156" s="25">
        <v>5</v>
      </c>
      <c r="AC156" s="25">
        <v>3</v>
      </c>
      <c r="AD156" s="25">
        <v>3</v>
      </c>
      <c r="AE156" s="25">
        <v>3</v>
      </c>
      <c r="AF156" s="25">
        <v>7</v>
      </c>
      <c r="AG156" s="25">
        <v>7</v>
      </c>
      <c r="AH156" s="25">
        <v>7</v>
      </c>
      <c r="AI156" s="25">
        <v>4</v>
      </c>
      <c r="AJ156" s="25">
        <v>5</v>
      </c>
      <c r="AK156" s="25">
        <v>3</v>
      </c>
      <c r="AL156" s="25">
        <v>6</v>
      </c>
      <c r="AM156" s="25">
        <v>7</v>
      </c>
      <c r="AN156" s="25">
        <v>4</v>
      </c>
      <c r="AO156" s="25">
        <v>3</v>
      </c>
      <c r="AP156" s="25">
        <v>3</v>
      </c>
    </row>
    <row r="157" spans="1:42">
      <c r="A157" s="25" t="s">
        <v>1206</v>
      </c>
      <c r="B157" s="25">
        <v>3718</v>
      </c>
      <c r="C157" s="25" t="s">
        <v>1207</v>
      </c>
      <c r="E157" s="25" t="s">
        <v>894</v>
      </c>
      <c r="F157" s="25" t="s">
        <v>200</v>
      </c>
      <c r="G157" s="25" t="s">
        <v>200</v>
      </c>
      <c r="H157" s="25" t="s">
        <v>70</v>
      </c>
      <c r="I157" s="25" t="s">
        <v>200</v>
      </c>
      <c r="J157" s="25">
        <v>3</v>
      </c>
      <c r="U157" s="25">
        <v>3</v>
      </c>
      <c r="AF157" s="25">
        <v>4</v>
      </c>
    </row>
    <row r="158" spans="1:42">
      <c r="A158" s="25" t="s">
        <v>1208</v>
      </c>
      <c r="B158" s="25">
        <v>3720</v>
      </c>
      <c r="C158" s="25" t="s">
        <v>1209</v>
      </c>
      <c r="E158" s="25" t="s">
        <v>45</v>
      </c>
      <c r="F158" s="25" t="s">
        <v>200</v>
      </c>
      <c r="G158" s="25" t="s">
        <v>200</v>
      </c>
      <c r="H158" s="25" t="s">
        <v>70</v>
      </c>
      <c r="I158" s="25" t="s">
        <v>200</v>
      </c>
      <c r="J158" s="25">
        <v>5</v>
      </c>
      <c r="U158" s="25">
        <v>5</v>
      </c>
      <c r="AF158" s="25">
        <v>4</v>
      </c>
    </row>
    <row r="159" spans="1:42">
      <c r="A159" s="25" t="s">
        <v>1210</v>
      </c>
      <c r="B159" s="25">
        <v>3722</v>
      </c>
      <c r="C159" s="25" t="s">
        <v>1211</v>
      </c>
      <c r="E159" s="25" t="s">
        <v>894</v>
      </c>
      <c r="F159" s="25" t="s">
        <v>200</v>
      </c>
      <c r="G159" s="25" t="s">
        <v>200</v>
      </c>
      <c r="H159" s="25" t="s">
        <v>200</v>
      </c>
      <c r="I159" s="25" t="s">
        <v>200</v>
      </c>
      <c r="J159" s="25">
        <v>5</v>
      </c>
      <c r="U159" s="25">
        <v>5</v>
      </c>
      <c r="AF159" s="25">
        <v>5</v>
      </c>
    </row>
    <row r="160" spans="1:42">
      <c r="A160" s="25" t="s">
        <v>1212</v>
      </c>
      <c r="B160" s="25">
        <v>3723</v>
      </c>
      <c r="C160" s="25" t="s">
        <v>1213</v>
      </c>
      <c r="E160" s="25" t="s">
        <v>894</v>
      </c>
      <c r="F160" s="25" t="s">
        <v>200</v>
      </c>
      <c r="G160" s="25" t="s">
        <v>200</v>
      </c>
      <c r="H160" s="25" t="s">
        <v>200</v>
      </c>
      <c r="I160" s="25" t="s">
        <v>200</v>
      </c>
      <c r="J160" s="25">
        <v>5</v>
      </c>
      <c r="U160" s="25">
        <v>5</v>
      </c>
      <c r="AF160" s="25">
        <v>5</v>
      </c>
    </row>
    <row r="161" spans="1:42">
      <c r="A161" s="25" t="s">
        <v>1214</v>
      </c>
      <c r="B161" s="25">
        <v>3726</v>
      </c>
      <c r="C161" s="25" t="s">
        <v>1215</v>
      </c>
      <c r="E161" s="25" t="s">
        <v>45</v>
      </c>
      <c r="F161" s="25" t="s">
        <v>200</v>
      </c>
      <c r="G161" s="25" t="s">
        <v>70</v>
      </c>
      <c r="H161" s="25" t="s">
        <v>200</v>
      </c>
      <c r="I161" s="25" t="s">
        <v>899</v>
      </c>
      <c r="J161" s="25">
        <v>2</v>
      </c>
      <c r="U161" s="25">
        <v>3</v>
      </c>
      <c r="AF161" s="25">
        <v>3</v>
      </c>
    </row>
    <row r="162" spans="1:42">
      <c r="A162" s="25" t="s">
        <v>1216</v>
      </c>
      <c r="B162" s="25">
        <v>3727</v>
      </c>
      <c r="C162" s="25" t="s">
        <v>1217</v>
      </c>
      <c r="E162" s="25" t="s">
        <v>45</v>
      </c>
      <c r="F162" s="25" t="s">
        <v>200</v>
      </c>
      <c r="G162" s="25" t="s">
        <v>200</v>
      </c>
      <c r="H162" s="25" t="s">
        <v>200</v>
      </c>
      <c r="I162" s="25" t="s">
        <v>200</v>
      </c>
      <c r="J162" s="25">
        <v>8</v>
      </c>
      <c r="U162" s="25">
        <v>8</v>
      </c>
      <c r="AF162" s="25">
        <v>8</v>
      </c>
    </row>
    <row r="163" spans="1:42">
      <c r="A163" s="25" t="s">
        <v>1218</v>
      </c>
      <c r="B163" s="25">
        <v>3728</v>
      </c>
      <c r="C163" s="25" t="s">
        <v>1219</v>
      </c>
      <c r="D163" s="25" t="s">
        <v>1498</v>
      </c>
      <c r="E163" s="25" t="s">
        <v>45</v>
      </c>
      <c r="F163" s="25" t="s">
        <v>200</v>
      </c>
      <c r="G163" s="25" t="s">
        <v>200</v>
      </c>
      <c r="H163" s="25" t="s">
        <v>200</v>
      </c>
      <c r="I163" s="25" t="s">
        <v>200</v>
      </c>
      <c r="J163" s="25">
        <v>7</v>
      </c>
      <c r="K163" s="25">
        <v>6</v>
      </c>
      <c r="L163" s="25">
        <v>6</v>
      </c>
      <c r="M163" s="25">
        <v>3</v>
      </c>
      <c r="N163" s="25">
        <v>3</v>
      </c>
      <c r="O163" s="25">
        <v>3</v>
      </c>
      <c r="P163" s="25">
        <v>2</v>
      </c>
      <c r="Q163" s="25">
        <v>4</v>
      </c>
      <c r="R163" s="25">
        <v>3</v>
      </c>
      <c r="S163" s="25">
        <v>1</v>
      </c>
      <c r="T163" s="25">
        <v>3</v>
      </c>
      <c r="U163" s="25">
        <v>7</v>
      </c>
      <c r="V163" s="25">
        <v>6</v>
      </c>
      <c r="W163" s="25">
        <v>6</v>
      </c>
      <c r="X163" s="25">
        <v>3</v>
      </c>
      <c r="Y163" s="25">
        <v>1</v>
      </c>
      <c r="Z163" s="25">
        <v>4</v>
      </c>
      <c r="AA163" s="25">
        <v>2</v>
      </c>
      <c r="AB163" s="25">
        <v>2</v>
      </c>
      <c r="AC163" s="25">
        <v>3</v>
      </c>
      <c r="AD163" s="25">
        <v>1</v>
      </c>
      <c r="AE163" s="25">
        <v>3</v>
      </c>
      <c r="AF163" s="25">
        <v>6</v>
      </c>
      <c r="AG163" s="25">
        <v>5</v>
      </c>
      <c r="AH163" s="25">
        <v>4</v>
      </c>
      <c r="AI163" s="25">
        <v>2</v>
      </c>
      <c r="AJ163" s="25">
        <v>2</v>
      </c>
      <c r="AK163" s="25">
        <v>1</v>
      </c>
      <c r="AL163" s="25">
        <v>3</v>
      </c>
      <c r="AM163" s="25">
        <v>4</v>
      </c>
      <c r="AN163" s="25">
        <v>3</v>
      </c>
      <c r="AO163" s="25">
        <v>1</v>
      </c>
      <c r="AP163" s="25">
        <v>3</v>
      </c>
    </row>
    <row r="164" spans="1:42">
      <c r="A164" s="25" t="s">
        <v>1220</v>
      </c>
      <c r="B164" s="25">
        <v>3729</v>
      </c>
      <c r="C164" s="25" t="s">
        <v>1221</v>
      </c>
      <c r="D164" s="25" t="s">
        <v>1498</v>
      </c>
      <c r="E164" s="25" t="s">
        <v>894</v>
      </c>
      <c r="F164" s="25" t="s">
        <v>200</v>
      </c>
      <c r="G164" s="25" t="s">
        <v>200</v>
      </c>
      <c r="H164" s="25" t="s">
        <v>70</v>
      </c>
      <c r="I164" s="25" t="s">
        <v>200</v>
      </c>
      <c r="J164" s="25">
        <v>6</v>
      </c>
      <c r="K164" s="25">
        <v>7</v>
      </c>
      <c r="L164" s="25">
        <v>6</v>
      </c>
      <c r="M164" s="25">
        <v>3</v>
      </c>
      <c r="N164" s="25">
        <v>3</v>
      </c>
      <c r="O164" s="25">
        <v>3</v>
      </c>
      <c r="P164" s="25">
        <v>4</v>
      </c>
      <c r="Q164" s="25">
        <v>6</v>
      </c>
      <c r="R164" s="25">
        <v>3</v>
      </c>
      <c r="S164" s="25">
        <v>4</v>
      </c>
      <c r="T164" s="25">
        <v>3</v>
      </c>
      <c r="U164" s="25">
        <v>5</v>
      </c>
      <c r="V164" s="25">
        <v>6</v>
      </c>
      <c r="W164" s="25">
        <v>6</v>
      </c>
      <c r="X164" s="25">
        <v>4</v>
      </c>
      <c r="Y164" s="25">
        <v>5</v>
      </c>
      <c r="Z164" s="25">
        <v>3</v>
      </c>
      <c r="AA164" s="25">
        <v>4</v>
      </c>
      <c r="AB164" s="25">
        <v>4</v>
      </c>
      <c r="AC164" s="25">
        <v>3</v>
      </c>
      <c r="AD164" s="25">
        <v>4</v>
      </c>
      <c r="AE164" s="25">
        <v>3</v>
      </c>
      <c r="AF164" s="25">
        <v>6</v>
      </c>
      <c r="AG164" s="25">
        <v>6</v>
      </c>
      <c r="AH164" s="25">
        <v>6</v>
      </c>
      <c r="AI164" s="25">
        <v>3</v>
      </c>
      <c r="AJ164" s="25">
        <v>5</v>
      </c>
      <c r="AK164" s="25">
        <v>3</v>
      </c>
      <c r="AL164" s="25">
        <v>4</v>
      </c>
      <c r="AM164" s="25">
        <v>5</v>
      </c>
      <c r="AN164" s="25">
        <v>3</v>
      </c>
      <c r="AO164" s="25">
        <v>4</v>
      </c>
      <c r="AP164" s="25">
        <v>3</v>
      </c>
    </row>
    <row r="165" spans="1:42">
      <c r="A165" s="25" t="s">
        <v>1222</v>
      </c>
      <c r="B165" s="25">
        <v>3730</v>
      </c>
      <c r="C165" s="25" t="s">
        <v>1223</v>
      </c>
      <c r="E165" s="25" t="s">
        <v>894</v>
      </c>
      <c r="F165" s="25" t="s">
        <v>200</v>
      </c>
      <c r="G165" s="25" t="s">
        <v>70</v>
      </c>
      <c r="H165" s="25" t="s">
        <v>70</v>
      </c>
      <c r="I165" s="25" t="s">
        <v>899</v>
      </c>
      <c r="J165" s="25">
        <v>5</v>
      </c>
      <c r="U165" s="25">
        <v>5</v>
      </c>
      <c r="AF165" s="25">
        <v>5</v>
      </c>
    </row>
    <row r="166" spans="1:42">
      <c r="A166" s="25" t="s">
        <v>1224</v>
      </c>
      <c r="B166" s="25">
        <v>3731</v>
      </c>
      <c r="C166" s="25" t="s">
        <v>1225</v>
      </c>
      <c r="E166" s="25" t="s">
        <v>894</v>
      </c>
      <c r="F166" s="25" t="s">
        <v>200</v>
      </c>
      <c r="G166" s="25" t="s">
        <v>200</v>
      </c>
      <c r="H166" s="25" t="s">
        <v>200</v>
      </c>
      <c r="I166" s="25" t="s">
        <v>200</v>
      </c>
      <c r="J166" s="25">
        <v>5</v>
      </c>
      <c r="U166" s="25">
        <v>5</v>
      </c>
      <c r="AF166" s="25">
        <v>5</v>
      </c>
    </row>
    <row r="167" spans="1:42">
      <c r="A167" s="25" t="s">
        <v>1226</v>
      </c>
      <c r="B167" s="25">
        <v>3732</v>
      </c>
      <c r="C167" s="25" t="s">
        <v>1227</v>
      </c>
      <c r="D167" s="25" t="s">
        <v>1498</v>
      </c>
      <c r="E167" s="25" t="s">
        <v>894</v>
      </c>
      <c r="F167" s="25" t="s">
        <v>200</v>
      </c>
      <c r="G167" s="25" t="s">
        <v>200</v>
      </c>
      <c r="H167" s="25" t="s">
        <v>200</v>
      </c>
      <c r="I167" s="25" t="s">
        <v>200</v>
      </c>
      <c r="J167" s="25">
        <v>8</v>
      </c>
      <c r="K167" s="25">
        <v>8</v>
      </c>
      <c r="L167" s="25">
        <v>8</v>
      </c>
      <c r="M167" s="25">
        <v>3</v>
      </c>
      <c r="N167" s="25">
        <v>3</v>
      </c>
      <c r="O167" s="25">
        <v>3</v>
      </c>
      <c r="P167" s="25">
        <v>4</v>
      </c>
      <c r="Q167" s="25">
        <v>7</v>
      </c>
      <c r="R167" s="25">
        <v>3</v>
      </c>
      <c r="S167" s="25">
        <v>3</v>
      </c>
      <c r="T167" s="25">
        <v>3</v>
      </c>
      <c r="U167" s="25">
        <v>9</v>
      </c>
      <c r="V167" s="25">
        <v>8</v>
      </c>
      <c r="W167" s="25">
        <v>8</v>
      </c>
      <c r="X167" s="25">
        <v>4</v>
      </c>
      <c r="Y167" s="25">
        <v>4</v>
      </c>
      <c r="Z167" s="25">
        <v>3</v>
      </c>
      <c r="AA167" s="25">
        <v>6</v>
      </c>
      <c r="AB167" s="25">
        <v>6</v>
      </c>
      <c r="AC167" s="25">
        <v>3</v>
      </c>
      <c r="AD167" s="25">
        <v>3</v>
      </c>
      <c r="AE167" s="25">
        <v>3</v>
      </c>
      <c r="AF167" s="25">
        <v>9</v>
      </c>
      <c r="AG167" s="25">
        <v>7</v>
      </c>
      <c r="AH167" s="25">
        <v>8</v>
      </c>
      <c r="AI167" s="25">
        <v>3</v>
      </c>
      <c r="AJ167" s="25">
        <v>4</v>
      </c>
      <c r="AK167" s="25">
        <v>3</v>
      </c>
      <c r="AL167" s="25">
        <v>5</v>
      </c>
      <c r="AM167" s="25">
        <v>6</v>
      </c>
      <c r="AN167" s="25">
        <v>3</v>
      </c>
      <c r="AO167" s="25">
        <v>3</v>
      </c>
      <c r="AP167" s="25">
        <v>3</v>
      </c>
    </row>
    <row r="168" spans="1:42">
      <c r="A168" s="25" t="s">
        <v>1228</v>
      </c>
      <c r="B168" s="25">
        <v>3734</v>
      </c>
      <c r="C168" s="25" t="s">
        <v>1229</v>
      </c>
      <c r="E168" s="25" t="s">
        <v>894</v>
      </c>
      <c r="F168" s="25" t="s">
        <v>200</v>
      </c>
      <c r="G168" s="25" t="s">
        <v>200</v>
      </c>
      <c r="H168" s="25" t="s">
        <v>200</v>
      </c>
      <c r="I168" s="25" t="s">
        <v>200</v>
      </c>
      <c r="J168" s="25">
        <v>3</v>
      </c>
      <c r="U168" s="25">
        <v>3</v>
      </c>
      <c r="AF168" s="25">
        <v>4</v>
      </c>
    </row>
    <row r="169" spans="1:42">
      <c r="A169" s="25" t="s">
        <v>1230</v>
      </c>
      <c r="B169" s="25">
        <v>3735</v>
      </c>
      <c r="C169" s="25" t="s">
        <v>1231</v>
      </c>
      <c r="E169" s="25" t="s">
        <v>45</v>
      </c>
      <c r="F169" s="25" t="s">
        <v>200</v>
      </c>
      <c r="G169" s="25" t="s">
        <v>200</v>
      </c>
      <c r="H169" s="25" t="s">
        <v>70</v>
      </c>
      <c r="I169" s="25" t="s">
        <v>200</v>
      </c>
      <c r="J169" s="25">
        <v>4</v>
      </c>
      <c r="U169" s="25">
        <v>3</v>
      </c>
      <c r="AF169" s="25">
        <v>3</v>
      </c>
    </row>
    <row r="170" spans="1:42">
      <c r="A170" s="25" t="s">
        <v>1232</v>
      </c>
      <c r="B170" s="25">
        <v>3736</v>
      </c>
      <c r="C170" s="25" t="s">
        <v>1233</v>
      </c>
      <c r="E170" s="25" t="s">
        <v>894</v>
      </c>
      <c r="F170" s="25" t="s">
        <v>200</v>
      </c>
      <c r="G170" s="25" t="s">
        <v>200</v>
      </c>
      <c r="H170" s="25" t="s">
        <v>200</v>
      </c>
      <c r="I170" s="25" t="s">
        <v>200</v>
      </c>
      <c r="J170" s="25">
        <v>6</v>
      </c>
      <c r="U170" s="25">
        <v>6</v>
      </c>
      <c r="AF170" s="25">
        <v>6</v>
      </c>
    </row>
    <row r="171" spans="1:42">
      <c r="A171" s="25" t="s">
        <v>1234</v>
      </c>
      <c r="B171" s="25">
        <v>3737</v>
      </c>
      <c r="C171" s="25" t="s">
        <v>1235</v>
      </c>
      <c r="E171" s="25" t="s">
        <v>45</v>
      </c>
      <c r="F171" s="25" t="s">
        <v>200</v>
      </c>
      <c r="G171" s="25" t="s">
        <v>200</v>
      </c>
      <c r="H171" s="25" t="s">
        <v>200</v>
      </c>
      <c r="I171" s="25" t="s">
        <v>200</v>
      </c>
      <c r="J171" s="25">
        <v>8</v>
      </c>
      <c r="U171" s="25">
        <v>7</v>
      </c>
      <c r="AF171" s="25">
        <v>7</v>
      </c>
    </row>
    <row r="172" spans="1:42">
      <c r="A172" s="25" t="s">
        <v>1236</v>
      </c>
      <c r="B172" s="25">
        <v>3739</v>
      </c>
      <c r="C172" s="25" t="s">
        <v>1237</v>
      </c>
      <c r="D172" s="25" t="s">
        <v>1498</v>
      </c>
      <c r="E172" s="25" t="s">
        <v>894</v>
      </c>
      <c r="F172" s="25" t="s">
        <v>70</v>
      </c>
      <c r="G172" s="25" t="s">
        <v>70</v>
      </c>
      <c r="H172" s="25" t="s">
        <v>70</v>
      </c>
      <c r="I172" s="25" t="s">
        <v>200</v>
      </c>
      <c r="J172" s="25">
        <v>5</v>
      </c>
      <c r="K172" s="25">
        <v>6</v>
      </c>
      <c r="L172" s="25">
        <v>6</v>
      </c>
      <c r="M172" s="25">
        <v>3</v>
      </c>
      <c r="N172" s="25">
        <v>3</v>
      </c>
      <c r="O172" s="25">
        <v>3</v>
      </c>
      <c r="P172" s="25">
        <v>4</v>
      </c>
      <c r="Q172" s="25">
        <v>6</v>
      </c>
      <c r="R172" s="25">
        <v>3</v>
      </c>
      <c r="S172" s="25">
        <v>4</v>
      </c>
      <c r="T172" s="25">
        <v>3</v>
      </c>
      <c r="U172" s="25">
        <v>5</v>
      </c>
      <c r="V172" s="25">
        <v>5</v>
      </c>
      <c r="W172" s="25">
        <v>5</v>
      </c>
      <c r="X172" s="25">
        <v>3</v>
      </c>
      <c r="Y172" s="25">
        <v>4</v>
      </c>
      <c r="Z172" s="25">
        <v>3</v>
      </c>
      <c r="AA172" s="25">
        <v>3</v>
      </c>
      <c r="AB172" s="25">
        <v>3</v>
      </c>
      <c r="AC172" s="25">
        <v>3</v>
      </c>
      <c r="AD172" s="25">
        <v>4</v>
      </c>
      <c r="AE172" s="25">
        <v>3</v>
      </c>
      <c r="AF172" s="25">
        <v>5</v>
      </c>
      <c r="AG172" s="25">
        <v>5</v>
      </c>
      <c r="AH172" s="25">
        <v>5</v>
      </c>
      <c r="AI172" s="25">
        <v>3</v>
      </c>
      <c r="AJ172" s="25">
        <v>5</v>
      </c>
      <c r="AK172" s="25">
        <v>4</v>
      </c>
      <c r="AL172" s="25">
        <v>5</v>
      </c>
      <c r="AM172" s="25">
        <v>5</v>
      </c>
      <c r="AN172" s="25">
        <v>3</v>
      </c>
      <c r="AO172" s="25">
        <v>4</v>
      </c>
      <c r="AP172" s="25">
        <v>3</v>
      </c>
    </row>
    <row r="173" spans="1:42">
      <c r="A173" s="25" t="s">
        <v>1238</v>
      </c>
      <c r="B173" s="25">
        <v>3741</v>
      </c>
      <c r="C173" s="25" t="s">
        <v>1239</v>
      </c>
      <c r="E173" s="25" t="s">
        <v>894</v>
      </c>
      <c r="F173" s="25" t="s">
        <v>70</v>
      </c>
      <c r="G173" s="25" t="s">
        <v>70</v>
      </c>
      <c r="H173" s="25" t="s">
        <v>200</v>
      </c>
      <c r="I173" s="25" t="s">
        <v>899</v>
      </c>
      <c r="J173" s="25">
        <v>3</v>
      </c>
      <c r="U173" s="25">
        <v>3</v>
      </c>
      <c r="AF173" s="25">
        <v>3</v>
      </c>
    </row>
    <row r="174" spans="1:42">
      <c r="A174" s="25" t="s">
        <v>1240</v>
      </c>
      <c r="B174" s="25">
        <v>3742</v>
      </c>
      <c r="C174" s="25" t="s">
        <v>1241</v>
      </c>
      <c r="E174" s="25" t="s">
        <v>45</v>
      </c>
      <c r="F174" s="25" t="s">
        <v>200</v>
      </c>
      <c r="G174" s="25" t="s">
        <v>200</v>
      </c>
      <c r="H174" s="25" t="s">
        <v>200</v>
      </c>
      <c r="I174" s="25" t="s">
        <v>200</v>
      </c>
      <c r="J174" s="25">
        <v>5</v>
      </c>
      <c r="U174" s="25">
        <v>4</v>
      </c>
      <c r="AF174" s="25">
        <v>4</v>
      </c>
    </row>
    <row r="175" spans="1:42">
      <c r="A175" s="25" t="s">
        <v>1242</v>
      </c>
      <c r="B175" s="25">
        <v>3743</v>
      </c>
      <c r="C175" s="25" t="s">
        <v>1243</v>
      </c>
      <c r="D175" s="25" t="s">
        <v>1498</v>
      </c>
      <c r="E175" s="25" t="s">
        <v>45</v>
      </c>
      <c r="F175" s="25" t="s">
        <v>200</v>
      </c>
      <c r="G175" s="25" t="s">
        <v>200</v>
      </c>
      <c r="H175" s="25" t="s">
        <v>200</v>
      </c>
      <c r="I175" s="25" t="s">
        <v>899</v>
      </c>
      <c r="J175" s="25">
        <v>6</v>
      </c>
      <c r="K175" s="25">
        <v>6</v>
      </c>
      <c r="L175" s="25">
        <v>6</v>
      </c>
      <c r="M175" s="25">
        <v>3</v>
      </c>
      <c r="N175" s="25">
        <v>3</v>
      </c>
      <c r="O175" s="25">
        <v>3</v>
      </c>
      <c r="P175" s="25">
        <v>5</v>
      </c>
      <c r="Q175" s="25">
        <v>7</v>
      </c>
      <c r="R175" s="25">
        <v>3</v>
      </c>
      <c r="S175" s="25">
        <v>4</v>
      </c>
      <c r="T175" s="25">
        <v>3</v>
      </c>
      <c r="U175" s="25">
        <v>6</v>
      </c>
      <c r="V175" s="25">
        <v>6</v>
      </c>
      <c r="W175" s="25">
        <v>6</v>
      </c>
      <c r="X175" s="25">
        <v>3</v>
      </c>
      <c r="Y175" s="25">
        <v>4</v>
      </c>
      <c r="Z175" s="25">
        <v>3</v>
      </c>
      <c r="AA175" s="25">
        <v>3</v>
      </c>
      <c r="AB175" s="25">
        <v>3</v>
      </c>
      <c r="AC175" s="25">
        <v>3</v>
      </c>
      <c r="AD175" s="25">
        <v>4</v>
      </c>
      <c r="AE175" s="25">
        <v>3</v>
      </c>
      <c r="AF175" s="25">
        <v>5</v>
      </c>
      <c r="AG175" s="25">
        <v>5</v>
      </c>
      <c r="AH175" s="25">
        <v>5</v>
      </c>
      <c r="AI175" s="25">
        <v>3</v>
      </c>
      <c r="AJ175" s="25">
        <v>4</v>
      </c>
      <c r="AK175" s="25">
        <v>3</v>
      </c>
      <c r="AL175" s="25">
        <v>5</v>
      </c>
      <c r="AM175" s="25">
        <v>5</v>
      </c>
      <c r="AN175" s="25">
        <v>4</v>
      </c>
      <c r="AO175" s="25">
        <v>4</v>
      </c>
      <c r="AP175" s="25">
        <v>3</v>
      </c>
    </row>
    <row r="176" spans="1:42">
      <c r="A176" s="25" t="s">
        <v>1244</v>
      </c>
      <c r="B176" s="25">
        <v>3744</v>
      </c>
      <c r="C176" s="25" t="s">
        <v>1245</v>
      </c>
      <c r="E176" s="25" t="s">
        <v>894</v>
      </c>
      <c r="F176" s="25" t="s">
        <v>200</v>
      </c>
      <c r="G176" s="25" t="s">
        <v>200</v>
      </c>
      <c r="H176" s="25" t="s">
        <v>200</v>
      </c>
      <c r="I176" s="25" t="s">
        <v>200</v>
      </c>
      <c r="J176" s="25">
        <v>5</v>
      </c>
      <c r="U176" s="25">
        <v>5</v>
      </c>
      <c r="AF176" s="25">
        <v>5</v>
      </c>
    </row>
    <row r="177" spans="1:42">
      <c r="A177" s="25" t="s">
        <v>1246</v>
      </c>
      <c r="B177" s="25">
        <v>3745</v>
      </c>
      <c r="C177" s="25" t="s">
        <v>1247</v>
      </c>
      <c r="E177" s="25" t="s">
        <v>894</v>
      </c>
      <c r="F177" s="25" t="s">
        <v>200</v>
      </c>
      <c r="G177" s="25" t="s">
        <v>200</v>
      </c>
      <c r="H177" s="25" t="s">
        <v>200</v>
      </c>
      <c r="I177" s="25" t="s">
        <v>895</v>
      </c>
      <c r="J177" s="25">
        <v>4</v>
      </c>
      <c r="U177" s="25">
        <v>4</v>
      </c>
      <c r="AF177" s="25">
        <v>4</v>
      </c>
    </row>
    <row r="178" spans="1:42">
      <c r="A178" s="25" t="s">
        <v>1248</v>
      </c>
      <c r="B178" s="25">
        <v>3747</v>
      </c>
      <c r="C178" s="25" t="s">
        <v>1249</v>
      </c>
      <c r="E178" s="25" t="s">
        <v>894</v>
      </c>
      <c r="F178" s="25" t="s">
        <v>200</v>
      </c>
      <c r="G178" s="25" t="s">
        <v>200</v>
      </c>
      <c r="H178" s="25" t="s">
        <v>70</v>
      </c>
      <c r="I178" s="25" t="s">
        <v>200</v>
      </c>
      <c r="J178" s="25">
        <v>5</v>
      </c>
      <c r="U178" s="25">
        <v>5</v>
      </c>
      <c r="AF178" s="25">
        <v>5</v>
      </c>
    </row>
    <row r="179" spans="1:42">
      <c r="A179" s="25" t="s">
        <v>1250</v>
      </c>
      <c r="B179" s="25">
        <v>3749</v>
      </c>
      <c r="C179" s="25" t="s">
        <v>1251</v>
      </c>
      <c r="D179" s="25" t="s">
        <v>1498</v>
      </c>
      <c r="E179" s="25" t="s">
        <v>894</v>
      </c>
      <c r="F179" s="25" t="s">
        <v>200</v>
      </c>
      <c r="G179" s="25" t="s">
        <v>200</v>
      </c>
      <c r="H179" s="25" t="s">
        <v>70</v>
      </c>
      <c r="I179" s="25" t="s">
        <v>200</v>
      </c>
      <c r="J179" s="25">
        <v>8</v>
      </c>
      <c r="K179" s="25">
        <v>7</v>
      </c>
      <c r="L179" s="25">
        <v>7</v>
      </c>
      <c r="M179" s="25">
        <v>3</v>
      </c>
      <c r="N179" s="25">
        <v>3</v>
      </c>
      <c r="O179" s="25">
        <v>3</v>
      </c>
      <c r="P179" s="25">
        <v>4</v>
      </c>
      <c r="Q179" s="25">
        <v>6</v>
      </c>
      <c r="R179" s="25">
        <v>3</v>
      </c>
      <c r="S179" s="25">
        <v>5</v>
      </c>
      <c r="T179" s="25">
        <v>3</v>
      </c>
      <c r="U179" s="25">
        <v>8</v>
      </c>
      <c r="V179" s="25">
        <v>7</v>
      </c>
      <c r="W179" s="25">
        <v>7</v>
      </c>
      <c r="X179" s="25">
        <v>3</v>
      </c>
      <c r="Y179" s="25">
        <v>5</v>
      </c>
      <c r="Z179" s="25">
        <v>3</v>
      </c>
      <c r="AA179" s="25">
        <v>5</v>
      </c>
      <c r="AB179" s="25">
        <v>5</v>
      </c>
      <c r="AC179" s="25">
        <v>3</v>
      </c>
      <c r="AD179" s="25">
        <v>5</v>
      </c>
      <c r="AE179" s="25">
        <v>3</v>
      </c>
      <c r="AF179" s="25">
        <v>8</v>
      </c>
      <c r="AG179" s="25">
        <v>6</v>
      </c>
      <c r="AH179" s="25">
        <v>7</v>
      </c>
      <c r="AI179" s="25">
        <v>3</v>
      </c>
      <c r="AJ179" s="25">
        <v>5</v>
      </c>
      <c r="AK179" s="25">
        <v>3</v>
      </c>
      <c r="AL179" s="25">
        <v>4</v>
      </c>
      <c r="AM179" s="25">
        <v>5</v>
      </c>
      <c r="AN179" s="25">
        <v>3</v>
      </c>
      <c r="AO179" s="25">
        <v>5</v>
      </c>
      <c r="AP179" s="25">
        <v>3</v>
      </c>
    </row>
    <row r="180" spans="1:42">
      <c r="A180" s="25" t="s">
        <v>1252</v>
      </c>
      <c r="B180" s="25">
        <v>3750</v>
      </c>
      <c r="C180" s="25" t="s">
        <v>1253</v>
      </c>
      <c r="E180" s="25" t="s">
        <v>894</v>
      </c>
      <c r="F180" s="25" t="s">
        <v>200</v>
      </c>
      <c r="G180" s="25" t="s">
        <v>200</v>
      </c>
      <c r="H180" s="25" t="s">
        <v>200</v>
      </c>
      <c r="I180" s="25" t="s">
        <v>200</v>
      </c>
      <c r="J180" s="25">
        <v>5</v>
      </c>
      <c r="U180" s="25">
        <v>5</v>
      </c>
      <c r="AF180" s="25">
        <v>5</v>
      </c>
    </row>
    <row r="181" spans="1:42">
      <c r="A181" s="25" t="s">
        <v>1254</v>
      </c>
      <c r="B181" s="25">
        <v>3751</v>
      </c>
      <c r="C181" s="25" t="s">
        <v>1255</v>
      </c>
      <c r="E181" s="25" t="s">
        <v>894</v>
      </c>
      <c r="F181" s="25" t="s">
        <v>70</v>
      </c>
      <c r="G181" s="25" t="s">
        <v>70</v>
      </c>
      <c r="H181" s="25" t="s">
        <v>200</v>
      </c>
      <c r="I181" s="25" t="s">
        <v>200</v>
      </c>
      <c r="J181" s="25">
        <v>5</v>
      </c>
      <c r="U181" s="25">
        <v>5</v>
      </c>
      <c r="AF181" s="25">
        <v>5</v>
      </c>
    </row>
    <row r="182" spans="1:42">
      <c r="A182" s="25" t="s">
        <v>1256</v>
      </c>
      <c r="B182" s="25">
        <v>3752</v>
      </c>
      <c r="C182" s="25" t="s">
        <v>1257</v>
      </c>
      <c r="D182" s="25" t="s">
        <v>1499</v>
      </c>
      <c r="E182" s="25" t="s">
        <v>894</v>
      </c>
      <c r="F182" s="25" t="s">
        <v>200</v>
      </c>
      <c r="G182" s="25" t="s">
        <v>200</v>
      </c>
      <c r="H182" s="25" t="s">
        <v>70</v>
      </c>
      <c r="I182" s="25" t="s">
        <v>200</v>
      </c>
      <c r="J182" s="25">
        <v>6</v>
      </c>
      <c r="K182" s="25">
        <v>6</v>
      </c>
      <c r="L182" s="25">
        <v>6</v>
      </c>
      <c r="M182" s="25">
        <v>3</v>
      </c>
      <c r="N182" s="25">
        <v>4</v>
      </c>
      <c r="O182" s="25">
        <v>3</v>
      </c>
      <c r="P182" s="25">
        <v>5</v>
      </c>
      <c r="Q182" s="25">
        <v>6</v>
      </c>
      <c r="R182" s="25">
        <v>3</v>
      </c>
      <c r="S182" s="25">
        <v>3</v>
      </c>
      <c r="T182" s="25">
        <v>3</v>
      </c>
      <c r="U182" s="25">
        <v>6</v>
      </c>
      <c r="V182" s="25">
        <v>4</v>
      </c>
      <c r="W182" s="25">
        <v>5</v>
      </c>
      <c r="X182" s="25">
        <v>3</v>
      </c>
      <c r="Z182" s="25">
        <v>3</v>
      </c>
      <c r="AA182" s="25">
        <v>4</v>
      </c>
      <c r="AB182" s="25">
        <v>5</v>
      </c>
      <c r="AC182" s="25">
        <v>2</v>
      </c>
      <c r="AD182" s="25">
        <v>3</v>
      </c>
      <c r="AE182" s="25">
        <v>2</v>
      </c>
      <c r="AF182" s="25">
        <v>6</v>
      </c>
      <c r="AG182" s="25">
        <v>5</v>
      </c>
      <c r="AH182" s="25">
        <v>6</v>
      </c>
      <c r="AI182" s="25">
        <v>2</v>
      </c>
      <c r="AJ182" s="25">
        <v>3</v>
      </c>
      <c r="AK182" s="25">
        <v>3</v>
      </c>
      <c r="AL182" s="25">
        <v>5</v>
      </c>
      <c r="AM182" s="25">
        <v>5</v>
      </c>
      <c r="AN182" s="25">
        <v>3</v>
      </c>
      <c r="AO182" s="25">
        <v>3</v>
      </c>
      <c r="AP182" s="25">
        <v>3</v>
      </c>
    </row>
    <row r="183" spans="1:42">
      <c r="A183" s="25" t="s">
        <v>1258</v>
      </c>
      <c r="B183" s="25">
        <v>3753</v>
      </c>
      <c r="C183" s="25" t="s">
        <v>1259</v>
      </c>
      <c r="E183" s="25" t="s">
        <v>45</v>
      </c>
      <c r="F183" s="25" t="s">
        <v>200</v>
      </c>
      <c r="G183" s="25" t="s">
        <v>200</v>
      </c>
      <c r="H183" s="25" t="s">
        <v>200</v>
      </c>
      <c r="I183" s="25" t="s">
        <v>200</v>
      </c>
      <c r="J183" s="25">
        <v>4</v>
      </c>
      <c r="U183" s="25">
        <v>4</v>
      </c>
      <c r="AF183" s="25">
        <v>3</v>
      </c>
    </row>
    <row r="184" spans="1:42">
      <c r="A184" s="25" t="s">
        <v>1260</v>
      </c>
      <c r="B184" s="25">
        <v>3754</v>
      </c>
      <c r="C184" s="25" t="s">
        <v>1261</v>
      </c>
      <c r="E184" s="25" t="s">
        <v>45</v>
      </c>
      <c r="F184" s="25" t="s">
        <v>200</v>
      </c>
      <c r="G184" s="25" t="s">
        <v>200</v>
      </c>
      <c r="H184" s="25" t="s">
        <v>200</v>
      </c>
      <c r="I184" s="25" t="s">
        <v>899</v>
      </c>
      <c r="J184" s="25">
        <v>3</v>
      </c>
      <c r="U184" s="25">
        <v>3</v>
      </c>
      <c r="AF184" s="25">
        <v>3</v>
      </c>
    </row>
    <row r="185" spans="1:42">
      <c r="A185" s="25" t="s">
        <v>1262</v>
      </c>
      <c r="B185" s="25">
        <v>3755</v>
      </c>
      <c r="C185" s="25" t="s">
        <v>1263</v>
      </c>
      <c r="E185" s="25" t="s">
        <v>894</v>
      </c>
      <c r="F185" s="25" t="s">
        <v>70</v>
      </c>
      <c r="G185" s="25" t="s">
        <v>70</v>
      </c>
      <c r="H185" s="25" t="s">
        <v>200</v>
      </c>
      <c r="I185" s="25" t="s">
        <v>200</v>
      </c>
      <c r="J185" s="25">
        <v>4</v>
      </c>
      <c r="U185" s="25">
        <v>4</v>
      </c>
      <c r="AF185" s="25">
        <v>4</v>
      </c>
    </row>
    <row r="186" spans="1:42">
      <c r="A186" s="25" t="s">
        <v>1264</v>
      </c>
      <c r="B186" s="25">
        <v>3756</v>
      </c>
      <c r="C186" s="25" t="s">
        <v>1265</v>
      </c>
      <c r="D186" s="25" t="s">
        <v>1499</v>
      </c>
      <c r="E186" s="25" t="s">
        <v>45</v>
      </c>
      <c r="F186" s="25" t="s">
        <v>200</v>
      </c>
      <c r="G186" s="25" t="s">
        <v>200</v>
      </c>
      <c r="H186" s="25" t="s">
        <v>200</v>
      </c>
      <c r="I186" s="25" t="s">
        <v>200</v>
      </c>
      <c r="J186" s="25">
        <v>7</v>
      </c>
      <c r="K186" s="25">
        <v>4</v>
      </c>
      <c r="L186" s="25">
        <v>5</v>
      </c>
      <c r="M186" s="25">
        <v>3</v>
      </c>
      <c r="N186" s="25">
        <v>2</v>
      </c>
      <c r="O186" s="25">
        <v>3</v>
      </c>
      <c r="P186" s="25">
        <v>4</v>
      </c>
      <c r="Q186" s="25">
        <v>5</v>
      </c>
      <c r="R186" s="25">
        <v>3</v>
      </c>
      <c r="S186" s="25">
        <v>2</v>
      </c>
      <c r="T186" s="25">
        <v>3</v>
      </c>
      <c r="U186" s="25">
        <v>6</v>
      </c>
      <c r="V186" s="25">
        <v>4</v>
      </c>
      <c r="W186" s="25">
        <v>5</v>
      </c>
      <c r="X186" s="25">
        <v>3</v>
      </c>
      <c r="Z186" s="25">
        <v>3</v>
      </c>
      <c r="AA186" s="25">
        <v>3</v>
      </c>
      <c r="AB186" s="25">
        <v>3</v>
      </c>
      <c r="AC186" s="25">
        <v>2</v>
      </c>
      <c r="AD186" s="25">
        <v>2</v>
      </c>
      <c r="AE186" s="25">
        <v>3</v>
      </c>
      <c r="AF186" s="25">
        <v>6</v>
      </c>
      <c r="AG186" s="25">
        <v>4</v>
      </c>
      <c r="AH186" s="25">
        <v>5</v>
      </c>
      <c r="AI186" s="25">
        <v>3</v>
      </c>
      <c r="AJ186" s="25">
        <v>3</v>
      </c>
      <c r="AK186" s="25">
        <v>3</v>
      </c>
      <c r="AL186" s="25">
        <v>5</v>
      </c>
      <c r="AM186" s="25">
        <v>5</v>
      </c>
      <c r="AN186" s="25">
        <v>3</v>
      </c>
      <c r="AO186" s="25">
        <v>2</v>
      </c>
      <c r="AP186" s="25">
        <v>3</v>
      </c>
    </row>
    <row r="187" spans="1:42">
      <c r="A187" s="25" t="s">
        <v>1266</v>
      </c>
      <c r="B187" s="25">
        <v>3758</v>
      </c>
      <c r="C187" s="25" t="s">
        <v>1267</v>
      </c>
      <c r="E187" s="25" t="s">
        <v>45</v>
      </c>
      <c r="F187" s="25" t="s">
        <v>200</v>
      </c>
      <c r="G187" s="25" t="s">
        <v>200</v>
      </c>
      <c r="H187" s="25" t="s">
        <v>200</v>
      </c>
      <c r="I187" s="25" t="s">
        <v>899</v>
      </c>
      <c r="J187" s="25">
        <v>3</v>
      </c>
      <c r="U187" s="25">
        <v>3</v>
      </c>
      <c r="AF187" s="25">
        <v>3</v>
      </c>
    </row>
    <row r="188" spans="1:42">
      <c r="A188" s="25" t="s">
        <v>1268</v>
      </c>
      <c r="B188" s="25">
        <v>3759</v>
      </c>
      <c r="C188" s="25" t="s">
        <v>1269</v>
      </c>
      <c r="E188" s="25" t="s">
        <v>894</v>
      </c>
      <c r="F188" s="25" t="s">
        <v>200</v>
      </c>
      <c r="G188" s="25" t="s">
        <v>200</v>
      </c>
      <c r="H188" s="25" t="s">
        <v>200</v>
      </c>
      <c r="I188" s="25" t="s">
        <v>200</v>
      </c>
      <c r="J188" s="25">
        <v>6</v>
      </c>
      <c r="U188" s="25">
        <v>6</v>
      </c>
      <c r="AF188" s="25">
        <v>6</v>
      </c>
    </row>
    <row r="189" spans="1:42">
      <c r="A189" s="25" t="s">
        <v>1270</v>
      </c>
      <c r="B189" s="25">
        <v>3761</v>
      </c>
      <c r="C189" s="25" t="s">
        <v>1271</v>
      </c>
      <c r="E189" s="25" t="s">
        <v>894</v>
      </c>
      <c r="F189" s="25" t="s">
        <v>200</v>
      </c>
      <c r="G189" s="25" t="s">
        <v>200</v>
      </c>
      <c r="H189" s="25" t="s">
        <v>200</v>
      </c>
      <c r="I189" s="25" t="s">
        <v>200</v>
      </c>
      <c r="J189" s="25">
        <v>5</v>
      </c>
      <c r="U189" s="25">
        <v>5</v>
      </c>
      <c r="AF189" s="25">
        <v>5</v>
      </c>
    </row>
    <row r="190" spans="1:42">
      <c r="A190" s="25" t="s">
        <v>1272</v>
      </c>
      <c r="B190" s="25">
        <v>3763</v>
      </c>
      <c r="C190" s="25" t="s">
        <v>1273</v>
      </c>
      <c r="E190" s="25" t="s">
        <v>45</v>
      </c>
      <c r="F190" s="25" t="s">
        <v>200</v>
      </c>
      <c r="G190" s="25" t="s">
        <v>70</v>
      </c>
      <c r="H190" s="25" t="s">
        <v>200</v>
      </c>
      <c r="I190" s="25" t="s">
        <v>200</v>
      </c>
      <c r="J190" s="25">
        <v>3</v>
      </c>
      <c r="U190" s="25">
        <v>3</v>
      </c>
      <c r="AF190" s="25">
        <v>3</v>
      </c>
    </row>
    <row r="191" spans="1:42">
      <c r="A191" s="25" t="s">
        <v>1274</v>
      </c>
      <c r="B191" s="25">
        <v>3764</v>
      </c>
      <c r="C191" s="25" t="s">
        <v>1275</v>
      </c>
      <c r="D191" s="25" t="s">
        <v>1498</v>
      </c>
      <c r="E191" s="25" t="s">
        <v>894</v>
      </c>
      <c r="F191" s="25" t="s">
        <v>200</v>
      </c>
      <c r="G191" s="25" t="s">
        <v>200</v>
      </c>
      <c r="H191" s="25" t="s">
        <v>70</v>
      </c>
      <c r="I191" s="25" t="s">
        <v>200</v>
      </c>
      <c r="J191" s="25">
        <v>6</v>
      </c>
      <c r="K191" s="25">
        <v>7</v>
      </c>
      <c r="L191" s="25">
        <v>6</v>
      </c>
      <c r="M191" s="25">
        <v>3</v>
      </c>
      <c r="N191" s="25">
        <v>3</v>
      </c>
      <c r="O191" s="25">
        <v>3</v>
      </c>
      <c r="P191" s="25">
        <v>4</v>
      </c>
      <c r="Q191" s="25">
        <v>6</v>
      </c>
      <c r="R191" s="25">
        <v>3</v>
      </c>
      <c r="S191" s="25">
        <v>5</v>
      </c>
      <c r="T191" s="25">
        <v>3</v>
      </c>
      <c r="U191" s="25">
        <v>6</v>
      </c>
      <c r="V191" s="25">
        <v>6</v>
      </c>
      <c r="W191" s="25">
        <v>6</v>
      </c>
      <c r="X191" s="25">
        <v>3</v>
      </c>
      <c r="Y191" s="25">
        <v>5</v>
      </c>
      <c r="Z191" s="25">
        <v>3</v>
      </c>
      <c r="AA191" s="25">
        <v>3</v>
      </c>
      <c r="AB191" s="25">
        <v>3</v>
      </c>
      <c r="AC191" s="25">
        <v>3</v>
      </c>
      <c r="AD191" s="25">
        <v>5</v>
      </c>
      <c r="AE191" s="25">
        <v>3</v>
      </c>
      <c r="AF191" s="25">
        <v>6</v>
      </c>
      <c r="AG191" s="25">
        <v>6</v>
      </c>
      <c r="AH191" s="25">
        <v>6</v>
      </c>
      <c r="AI191" s="25">
        <v>4</v>
      </c>
      <c r="AJ191" s="25">
        <v>5</v>
      </c>
      <c r="AK191" s="25">
        <v>3</v>
      </c>
      <c r="AL191" s="25">
        <v>5</v>
      </c>
      <c r="AM191" s="25">
        <v>6</v>
      </c>
      <c r="AN191" s="25">
        <v>4</v>
      </c>
      <c r="AO191" s="25">
        <v>5</v>
      </c>
      <c r="AP191" s="25">
        <v>3</v>
      </c>
    </row>
    <row r="192" spans="1:42">
      <c r="A192" s="25" t="s">
        <v>1276</v>
      </c>
      <c r="B192" s="25">
        <v>3765</v>
      </c>
      <c r="C192" s="25" t="s">
        <v>1277</v>
      </c>
      <c r="D192" s="25" t="s">
        <v>1498</v>
      </c>
      <c r="E192" s="25" t="s">
        <v>45</v>
      </c>
      <c r="F192" s="25" t="s">
        <v>200</v>
      </c>
      <c r="G192" s="25" t="s">
        <v>200</v>
      </c>
      <c r="H192" s="25" t="s">
        <v>70</v>
      </c>
      <c r="I192" s="25" t="s">
        <v>200</v>
      </c>
      <c r="J192" s="25">
        <v>8</v>
      </c>
      <c r="K192" s="25">
        <v>7</v>
      </c>
      <c r="L192" s="25">
        <v>8</v>
      </c>
      <c r="M192" s="25">
        <v>4</v>
      </c>
      <c r="N192" s="25">
        <v>3</v>
      </c>
      <c r="O192" s="25">
        <v>3</v>
      </c>
      <c r="P192" s="25">
        <v>6</v>
      </c>
      <c r="Q192" s="25">
        <v>7</v>
      </c>
      <c r="R192" s="25">
        <v>4</v>
      </c>
      <c r="S192" s="25">
        <v>5</v>
      </c>
      <c r="T192" s="25">
        <v>3</v>
      </c>
      <c r="U192" s="25">
        <v>8</v>
      </c>
      <c r="V192" s="25">
        <v>7</v>
      </c>
      <c r="W192" s="25">
        <v>7</v>
      </c>
      <c r="X192" s="25">
        <v>4</v>
      </c>
      <c r="Y192" s="25">
        <v>5</v>
      </c>
      <c r="Z192" s="25">
        <v>3</v>
      </c>
      <c r="AA192" s="25">
        <v>6</v>
      </c>
      <c r="AB192" s="25">
        <v>7</v>
      </c>
      <c r="AC192" s="25">
        <v>4</v>
      </c>
      <c r="AD192" s="25">
        <v>5</v>
      </c>
      <c r="AE192" s="25">
        <v>3</v>
      </c>
      <c r="AF192" s="25">
        <v>8</v>
      </c>
      <c r="AG192" s="25">
        <v>7</v>
      </c>
      <c r="AH192" s="25">
        <v>7</v>
      </c>
      <c r="AI192" s="25">
        <v>4</v>
      </c>
      <c r="AJ192" s="25">
        <v>5</v>
      </c>
      <c r="AK192" s="25">
        <v>4</v>
      </c>
      <c r="AL192" s="25">
        <v>6</v>
      </c>
      <c r="AM192" s="25">
        <v>7</v>
      </c>
      <c r="AN192" s="25">
        <v>4</v>
      </c>
      <c r="AO192" s="25">
        <v>5</v>
      </c>
      <c r="AP192" s="25">
        <v>4</v>
      </c>
    </row>
    <row r="193" spans="1:42">
      <c r="A193" s="25" t="s">
        <v>1278</v>
      </c>
      <c r="B193" s="25">
        <v>3766</v>
      </c>
      <c r="C193" s="25" t="s">
        <v>1279</v>
      </c>
      <c r="E193" s="25" t="s">
        <v>894</v>
      </c>
      <c r="F193" s="25" t="s">
        <v>70</v>
      </c>
      <c r="G193" s="25" t="s">
        <v>70</v>
      </c>
      <c r="H193" s="25" t="s">
        <v>70</v>
      </c>
      <c r="I193" s="25" t="s">
        <v>200</v>
      </c>
      <c r="J193" s="25">
        <v>5</v>
      </c>
      <c r="U193" s="25">
        <v>5</v>
      </c>
      <c r="AF193" s="25">
        <v>5</v>
      </c>
    </row>
    <row r="194" spans="1:42">
      <c r="A194" s="25" t="s">
        <v>1280</v>
      </c>
      <c r="B194" s="25">
        <v>3767</v>
      </c>
      <c r="C194" s="25" t="s">
        <v>1281</v>
      </c>
      <c r="E194" s="25" t="s">
        <v>45</v>
      </c>
      <c r="F194" s="25" t="s">
        <v>200</v>
      </c>
      <c r="G194" s="25" t="s">
        <v>200</v>
      </c>
      <c r="H194" s="25" t="s">
        <v>200</v>
      </c>
      <c r="I194" s="25" t="s">
        <v>200</v>
      </c>
      <c r="J194" s="25">
        <v>6</v>
      </c>
      <c r="U194" s="25">
        <v>6</v>
      </c>
      <c r="AF194" s="25">
        <v>6</v>
      </c>
    </row>
    <row r="195" spans="1:42">
      <c r="A195" s="25" t="s">
        <v>1282</v>
      </c>
      <c r="B195" s="25">
        <v>3768</v>
      </c>
      <c r="C195" s="25" t="s">
        <v>1283</v>
      </c>
      <c r="D195" s="25" t="s">
        <v>1500</v>
      </c>
      <c r="E195" s="25" t="s">
        <v>894</v>
      </c>
      <c r="F195" s="25" t="s">
        <v>70</v>
      </c>
      <c r="G195" s="25" t="s">
        <v>70</v>
      </c>
      <c r="H195" s="25" t="s">
        <v>70</v>
      </c>
      <c r="I195" s="25" t="s">
        <v>200</v>
      </c>
      <c r="J195" s="25">
        <v>5</v>
      </c>
      <c r="K195" s="25">
        <v>5</v>
      </c>
      <c r="L195" s="25">
        <v>5</v>
      </c>
      <c r="M195" s="25">
        <v>2</v>
      </c>
      <c r="N195" s="25">
        <v>2</v>
      </c>
      <c r="O195" s="25">
        <v>3</v>
      </c>
      <c r="P195" s="25">
        <v>5</v>
      </c>
      <c r="Q195" s="25">
        <v>5</v>
      </c>
      <c r="R195" s="25">
        <v>2</v>
      </c>
      <c r="S195" s="25">
        <v>1</v>
      </c>
      <c r="T195" s="25">
        <v>3</v>
      </c>
      <c r="U195" s="25">
        <v>5</v>
      </c>
      <c r="V195" s="25">
        <v>5</v>
      </c>
      <c r="W195" s="25">
        <v>5</v>
      </c>
      <c r="X195" s="25">
        <v>3</v>
      </c>
      <c r="Y195" s="25">
        <v>2</v>
      </c>
      <c r="Z195" s="25">
        <v>3</v>
      </c>
      <c r="AA195" s="25">
        <v>4</v>
      </c>
      <c r="AB195" s="25">
        <v>4</v>
      </c>
      <c r="AC195" s="25">
        <v>3</v>
      </c>
      <c r="AD195" s="25">
        <v>1</v>
      </c>
      <c r="AE195" s="25">
        <v>3</v>
      </c>
      <c r="AF195" s="25">
        <v>5</v>
      </c>
      <c r="AG195" s="25">
        <v>4</v>
      </c>
      <c r="AH195" s="25">
        <v>4</v>
      </c>
      <c r="AI195" s="25">
        <v>2</v>
      </c>
      <c r="AJ195" s="25">
        <v>1</v>
      </c>
      <c r="AK195" s="25">
        <v>2</v>
      </c>
      <c r="AL195" s="25">
        <v>3</v>
      </c>
      <c r="AM195" s="25">
        <v>3</v>
      </c>
      <c r="AN195" s="25">
        <v>1</v>
      </c>
      <c r="AO195" s="25">
        <v>1</v>
      </c>
      <c r="AP195" s="25">
        <v>2</v>
      </c>
    </row>
    <row r="196" spans="1:42">
      <c r="A196" s="25" t="s">
        <v>1284</v>
      </c>
      <c r="B196" s="25">
        <v>3769</v>
      </c>
      <c r="C196" s="25" t="s">
        <v>1285</v>
      </c>
      <c r="E196" s="25" t="s">
        <v>894</v>
      </c>
      <c r="F196" s="25" t="s">
        <v>70</v>
      </c>
      <c r="G196" s="25" t="s">
        <v>70</v>
      </c>
      <c r="H196" s="25" t="s">
        <v>200</v>
      </c>
      <c r="I196" s="25" t="s">
        <v>895</v>
      </c>
      <c r="J196" s="25">
        <v>4</v>
      </c>
      <c r="U196" s="25">
        <v>4</v>
      </c>
      <c r="AF196" s="25">
        <v>4</v>
      </c>
    </row>
    <row r="197" spans="1:42">
      <c r="A197" s="25" t="s">
        <v>1286</v>
      </c>
      <c r="B197" s="25">
        <v>3770</v>
      </c>
      <c r="C197" s="25" t="s">
        <v>1287</v>
      </c>
      <c r="E197" s="25" t="s">
        <v>894</v>
      </c>
      <c r="F197" s="25" t="s">
        <v>200</v>
      </c>
      <c r="G197" s="25" t="s">
        <v>200</v>
      </c>
      <c r="H197" s="25" t="s">
        <v>200</v>
      </c>
      <c r="I197" s="25" t="s">
        <v>200</v>
      </c>
      <c r="J197" s="25">
        <v>5</v>
      </c>
      <c r="U197" s="25">
        <v>4</v>
      </c>
      <c r="AF197" s="25">
        <v>4</v>
      </c>
    </row>
    <row r="198" spans="1:42">
      <c r="A198" s="25" t="s">
        <v>1288</v>
      </c>
      <c r="B198" s="25">
        <v>3771</v>
      </c>
      <c r="C198" s="25" t="s">
        <v>1289</v>
      </c>
      <c r="E198" s="25" t="s">
        <v>894</v>
      </c>
      <c r="F198" s="25" t="s">
        <v>70</v>
      </c>
      <c r="G198" s="25" t="s">
        <v>70</v>
      </c>
      <c r="H198" s="25" t="s">
        <v>70</v>
      </c>
      <c r="I198" s="25" t="s">
        <v>200</v>
      </c>
      <c r="J198" s="25">
        <v>5</v>
      </c>
      <c r="U198" s="25">
        <v>5</v>
      </c>
      <c r="AF198" s="25">
        <v>5</v>
      </c>
    </row>
    <row r="199" spans="1:42">
      <c r="A199" s="25" t="s">
        <v>1290</v>
      </c>
      <c r="B199" s="25">
        <v>3772</v>
      </c>
      <c r="C199" s="25" t="s">
        <v>1291</v>
      </c>
      <c r="D199" s="25" t="s">
        <v>1500</v>
      </c>
      <c r="E199" s="25" t="s">
        <v>45</v>
      </c>
      <c r="F199" s="25" t="s">
        <v>200</v>
      </c>
      <c r="G199" s="25" t="s">
        <v>200</v>
      </c>
      <c r="H199" s="25" t="s">
        <v>70</v>
      </c>
      <c r="I199" s="25" t="s">
        <v>200</v>
      </c>
      <c r="J199" s="25">
        <v>6</v>
      </c>
      <c r="K199" s="25">
        <v>6</v>
      </c>
      <c r="L199" s="25">
        <v>6</v>
      </c>
      <c r="M199" s="25">
        <v>3</v>
      </c>
      <c r="N199" s="25">
        <v>4</v>
      </c>
      <c r="O199" s="25">
        <v>3</v>
      </c>
      <c r="P199" s="25">
        <v>5</v>
      </c>
      <c r="Q199" s="25">
        <v>5</v>
      </c>
      <c r="R199" s="25">
        <v>3</v>
      </c>
      <c r="S199" s="25">
        <v>4</v>
      </c>
      <c r="T199" s="25">
        <v>3</v>
      </c>
      <c r="U199" s="25">
        <v>6</v>
      </c>
      <c r="V199" s="25">
        <v>6</v>
      </c>
      <c r="W199" s="25">
        <v>6</v>
      </c>
      <c r="X199" s="25">
        <v>3</v>
      </c>
      <c r="Y199" s="25">
        <v>5</v>
      </c>
      <c r="Z199" s="25">
        <v>3</v>
      </c>
      <c r="AA199" s="25">
        <v>4</v>
      </c>
      <c r="AB199" s="25">
        <v>4</v>
      </c>
      <c r="AC199" s="25">
        <v>3</v>
      </c>
      <c r="AD199" s="25">
        <v>4</v>
      </c>
      <c r="AE199" s="25">
        <v>3</v>
      </c>
      <c r="AF199" s="25">
        <v>6</v>
      </c>
      <c r="AG199" s="25">
        <v>6</v>
      </c>
      <c r="AH199" s="25">
        <v>6</v>
      </c>
      <c r="AI199" s="25">
        <v>4</v>
      </c>
      <c r="AJ199" s="25">
        <v>5</v>
      </c>
      <c r="AK199" s="25">
        <v>3</v>
      </c>
      <c r="AL199" s="25">
        <v>5</v>
      </c>
      <c r="AM199" s="25">
        <v>6</v>
      </c>
      <c r="AN199" s="25">
        <v>4</v>
      </c>
      <c r="AO199" s="25">
        <v>4</v>
      </c>
      <c r="AP199" s="25">
        <v>4</v>
      </c>
    </row>
    <row r="200" spans="1:42">
      <c r="A200" s="25" t="s">
        <v>1292</v>
      </c>
      <c r="B200" s="25">
        <v>3773</v>
      </c>
      <c r="C200" s="25" t="s">
        <v>1293</v>
      </c>
      <c r="D200" s="25" t="s">
        <v>1499</v>
      </c>
      <c r="E200" s="25" t="s">
        <v>894</v>
      </c>
      <c r="F200" s="25" t="s">
        <v>200</v>
      </c>
      <c r="G200" s="25" t="s">
        <v>200</v>
      </c>
      <c r="H200" s="25" t="s">
        <v>70</v>
      </c>
      <c r="I200" s="25" t="s">
        <v>200</v>
      </c>
      <c r="J200" s="25">
        <v>6</v>
      </c>
      <c r="K200" s="25">
        <v>4</v>
      </c>
      <c r="L200" s="25">
        <v>4</v>
      </c>
      <c r="M200" s="25">
        <v>2</v>
      </c>
      <c r="N200" s="25">
        <v>4</v>
      </c>
      <c r="O200" s="25">
        <v>3</v>
      </c>
      <c r="P200" s="25">
        <v>5</v>
      </c>
      <c r="Q200" s="25">
        <v>5</v>
      </c>
      <c r="R200" s="25">
        <v>2</v>
      </c>
      <c r="S200" s="25">
        <v>3</v>
      </c>
      <c r="T200" s="25">
        <v>2</v>
      </c>
      <c r="U200" s="25">
        <v>5</v>
      </c>
      <c r="V200" s="25">
        <v>4</v>
      </c>
      <c r="W200" s="25">
        <v>5</v>
      </c>
      <c r="X200" s="25">
        <v>3</v>
      </c>
      <c r="Z200" s="25">
        <v>3</v>
      </c>
      <c r="AA200" s="25">
        <v>3</v>
      </c>
      <c r="AB200" s="25">
        <v>4</v>
      </c>
      <c r="AC200" s="25">
        <v>2</v>
      </c>
      <c r="AD200" s="25">
        <v>2</v>
      </c>
      <c r="AE200" s="25">
        <v>2</v>
      </c>
      <c r="AF200" s="25">
        <v>6</v>
      </c>
      <c r="AG200" s="25">
        <v>4</v>
      </c>
      <c r="AH200" s="25">
        <v>5</v>
      </c>
      <c r="AI200" s="25">
        <v>2</v>
      </c>
      <c r="AJ200" s="25">
        <v>2</v>
      </c>
      <c r="AK200" s="25">
        <v>3</v>
      </c>
      <c r="AL200" s="25">
        <v>5</v>
      </c>
      <c r="AM200" s="25">
        <v>5</v>
      </c>
      <c r="AN200" s="25">
        <v>2</v>
      </c>
      <c r="AO200" s="25">
        <v>2</v>
      </c>
      <c r="AP200" s="25">
        <v>2</v>
      </c>
    </row>
    <row r="201" spans="1:42">
      <c r="A201" s="25" t="s">
        <v>1294</v>
      </c>
      <c r="B201" s="25">
        <v>3774</v>
      </c>
      <c r="C201" s="25" t="s">
        <v>1295</v>
      </c>
      <c r="E201" s="25" t="s">
        <v>45</v>
      </c>
      <c r="F201" s="25" t="s">
        <v>200</v>
      </c>
      <c r="G201" s="25" t="s">
        <v>70</v>
      </c>
      <c r="H201" s="25" t="s">
        <v>70</v>
      </c>
      <c r="I201" s="25" t="s">
        <v>200</v>
      </c>
      <c r="J201" s="25">
        <v>5</v>
      </c>
      <c r="U201" s="25">
        <v>4</v>
      </c>
      <c r="AF201" s="25">
        <v>4</v>
      </c>
    </row>
    <row r="202" spans="1:42">
      <c r="A202" s="25" t="s">
        <v>1296</v>
      </c>
      <c r="B202" s="25">
        <v>3776</v>
      </c>
      <c r="C202" s="25" t="s">
        <v>1297</v>
      </c>
      <c r="D202" s="25" t="s">
        <v>1498</v>
      </c>
      <c r="E202" s="25" t="s">
        <v>45</v>
      </c>
      <c r="F202" s="25" t="s">
        <v>200</v>
      </c>
      <c r="G202" s="25" t="s">
        <v>70</v>
      </c>
      <c r="H202" s="25" t="s">
        <v>200</v>
      </c>
      <c r="I202" s="25" t="s">
        <v>200</v>
      </c>
      <c r="J202" s="25">
        <v>6</v>
      </c>
      <c r="K202" s="25">
        <v>5</v>
      </c>
      <c r="L202" s="25">
        <v>6</v>
      </c>
      <c r="M202" s="25">
        <v>3</v>
      </c>
      <c r="N202" s="25">
        <v>3</v>
      </c>
      <c r="O202" s="25">
        <v>3</v>
      </c>
      <c r="P202" s="25">
        <v>3</v>
      </c>
      <c r="Q202" s="25">
        <v>5</v>
      </c>
      <c r="R202" s="25">
        <v>2</v>
      </c>
      <c r="S202" s="25">
        <v>1</v>
      </c>
      <c r="T202" s="25">
        <v>3</v>
      </c>
      <c r="U202" s="25">
        <v>6</v>
      </c>
      <c r="V202" s="25">
        <v>5</v>
      </c>
      <c r="W202" s="25">
        <v>5</v>
      </c>
      <c r="X202" s="25">
        <v>3</v>
      </c>
      <c r="Y202" s="25">
        <v>2</v>
      </c>
      <c r="Z202" s="25">
        <v>3</v>
      </c>
      <c r="AA202" s="25">
        <v>5</v>
      </c>
      <c r="AB202" s="25">
        <v>5</v>
      </c>
      <c r="AC202" s="25">
        <v>2</v>
      </c>
      <c r="AD202" s="25">
        <v>1</v>
      </c>
      <c r="AE202" s="25">
        <v>3</v>
      </c>
      <c r="AF202" s="25">
        <v>6</v>
      </c>
      <c r="AG202" s="25">
        <v>5</v>
      </c>
      <c r="AH202" s="25">
        <v>5</v>
      </c>
      <c r="AI202" s="25">
        <v>3</v>
      </c>
      <c r="AJ202" s="25">
        <v>2</v>
      </c>
      <c r="AK202" s="25">
        <v>3</v>
      </c>
      <c r="AL202" s="25">
        <v>2</v>
      </c>
      <c r="AM202" s="25">
        <v>3</v>
      </c>
      <c r="AN202" s="25">
        <v>2</v>
      </c>
      <c r="AO202" s="25">
        <v>2</v>
      </c>
      <c r="AP202" s="25">
        <v>3</v>
      </c>
    </row>
    <row r="203" spans="1:42">
      <c r="A203" s="25" t="s">
        <v>1298</v>
      </c>
      <c r="B203" s="25">
        <v>3778</v>
      </c>
      <c r="C203" s="25" t="s">
        <v>1299</v>
      </c>
      <c r="E203" s="25" t="s">
        <v>45</v>
      </c>
      <c r="F203" s="25" t="s">
        <v>200</v>
      </c>
      <c r="G203" s="25" t="s">
        <v>200</v>
      </c>
      <c r="H203" s="25" t="s">
        <v>70</v>
      </c>
      <c r="I203" s="25" t="s">
        <v>200</v>
      </c>
      <c r="J203" s="25">
        <v>4</v>
      </c>
      <c r="U203" s="25">
        <v>4</v>
      </c>
      <c r="AF203" s="25">
        <v>4</v>
      </c>
    </row>
    <row r="204" spans="1:42">
      <c r="A204" s="25" t="s">
        <v>1300</v>
      </c>
      <c r="B204" s="25">
        <v>3781</v>
      </c>
      <c r="C204" s="25" t="s">
        <v>1301</v>
      </c>
      <c r="E204" s="25" t="s">
        <v>894</v>
      </c>
      <c r="F204" s="25" t="s">
        <v>200</v>
      </c>
      <c r="G204" s="25" t="s">
        <v>70</v>
      </c>
      <c r="H204" s="25" t="s">
        <v>200</v>
      </c>
      <c r="I204" s="25" t="s">
        <v>899</v>
      </c>
      <c r="J204" s="25">
        <v>3</v>
      </c>
      <c r="U204" s="25">
        <v>3</v>
      </c>
      <c r="AF204" s="25">
        <v>3</v>
      </c>
    </row>
    <row r="205" spans="1:42">
      <c r="A205" s="25" t="s">
        <v>1302</v>
      </c>
      <c r="B205" s="25">
        <v>3783</v>
      </c>
      <c r="C205" s="25" t="s">
        <v>1303</v>
      </c>
      <c r="E205" s="25" t="s">
        <v>45</v>
      </c>
      <c r="F205" s="25" t="s">
        <v>70</v>
      </c>
      <c r="G205" s="25" t="s">
        <v>70</v>
      </c>
      <c r="H205" s="25" t="s">
        <v>70</v>
      </c>
      <c r="I205" s="25" t="s">
        <v>895</v>
      </c>
      <c r="J205" s="25">
        <v>2</v>
      </c>
      <c r="U205" s="25">
        <v>2</v>
      </c>
      <c r="AF205" s="25">
        <v>2</v>
      </c>
    </row>
    <row r="206" spans="1:42">
      <c r="A206" s="25" t="s">
        <v>1304</v>
      </c>
      <c r="B206" s="25">
        <v>3784</v>
      </c>
      <c r="C206" s="25" t="s">
        <v>1305</v>
      </c>
      <c r="E206" s="25" t="s">
        <v>894</v>
      </c>
      <c r="F206" s="25" t="s">
        <v>200</v>
      </c>
      <c r="G206" s="25" t="s">
        <v>200</v>
      </c>
      <c r="H206" s="25" t="s">
        <v>70</v>
      </c>
      <c r="I206" s="25" t="s">
        <v>200</v>
      </c>
      <c r="J206" s="25">
        <v>7</v>
      </c>
      <c r="U206" s="25">
        <v>7</v>
      </c>
      <c r="AF206" s="25">
        <v>7</v>
      </c>
    </row>
    <row r="207" spans="1:42">
      <c r="A207" s="25" t="s">
        <v>1306</v>
      </c>
      <c r="B207" s="25">
        <v>3786</v>
      </c>
      <c r="C207" s="25" t="s">
        <v>1307</v>
      </c>
      <c r="E207" s="25" t="s">
        <v>894</v>
      </c>
      <c r="F207" s="25" t="s">
        <v>200</v>
      </c>
      <c r="G207" s="25" t="s">
        <v>200</v>
      </c>
      <c r="H207" s="25" t="s">
        <v>70</v>
      </c>
      <c r="I207" s="25" t="s">
        <v>200</v>
      </c>
      <c r="J207" s="25">
        <v>6</v>
      </c>
      <c r="U207" s="25">
        <v>6</v>
      </c>
      <c r="AF207" s="25">
        <v>6</v>
      </c>
    </row>
    <row r="208" spans="1:42">
      <c r="A208" s="25" t="s">
        <v>1308</v>
      </c>
      <c r="B208" s="25">
        <v>3787</v>
      </c>
      <c r="C208" s="25" t="s">
        <v>1309</v>
      </c>
      <c r="E208" s="25" t="s">
        <v>45</v>
      </c>
      <c r="F208" s="25" t="s">
        <v>200</v>
      </c>
      <c r="G208" s="25" t="s">
        <v>200</v>
      </c>
      <c r="H208" s="25" t="s">
        <v>70</v>
      </c>
      <c r="I208" s="25" t="s">
        <v>200</v>
      </c>
      <c r="J208" s="25">
        <v>6</v>
      </c>
      <c r="U208" s="25">
        <v>6</v>
      </c>
      <c r="AF208" s="25">
        <v>6</v>
      </c>
    </row>
    <row r="209" spans="1:42">
      <c r="A209" s="25" t="s">
        <v>1310</v>
      </c>
      <c r="B209" s="25">
        <v>3789</v>
      </c>
      <c r="C209" s="25" t="s">
        <v>1311</v>
      </c>
      <c r="D209" s="25" t="s">
        <v>1499</v>
      </c>
      <c r="E209" s="25" t="s">
        <v>45</v>
      </c>
      <c r="F209" s="25" t="s">
        <v>70</v>
      </c>
      <c r="G209" s="25" t="s">
        <v>70</v>
      </c>
      <c r="H209" s="25" t="s">
        <v>70</v>
      </c>
      <c r="I209" s="25" t="s">
        <v>200</v>
      </c>
      <c r="J209" s="25">
        <v>6</v>
      </c>
      <c r="K209" s="25">
        <v>6</v>
      </c>
      <c r="L209" s="25">
        <v>6</v>
      </c>
      <c r="M209" s="25">
        <v>4</v>
      </c>
      <c r="N209" s="25">
        <v>5</v>
      </c>
      <c r="O209" s="25">
        <v>4</v>
      </c>
      <c r="P209" s="25">
        <v>5</v>
      </c>
      <c r="Q209" s="25">
        <v>6</v>
      </c>
      <c r="R209" s="25">
        <v>4</v>
      </c>
      <c r="S209" s="25">
        <v>4</v>
      </c>
      <c r="T209" s="25">
        <v>4</v>
      </c>
      <c r="U209" s="25">
        <v>6</v>
      </c>
      <c r="V209" s="25">
        <v>5</v>
      </c>
      <c r="W209" s="25">
        <v>6</v>
      </c>
      <c r="X209" s="25">
        <v>4</v>
      </c>
      <c r="Z209" s="25">
        <v>4</v>
      </c>
      <c r="AA209" s="25">
        <v>5</v>
      </c>
      <c r="AB209" s="25">
        <v>6</v>
      </c>
      <c r="AC209" s="25">
        <v>4</v>
      </c>
      <c r="AD209" s="25">
        <v>3</v>
      </c>
      <c r="AE209" s="25">
        <v>4</v>
      </c>
      <c r="AF209" s="25">
        <v>6</v>
      </c>
      <c r="AG209" s="25">
        <v>6</v>
      </c>
      <c r="AH209" s="25">
        <v>6</v>
      </c>
      <c r="AI209" s="25">
        <v>4</v>
      </c>
      <c r="AJ209" s="25">
        <v>4</v>
      </c>
      <c r="AK209" s="25">
        <v>4</v>
      </c>
      <c r="AL209" s="25">
        <v>6</v>
      </c>
      <c r="AM209" s="25">
        <v>6</v>
      </c>
      <c r="AN209" s="25">
        <v>4</v>
      </c>
      <c r="AO209" s="25">
        <v>5</v>
      </c>
      <c r="AP209" s="25">
        <v>4</v>
      </c>
    </row>
    <row r="210" spans="1:42">
      <c r="A210" s="25" t="s">
        <v>1312</v>
      </c>
      <c r="B210" s="25">
        <v>3790</v>
      </c>
      <c r="C210" s="25" t="s">
        <v>1313</v>
      </c>
      <c r="E210" s="25" t="s">
        <v>894</v>
      </c>
      <c r="F210" s="25" t="s">
        <v>70</v>
      </c>
      <c r="G210" s="25" t="s">
        <v>70</v>
      </c>
      <c r="H210" s="25" t="s">
        <v>70</v>
      </c>
      <c r="I210" s="25" t="s">
        <v>200</v>
      </c>
      <c r="J210" s="25">
        <v>5</v>
      </c>
      <c r="U210" s="25">
        <v>5</v>
      </c>
      <c r="AF210" s="25">
        <v>5</v>
      </c>
    </row>
    <row r="211" spans="1:42">
      <c r="A211" s="25" t="s">
        <v>1314</v>
      </c>
      <c r="B211" s="25">
        <v>3791</v>
      </c>
      <c r="C211" s="25" t="s">
        <v>1315</v>
      </c>
      <c r="E211" s="25" t="s">
        <v>45</v>
      </c>
      <c r="F211" s="25" t="s">
        <v>70</v>
      </c>
      <c r="G211" s="25" t="s">
        <v>70</v>
      </c>
      <c r="H211" s="25" t="s">
        <v>70</v>
      </c>
      <c r="I211" s="25" t="s">
        <v>200</v>
      </c>
      <c r="J211" s="25">
        <v>5</v>
      </c>
      <c r="U211" s="25">
        <v>5</v>
      </c>
      <c r="AF211" s="25">
        <v>5</v>
      </c>
    </row>
    <row r="212" spans="1:42">
      <c r="A212" s="25" t="s">
        <v>1316</v>
      </c>
      <c r="B212" s="25">
        <v>3794</v>
      </c>
      <c r="C212" s="25" t="s">
        <v>1317</v>
      </c>
      <c r="E212" s="25" t="s">
        <v>894</v>
      </c>
      <c r="F212" s="25" t="s">
        <v>70</v>
      </c>
      <c r="G212" s="25" t="s">
        <v>70</v>
      </c>
      <c r="H212" s="25" t="s">
        <v>200</v>
      </c>
      <c r="I212" s="25" t="s">
        <v>899</v>
      </c>
      <c r="J212" s="25">
        <v>5</v>
      </c>
      <c r="U212" s="25">
        <v>5</v>
      </c>
      <c r="AF212" s="25">
        <v>5</v>
      </c>
    </row>
    <row r="213" spans="1:42">
      <c r="A213" s="25" t="s">
        <v>1318</v>
      </c>
      <c r="B213" s="25">
        <v>3795</v>
      </c>
      <c r="C213" s="25" t="s">
        <v>1319</v>
      </c>
      <c r="E213" s="25" t="s">
        <v>894</v>
      </c>
      <c r="F213" s="25" t="s">
        <v>70</v>
      </c>
      <c r="G213" s="25" t="s">
        <v>70</v>
      </c>
      <c r="H213" s="25" t="s">
        <v>200</v>
      </c>
      <c r="I213" s="25" t="s">
        <v>899</v>
      </c>
      <c r="J213" s="25">
        <v>5</v>
      </c>
      <c r="U213" s="25">
        <v>5</v>
      </c>
      <c r="AF213" s="25">
        <v>5</v>
      </c>
    </row>
    <row r="214" spans="1:42">
      <c r="A214" s="25" t="s">
        <v>1320</v>
      </c>
      <c r="B214" s="25">
        <v>3796</v>
      </c>
      <c r="C214" s="25" t="s">
        <v>1321</v>
      </c>
      <c r="E214" s="25" t="s">
        <v>894</v>
      </c>
      <c r="F214" s="25" t="s">
        <v>200</v>
      </c>
      <c r="G214" s="25" t="s">
        <v>200</v>
      </c>
      <c r="H214" s="25" t="s">
        <v>200</v>
      </c>
      <c r="I214" s="25" t="s">
        <v>899</v>
      </c>
      <c r="J214" s="25">
        <v>3</v>
      </c>
      <c r="U214" s="25">
        <v>3</v>
      </c>
      <c r="AF214" s="25">
        <v>3</v>
      </c>
    </row>
    <row r="215" spans="1:42">
      <c r="A215" s="25" t="s">
        <v>1322</v>
      </c>
      <c r="B215" s="25">
        <v>3798</v>
      </c>
      <c r="C215" s="25" t="s">
        <v>1323</v>
      </c>
      <c r="D215" s="25" t="s">
        <v>1499</v>
      </c>
      <c r="E215" s="25" t="s">
        <v>894</v>
      </c>
      <c r="F215" s="25" t="s">
        <v>200</v>
      </c>
      <c r="G215" s="25" t="s">
        <v>200</v>
      </c>
      <c r="H215" s="25" t="s">
        <v>70</v>
      </c>
      <c r="I215" s="25" t="s">
        <v>200</v>
      </c>
      <c r="J215" s="25">
        <v>5</v>
      </c>
      <c r="K215" s="25">
        <v>4</v>
      </c>
      <c r="L215" s="25">
        <v>5</v>
      </c>
      <c r="M215" s="25">
        <v>3</v>
      </c>
      <c r="N215" s="25">
        <v>3</v>
      </c>
      <c r="O215" s="25">
        <v>3</v>
      </c>
      <c r="P215" s="25">
        <v>5</v>
      </c>
      <c r="Q215" s="25">
        <v>6</v>
      </c>
      <c r="R215" s="25">
        <v>3</v>
      </c>
      <c r="S215" s="25">
        <v>3</v>
      </c>
      <c r="T215" s="25">
        <v>3</v>
      </c>
      <c r="U215" s="25">
        <v>5</v>
      </c>
      <c r="V215" s="25">
        <v>4</v>
      </c>
      <c r="W215" s="25">
        <v>5</v>
      </c>
      <c r="X215" s="25">
        <v>3</v>
      </c>
      <c r="Z215" s="25">
        <v>3</v>
      </c>
      <c r="AA215" s="25">
        <v>2</v>
      </c>
      <c r="AB215" s="25">
        <v>3</v>
      </c>
      <c r="AC215" s="25">
        <v>2</v>
      </c>
      <c r="AD215" s="25">
        <v>3</v>
      </c>
      <c r="AE215" s="25">
        <v>2</v>
      </c>
      <c r="AF215" s="25">
        <v>5</v>
      </c>
      <c r="AG215" s="25">
        <v>4</v>
      </c>
      <c r="AH215" s="25">
        <v>4</v>
      </c>
      <c r="AI215" s="25">
        <v>3</v>
      </c>
      <c r="AJ215" s="25">
        <v>3</v>
      </c>
      <c r="AK215" s="25">
        <v>3</v>
      </c>
      <c r="AL215" s="25">
        <v>3</v>
      </c>
      <c r="AM215" s="25">
        <v>3</v>
      </c>
      <c r="AN215" s="25">
        <v>3</v>
      </c>
      <c r="AO215" s="25">
        <v>4</v>
      </c>
      <c r="AP215" s="25">
        <v>3</v>
      </c>
    </row>
    <row r="216" spans="1:42">
      <c r="A216" s="25" t="s">
        <v>1324</v>
      </c>
      <c r="B216" s="25">
        <v>3799</v>
      </c>
      <c r="C216" s="25" t="s">
        <v>1325</v>
      </c>
      <c r="E216" s="25" t="s">
        <v>45</v>
      </c>
      <c r="F216" s="25" t="s">
        <v>200</v>
      </c>
      <c r="G216" s="25" t="s">
        <v>200</v>
      </c>
      <c r="H216" s="25" t="s">
        <v>70</v>
      </c>
      <c r="I216" s="25" t="s">
        <v>200</v>
      </c>
      <c r="J216" s="25">
        <v>5</v>
      </c>
      <c r="U216" s="25">
        <v>4</v>
      </c>
      <c r="AF216" s="25">
        <v>4</v>
      </c>
    </row>
    <row r="217" spans="1:42">
      <c r="A217" s="25" t="s">
        <v>1326</v>
      </c>
      <c r="B217" s="25">
        <v>3800</v>
      </c>
      <c r="C217" s="25" t="s">
        <v>1327</v>
      </c>
      <c r="D217" s="25" t="s">
        <v>1500</v>
      </c>
      <c r="E217" s="25" t="s">
        <v>45</v>
      </c>
      <c r="F217" s="25" t="s">
        <v>200</v>
      </c>
      <c r="G217" s="25" t="s">
        <v>200</v>
      </c>
      <c r="H217" s="25" t="s">
        <v>200</v>
      </c>
      <c r="I217" s="25" t="s">
        <v>200</v>
      </c>
      <c r="J217" s="25">
        <v>6</v>
      </c>
      <c r="K217" s="25">
        <v>6</v>
      </c>
      <c r="L217" s="25">
        <v>7</v>
      </c>
      <c r="M217" s="25">
        <v>3</v>
      </c>
      <c r="N217" s="25">
        <v>4</v>
      </c>
      <c r="O217" s="25">
        <v>3</v>
      </c>
      <c r="P217" s="25">
        <v>5</v>
      </c>
      <c r="Q217" s="25">
        <v>5</v>
      </c>
      <c r="R217" s="25">
        <v>4</v>
      </c>
      <c r="S217" s="25">
        <v>2</v>
      </c>
      <c r="T217" s="25">
        <v>3</v>
      </c>
      <c r="U217" s="25">
        <v>6</v>
      </c>
      <c r="V217" s="25">
        <v>6</v>
      </c>
      <c r="W217" s="25">
        <v>6</v>
      </c>
      <c r="X217" s="25">
        <v>3</v>
      </c>
      <c r="Y217" s="25">
        <v>3</v>
      </c>
      <c r="Z217" s="25">
        <v>3</v>
      </c>
      <c r="AA217" s="25">
        <v>3</v>
      </c>
      <c r="AB217" s="25">
        <v>3</v>
      </c>
      <c r="AC217" s="25">
        <v>3</v>
      </c>
      <c r="AD217" s="25">
        <v>1</v>
      </c>
      <c r="AE217" s="25">
        <v>3</v>
      </c>
      <c r="AF217" s="25">
        <v>6</v>
      </c>
      <c r="AG217" s="25">
        <v>6</v>
      </c>
      <c r="AH217" s="25">
        <v>6</v>
      </c>
      <c r="AI217" s="25">
        <v>3</v>
      </c>
      <c r="AJ217" s="25">
        <v>2</v>
      </c>
      <c r="AK217" s="25">
        <v>3</v>
      </c>
      <c r="AL217" s="25">
        <v>5</v>
      </c>
      <c r="AM217" s="25">
        <v>6</v>
      </c>
      <c r="AN217" s="25">
        <v>3</v>
      </c>
      <c r="AO217" s="25">
        <v>1</v>
      </c>
      <c r="AP217" s="25">
        <v>3</v>
      </c>
    </row>
    <row r="218" spans="1:42">
      <c r="A218" s="25" t="s">
        <v>1328</v>
      </c>
      <c r="B218" s="25">
        <v>3802</v>
      </c>
      <c r="C218" s="25" t="s">
        <v>1329</v>
      </c>
      <c r="E218" s="25" t="s">
        <v>894</v>
      </c>
      <c r="F218" s="25" t="s">
        <v>70</v>
      </c>
      <c r="G218" s="25" t="s">
        <v>70</v>
      </c>
      <c r="H218" s="25" t="s">
        <v>200</v>
      </c>
      <c r="I218" s="25" t="s">
        <v>200</v>
      </c>
      <c r="J218" s="25">
        <v>4</v>
      </c>
      <c r="U218" s="25">
        <v>4</v>
      </c>
      <c r="AF218" s="25">
        <v>4</v>
      </c>
    </row>
    <row r="219" spans="1:42">
      <c r="A219" s="25" t="s">
        <v>1330</v>
      </c>
      <c r="B219" s="25">
        <v>3803</v>
      </c>
      <c r="C219" s="25" t="s">
        <v>1331</v>
      </c>
      <c r="D219" s="25" t="s">
        <v>1500</v>
      </c>
      <c r="E219" s="25" t="s">
        <v>45</v>
      </c>
      <c r="F219" s="25" t="s">
        <v>200</v>
      </c>
      <c r="G219" s="25" t="s">
        <v>200</v>
      </c>
      <c r="H219" s="25" t="s">
        <v>70</v>
      </c>
      <c r="I219" s="25" t="s">
        <v>200</v>
      </c>
      <c r="J219" s="25">
        <v>5</v>
      </c>
      <c r="K219" s="25">
        <v>6</v>
      </c>
      <c r="L219" s="25">
        <v>6</v>
      </c>
      <c r="M219" s="25">
        <v>3</v>
      </c>
      <c r="N219" s="25">
        <v>5</v>
      </c>
      <c r="O219" s="25">
        <v>3</v>
      </c>
      <c r="P219" s="25">
        <v>3</v>
      </c>
      <c r="Q219" s="25">
        <v>4</v>
      </c>
      <c r="R219" s="25">
        <v>3</v>
      </c>
      <c r="S219" s="25">
        <v>3</v>
      </c>
      <c r="T219" s="25">
        <v>3</v>
      </c>
      <c r="U219" s="25">
        <v>4</v>
      </c>
      <c r="V219" s="25">
        <v>5</v>
      </c>
      <c r="W219" s="25">
        <v>5</v>
      </c>
      <c r="X219" s="25">
        <v>3</v>
      </c>
      <c r="Y219" s="25">
        <v>4</v>
      </c>
      <c r="Z219" s="25">
        <v>3</v>
      </c>
      <c r="AA219" s="25">
        <v>3</v>
      </c>
      <c r="AB219" s="25">
        <v>3</v>
      </c>
      <c r="AC219" s="25">
        <v>3</v>
      </c>
      <c r="AD219" s="25">
        <v>3</v>
      </c>
      <c r="AE219" s="25">
        <v>3</v>
      </c>
      <c r="AF219" s="25">
        <v>4</v>
      </c>
      <c r="AG219" s="25">
        <v>5</v>
      </c>
      <c r="AH219" s="25">
        <v>5</v>
      </c>
      <c r="AI219" s="25">
        <v>3</v>
      </c>
      <c r="AJ219" s="25">
        <v>4</v>
      </c>
      <c r="AK219" s="25">
        <v>4</v>
      </c>
      <c r="AL219" s="25">
        <v>3</v>
      </c>
      <c r="AM219" s="25">
        <v>4</v>
      </c>
      <c r="AN219" s="25">
        <v>3</v>
      </c>
      <c r="AO219" s="25">
        <v>3</v>
      </c>
      <c r="AP219" s="25">
        <v>4</v>
      </c>
    </row>
    <row r="220" spans="1:42">
      <c r="A220" s="25" t="s">
        <v>1332</v>
      </c>
      <c r="B220" s="25">
        <v>3804</v>
      </c>
      <c r="C220" s="25" t="s">
        <v>1333</v>
      </c>
      <c r="E220" s="25" t="s">
        <v>894</v>
      </c>
      <c r="F220" s="25" t="s">
        <v>200</v>
      </c>
      <c r="G220" s="25" t="s">
        <v>200</v>
      </c>
      <c r="H220" s="25" t="s">
        <v>70</v>
      </c>
      <c r="I220" s="25" t="s">
        <v>899</v>
      </c>
      <c r="J220" s="25">
        <v>5</v>
      </c>
      <c r="U220" s="25">
        <v>5</v>
      </c>
      <c r="AF220" s="25">
        <v>5</v>
      </c>
    </row>
    <row r="221" spans="1:42">
      <c r="A221" s="25" t="s">
        <v>1334</v>
      </c>
      <c r="B221" s="25">
        <v>3805</v>
      </c>
      <c r="C221" s="25" t="s">
        <v>1335</v>
      </c>
      <c r="E221" s="25" t="s">
        <v>45</v>
      </c>
      <c r="F221" s="25" t="s">
        <v>200</v>
      </c>
      <c r="G221" s="25" t="s">
        <v>200</v>
      </c>
      <c r="H221" s="25" t="s">
        <v>70</v>
      </c>
      <c r="I221" s="25" t="s">
        <v>200</v>
      </c>
      <c r="J221" s="25">
        <v>4</v>
      </c>
      <c r="U221" s="25">
        <v>4</v>
      </c>
      <c r="AF221" s="25">
        <v>4</v>
      </c>
    </row>
    <row r="222" spans="1:42">
      <c r="A222" s="25" t="s">
        <v>1336</v>
      </c>
      <c r="B222" s="25">
        <v>3806</v>
      </c>
      <c r="C222" s="25" t="s">
        <v>1337</v>
      </c>
      <c r="E222" s="25" t="s">
        <v>894</v>
      </c>
      <c r="F222" s="25" t="s">
        <v>70</v>
      </c>
      <c r="G222" s="25" t="s">
        <v>70</v>
      </c>
      <c r="H222" s="25" t="s">
        <v>200</v>
      </c>
      <c r="I222" s="25" t="s">
        <v>899</v>
      </c>
      <c r="J222" s="25">
        <v>3</v>
      </c>
      <c r="U222" s="25">
        <v>3</v>
      </c>
      <c r="AF222" s="25">
        <v>3</v>
      </c>
    </row>
    <row r="223" spans="1:42">
      <c r="A223" s="25" t="s">
        <v>1338</v>
      </c>
      <c r="B223" s="25">
        <v>3807</v>
      </c>
      <c r="C223" s="25" t="s">
        <v>1339</v>
      </c>
      <c r="E223" s="25" t="s">
        <v>45</v>
      </c>
      <c r="F223" s="25" t="s">
        <v>70</v>
      </c>
      <c r="G223" s="25" t="s">
        <v>70</v>
      </c>
      <c r="H223" s="25" t="s">
        <v>200</v>
      </c>
      <c r="I223" s="25" t="s">
        <v>899</v>
      </c>
      <c r="J223" s="25">
        <v>4</v>
      </c>
      <c r="U223" s="25">
        <v>3</v>
      </c>
      <c r="AF223" s="25">
        <v>3</v>
      </c>
    </row>
    <row r="224" spans="1:42">
      <c r="A224" s="25" t="s">
        <v>1340</v>
      </c>
      <c r="B224" s="25">
        <v>3808</v>
      </c>
      <c r="C224" s="25" t="s">
        <v>1341</v>
      </c>
      <c r="E224" s="25" t="s">
        <v>894</v>
      </c>
      <c r="F224" s="25" t="s">
        <v>70</v>
      </c>
      <c r="G224" s="25" t="s">
        <v>70</v>
      </c>
      <c r="H224" s="25" t="s">
        <v>200</v>
      </c>
      <c r="I224" s="25" t="s">
        <v>895</v>
      </c>
      <c r="J224" s="25">
        <v>3</v>
      </c>
      <c r="U224" s="25">
        <v>3</v>
      </c>
      <c r="AF224" s="25">
        <v>3</v>
      </c>
    </row>
    <row r="225" spans="1:42">
      <c r="A225" s="25" t="s">
        <v>1342</v>
      </c>
      <c r="B225" s="25">
        <v>3809</v>
      </c>
      <c r="C225" s="25" t="s">
        <v>1343</v>
      </c>
      <c r="E225" s="25" t="s">
        <v>45</v>
      </c>
      <c r="F225" s="25" t="s">
        <v>200</v>
      </c>
      <c r="G225" s="25" t="s">
        <v>200</v>
      </c>
      <c r="H225" s="25" t="s">
        <v>200</v>
      </c>
      <c r="I225" s="25" t="s">
        <v>200</v>
      </c>
      <c r="J225" s="25">
        <v>2</v>
      </c>
      <c r="U225" s="25">
        <v>3</v>
      </c>
      <c r="AF225" s="25">
        <v>3</v>
      </c>
    </row>
    <row r="226" spans="1:42">
      <c r="A226" s="25" t="s">
        <v>1344</v>
      </c>
      <c r="B226" s="25">
        <v>3810</v>
      </c>
      <c r="C226" s="25" t="s">
        <v>1345</v>
      </c>
      <c r="E226" s="25" t="s">
        <v>894</v>
      </c>
      <c r="F226" s="25" t="s">
        <v>70</v>
      </c>
      <c r="G226" s="25" t="s">
        <v>70</v>
      </c>
      <c r="H226" s="25" t="s">
        <v>200</v>
      </c>
      <c r="I226" s="25" t="s">
        <v>200</v>
      </c>
      <c r="J226" s="25">
        <v>8</v>
      </c>
      <c r="U226" s="25">
        <v>8</v>
      </c>
      <c r="AF226" s="25">
        <v>8</v>
      </c>
    </row>
    <row r="227" spans="1:42">
      <c r="A227" s="25" t="s">
        <v>1346</v>
      </c>
      <c r="B227" s="25">
        <v>3811</v>
      </c>
      <c r="C227" s="25" t="s">
        <v>1347</v>
      </c>
      <c r="D227" s="25" t="s">
        <v>1500</v>
      </c>
      <c r="E227" s="25" t="s">
        <v>45</v>
      </c>
      <c r="F227" s="25" t="s">
        <v>200</v>
      </c>
      <c r="G227" s="25" t="s">
        <v>200</v>
      </c>
      <c r="H227" s="25" t="s">
        <v>70</v>
      </c>
      <c r="I227" s="25" t="s">
        <v>200</v>
      </c>
      <c r="K227" s="25">
        <v>5</v>
      </c>
      <c r="L227" s="25">
        <v>6</v>
      </c>
      <c r="M227" s="25">
        <v>3</v>
      </c>
      <c r="N227" s="25">
        <v>5</v>
      </c>
      <c r="O227" s="25">
        <v>3</v>
      </c>
      <c r="P227" s="25">
        <v>3</v>
      </c>
      <c r="Q227" s="25">
        <v>3</v>
      </c>
      <c r="R227" s="25">
        <v>3</v>
      </c>
      <c r="S227" s="25">
        <v>3</v>
      </c>
      <c r="T227" s="25">
        <v>3</v>
      </c>
      <c r="V227" s="25">
        <v>5</v>
      </c>
      <c r="W227" s="25">
        <v>5</v>
      </c>
      <c r="X227" s="25">
        <v>3</v>
      </c>
      <c r="Y227" s="25">
        <v>4</v>
      </c>
      <c r="Z227" s="25">
        <v>4</v>
      </c>
      <c r="AA227" s="25">
        <v>2</v>
      </c>
      <c r="AB227" s="25">
        <v>2</v>
      </c>
      <c r="AC227" s="25">
        <v>3</v>
      </c>
      <c r="AD227" s="25">
        <v>4</v>
      </c>
      <c r="AE227" s="25">
        <v>4</v>
      </c>
      <c r="AG227" s="25">
        <v>5</v>
      </c>
      <c r="AH227" s="25">
        <v>5</v>
      </c>
      <c r="AI227" s="25">
        <v>3</v>
      </c>
      <c r="AJ227" s="25">
        <v>4</v>
      </c>
      <c r="AK227" s="25">
        <v>4</v>
      </c>
      <c r="AL227" s="25">
        <v>4</v>
      </c>
      <c r="AM227" s="25">
        <v>4</v>
      </c>
      <c r="AN227" s="25">
        <v>3</v>
      </c>
      <c r="AO227" s="25">
        <v>4</v>
      </c>
      <c r="AP227" s="25">
        <v>4</v>
      </c>
    </row>
    <row r="228" spans="1:42">
      <c r="A228" s="25" t="s">
        <v>1348</v>
      </c>
      <c r="B228" s="25">
        <v>3812</v>
      </c>
      <c r="C228" s="25" t="s">
        <v>1349</v>
      </c>
      <c r="E228" s="25" t="s">
        <v>894</v>
      </c>
      <c r="F228" s="25" t="s">
        <v>200</v>
      </c>
      <c r="G228" s="25" t="s">
        <v>200</v>
      </c>
      <c r="H228" s="25" t="s">
        <v>200</v>
      </c>
      <c r="I228" s="25" t="s">
        <v>200</v>
      </c>
      <c r="J228" s="25">
        <v>5</v>
      </c>
      <c r="U228" s="25">
        <v>5</v>
      </c>
      <c r="AF228" s="25">
        <v>5</v>
      </c>
    </row>
    <row r="229" spans="1:42">
      <c r="A229" s="25" t="s">
        <v>1350</v>
      </c>
      <c r="B229" s="25">
        <v>3813</v>
      </c>
      <c r="C229" s="25" t="s">
        <v>1351</v>
      </c>
      <c r="D229" s="25" t="s">
        <v>1499</v>
      </c>
      <c r="E229" s="25" t="s">
        <v>45</v>
      </c>
      <c r="F229" s="25" t="s">
        <v>200</v>
      </c>
      <c r="G229" s="25" t="s">
        <v>200</v>
      </c>
      <c r="H229" s="25" t="s">
        <v>200</v>
      </c>
      <c r="I229" s="25" t="s">
        <v>200</v>
      </c>
      <c r="J229" s="25">
        <v>7</v>
      </c>
      <c r="K229" s="25">
        <v>6</v>
      </c>
      <c r="L229" s="25">
        <v>7</v>
      </c>
      <c r="M229" s="25">
        <v>4</v>
      </c>
      <c r="N229" s="25">
        <v>5</v>
      </c>
      <c r="O229" s="25">
        <v>3</v>
      </c>
      <c r="P229" s="25">
        <v>5</v>
      </c>
      <c r="Q229" s="25">
        <v>6</v>
      </c>
      <c r="R229" s="25">
        <v>4</v>
      </c>
      <c r="S229" s="25">
        <v>4</v>
      </c>
      <c r="T229" s="25">
        <v>4</v>
      </c>
      <c r="U229" s="25">
        <v>7</v>
      </c>
      <c r="V229" s="25">
        <v>5</v>
      </c>
      <c r="W229" s="25">
        <v>5</v>
      </c>
      <c r="X229" s="25">
        <v>4</v>
      </c>
      <c r="Z229" s="25">
        <v>3</v>
      </c>
      <c r="AA229" s="25">
        <v>5</v>
      </c>
      <c r="AB229" s="25">
        <v>6</v>
      </c>
      <c r="AC229" s="25">
        <v>4</v>
      </c>
      <c r="AD229" s="25">
        <v>3</v>
      </c>
      <c r="AE229" s="25">
        <v>4</v>
      </c>
      <c r="AF229" s="25">
        <v>7</v>
      </c>
      <c r="AG229" s="25">
        <v>6</v>
      </c>
      <c r="AH229" s="25">
        <v>7</v>
      </c>
      <c r="AI229" s="25">
        <v>4</v>
      </c>
      <c r="AJ229" s="25">
        <v>4</v>
      </c>
      <c r="AK229" s="25">
        <v>4</v>
      </c>
      <c r="AL229" s="25">
        <v>6</v>
      </c>
      <c r="AM229" s="25">
        <v>6</v>
      </c>
      <c r="AN229" s="25">
        <v>5</v>
      </c>
      <c r="AO229" s="25">
        <v>4</v>
      </c>
      <c r="AP229" s="25">
        <v>4</v>
      </c>
    </row>
    <row r="230" spans="1:42">
      <c r="A230" s="25" t="s">
        <v>1352</v>
      </c>
      <c r="B230" s="25">
        <v>3814</v>
      </c>
      <c r="C230" s="25" t="s">
        <v>1353</v>
      </c>
      <c r="E230" s="25" t="s">
        <v>894</v>
      </c>
      <c r="F230" s="25" t="s">
        <v>70</v>
      </c>
      <c r="G230" s="25" t="s">
        <v>70</v>
      </c>
      <c r="H230" s="25" t="s">
        <v>200</v>
      </c>
      <c r="I230" s="25" t="s">
        <v>895</v>
      </c>
      <c r="J230" s="25">
        <v>4</v>
      </c>
      <c r="U230" s="25">
        <v>4</v>
      </c>
      <c r="AF230" s="25">
        <v>4</v>
      </c>
    </row>
    <row r="231" spans="1:42">
      <c r="A231" s="25" t="s">
        <v>1354</v>
      </c>
      <c r="B231" s="25">
        <v>3815</v>
      </c>
      <c r="C231" s="25" t="s">
        <v>1355</v>
      </c>
      <c r="E231" s="25" t="s">
        <v>894</v>
      </c>
      <c r="F231" s="25" t="s">
        <v>200</v>
      </c>
      <c r="G231" s="25" t="s">
        <v>200</v>
      </c>
      <c r="H231" s="25" t="s">
        <v>200</v>
      </c>
      <c r="I231" s="25" t="s">
        <v>200</v>
      </c>
      <c r="J231" s="25">
        <v>3</v>
      </c>
      <c r="U231" s="25">
        <v>3</v>
      </c>
      <c r="AF231" s="25">
        <v>3</v>
      </c>
    </row>
    <row r="232" spans="1:42">
      <c r="A232" s="25" t="s">
        <v>1356</v>
      </c>
      <c r="B232" s="25">
        <v>3816</v>
      </c>
      <c r="C232" s="25" t="s">
        <v>1357</v>
      </c>
      <c r="D232" s="25" t="s">
        <v>1500</v>
      </c>
      <c r="E232" s="25" t="s">
        <v>894</v>
      </c>
      <c r="F232" s="25" t="s">
        <v>200</v>
      </c>
      <c r="G232" s="25" t="s">
        <v>200</v>
      </c>
      <c r="H232" s="25" t="s">
        <v>70</v>
      </c>
      <c r="I232" s="25" t="s">
        <v>200</v>
      </c>
      <c r="J232" s="25">
        <v>6</v>
      </c>
      <c r="K232" s="25">
        <v>6</v>
      </c>
      <c r="L232" s="25">
        <v>6</v>
      </c>
      <c r="M232" s="25">
        <v>4</v>
      </c>
      <c r="N232" s="25">
        <v>5</v>
      </c>
      <c r="O232" s="25">
        <v>4</v>
      </c>
      <c r="P232" s="25">
        <v>6</v>
      </c>
      <c r="Q232" s="25">
        <v>6</v>
      </c>
      <c r="R232" s="25">
        <v>4</v>
      </c>
      <c r="S232" s="25">
        <v>5</v>
      </c>
      <c r="T232" s="25">
        <v>4</v>
      </c>
      <c r="U232" s="25">
        <v>6</v>
      </c>
      <c r="V232" s="25">
        <v>6</v>
      </c>
      <c r="W232" s="25">
        <v>6</v>
      </c>
      <c r="X232" s="25">
        <v>4</v>
      </c>
      <c r="Y232" s="25">
        <v>5</v>
      </c>
      <c r="Z232" s="25">
        <v>4</v>
      </c>
      <c r="AA232" s="25">
        <v>5</v>
      </c>
      <c r="AB232" s="25">
        <v>5</v>
      </c>
      <c r="AC232" s="25">
        <v>4</v>
      </c>
      <c r="AD232" s="25">
        <v>4</v>
      </c>
      <c r="AE232" s="25">
        <v>4</v>
      </c>
      <c r="AF232" s="25">
        <v>6</v>
      </c>
      <c r="AG232" s="25">
        <v>5</v>
      </c>
      <c r="AH232" s="25">
        <v>5</v>
      </c>
      <c r="AI232" s="25">
        <v>4</v>
      </c>
      <c r="AJ232" s="25">
        <v>5</v>
      </c>
      <c r="AK232" s="25">
        <v>3</v>
      </c>
      <c r="AL232" s="25">
        <v>6</v>
      </c>
      <c r="AM232" s="25">
        <v>6</v>
      </c>
      <c r="AN232" s="25">
        <v>4</v>
      </c>
      <c r="AO232" s="25">
        <v>4</v>
      </c>
      <c r="AP232" s="25">
        <v>3</v>
      </c>
    </row>
    <row r="233" spans="1:42">
      <c r="A233" s="25" t="s">
        <v>1358</v>
      </c>
      <c r="B233" s="25">
        <v>3826</v>
      </c>
      <c r="C233" s="25" t="s">
        <v>1359</v>
      </c>
      <c r="E233" s="25" t="s">
        <v>894</v>
      </c>
      <c r="F233" s="25" t="s">
        <v>200</v>
      </c>
      <c r="G233" s="25" t="s">
        <v>200</v>
      </c>
      <c r="H233" s="25" t="s">
        <v>200</v>
      </c>
      <c r="I233" s="25" t="s">
        <v>895</v>
      </c>
      <c r="J233" s="25">
        <v>3</v>
      </c>
      <c r="U233" s="25">
        <v>3</v>
      </c>
      <c r="AF233" s="25">
        <v>3</v>
      </c>
    </row>
    <row r="234" spans="1:42">
      <c r="A234" s="25" t="s">
        <v>1360</v>
      </c>
      <c r="B234" s="25">
        <v>3834</v>
      </c>
      <c r="C234" s="25" t="s">
        <v>1361</v>
      </c>
      <c r="D234" s="25" t="s">
        <v>1500</v>
      </c>
      <c r="E234" s="25" t="s">
        <v>45</v>
      </c>
      <c r="F234" s="25" t="s">
        <v>200</v>
      </c>
      <c r="G234" s="25" t="s">
        <v>200</v>
      </c>
      <c r="H234" s="25" t="s">
        <v>200</v>
      </c>
      <c r="I234" s="25" t="s">
        <v>200</v>
      </c>
      <c r="J234" s="25">
        <v>6</v>
      </c>
      <c r="K234" s="25">
        <v>6</v>
      </c>
      <c r="L234" s="25">
        <v>6</v>
      </c>
      <c r="M234" s="25">
        <v>3</v>
      </c>
      <c r="N234" s="25">
        <v>3</v>
      </c>
      <c r="O234" s="25">
        <v>3</v>
      </c>
      <c r="P234" s="25">
        <v>5</v>
      </c>
      <c r="Q234" s="25">
        <v>5</v>
      </c>
      <c r="R234" s="25">
        <v>3</v>
      </c>
      <c r="S234" s="25">
        <v>4</v>
      </c>
      <c r="T234" s="25">
        <v>3</v>
      </c>
      <c r="U234" s="25">
        <v>6</v>
      </c>
      <c r="V234" s="25">
        <v>6</v>
      </c>
      <c r="W234" s="25">
        <v>6</v>
      </c>
      <c r="X234" s="25">
        <v>3</v>
      </c>
      <c r="Y234" s="25">
        <v>4</v>
      </c>
      <c r="Z234" s="25">
        <v>3</v>
      </c>
      <c r="AA234" s="25">
        <v>3</v>
      </c>
      <c r="AB234" s="25">
        <v>3</v>
      </c>
      <c r="AC234" s="25">
        <v>3</v>
      </c>
      <c r="AD234" s="25">
        <v>5</v>
      </c>
      <c r="AE234" s="25">
        <v>3</v>
      </c>
      <c r="AF234" s="25">
        <v>6</v>
      </c>
      <c r="AG234" s="25">
        <v>6</v>
      </c>
      <c r="AH234" s="25">
        <v>6</v>
      </c>
      <c r="AI234" s="25">
        <v>4</v>
      </c>
      <c r="AJ234" s="25">
        <v>4</v>
      </c>
      <c r="AK234" s="25">
        <v>3</v>
      </c>
      <c r="AL234" s="25">
        <v>5</v>
      </c>
      <c r="AM234" s="25">
        <v>6</v>
      </c>
      <c r="AN234" s="25">
        <v>4</v>
      </c>
      <c r="AO234" s="25">
        <v>5</v>
      </c>
      <c r="AP234" s="25">
        <v>4</v>
      </c>
    </row>
    <row r="235" spans="1:42">
      <c r="A235" s="25" t="s">
        <v>1363</v>
      </c>
      <c r="B235" s="25">
        <v>3837</v>
      </c>
      <c r="C235" s="25" t="s">
        <v>1364</v>
      </c>
      <c r="E235" s="25" t="s">
        <v>894</v>
      </c>
      <c r="F235" s="25" t="s">
        <v>70</v>
      </c>
      <c r="G235" s="25" t="s">
        <v>70</v>
      </c>
      <c r="H235" s="25" t="s">
        <v>200</v>
      </c>
      <c r="I235" s="25" t="s">
        <v>899</v>
      </c>
      <c r="J235" s="25">
        <v>3</v>
      </c>
      <c r="U235" s="25">
        <v>3</v>
      </c>
      <c r="AF235" s="25">
        <v>3</v>
      </c>
    </row>
    <row r="236" spans="1:42">
      <c r="A236" s="25" t="s">
        <v>1365</v>
      </c>
      <c r="B236" s="25">
        <v>3838</v>
      </c>
      <c r="C236" s="25" t="s">
        <v>1366</v>
      </c>
      <c r="E236" s="25" t="s">
        <v>894</v>
      </c>
      <c r="F236" s="25" t="s">
        <v>70</v>
      </c>
      <c r="G236" s="25" t="s">
        <v>70</v>
      </c>
      <c r="H236" s="25" t="s">
        <v>200</v>
      </c>
      <c r="I236" s="25" t="s">
        <v>899</v>
      </c>
      <c r="J236" s="25">
        <v>4</v>
      </c>
      <c r="U236" s="25">
        <v>4</v>
      </c>
      <c r="AF236" s="25">
        <v>4</v>
      </c>
    </row>
    <row r="237" spans="1:42">
      <c r="A237" s="25" t="s">
        <v>1367</v>
      </c>
      <c r="B237" s="25">
        <v>3848</v>
      </c>
      <c r="C237" s="25" t="s">
        <v>1368</v>
      </c>
      <c r="E237" s="25" t="s">
        <v>894</v>
      </c>
      <c r="F237" s="25" t="s">
        <v>70</v>
      </c>
      <c r="G237" s="25" t="s">
        <v>70</v>
      </c>
      <c r="H237" s="25" t="s">
        <v>200</v>
      </c>
      <c r="I237" s="25" t="s">
        <v>895</v>
      </c>
    </row>
    <row r="238" spans="1:42">
      <c r="A238" s="25" t="s">
        <v>1369</v>
      </c>
      <c r="B238" s="25">
        <v>3850</v>
      </c>
      <c r="C238" s="25" t="s">
        <v>1370</v>
      </c>
      <c r="E238" s="25" t="s">
        <v>45</v>
      </c>
      <c r="F238" s="25" t="s">
        <v>200</v>
      </c>
      <c r="G238" s="25" t="s">
        <v>200</v>
      </c>
      <c r="H238" s="25" t="s">
        <v>70</v>
      </c>
      <c r="I238" s="25" t="s">
        <v>200</v>
      </c>
      <c r="J238" s="25">
        <v>3</v>
      </c>
      <c r="U238" s="25">
        <v>3</v>
      </c>
      <c r="AF238" s="25">
        <v>3</v>
      </c>
    </row>
    <row r="239" spans="1:42">
      <c r="A239" s="25" t="s">
        <v>1371</v>
      </c>
      <c r="B239" s="25">
        <v>3864</v>
      </c>
      <c r="C239" s="25" t="s">
        <v>1372</v>
      </c>
      <c r="E239" s="25" t="s">
        <v>45</v>
      </c>
      <c r="F239" s="25" t="s">
        <v>200</v>
      </c>
      <c r="G239" s="25" t="s">
        <v>200</v>
      </c>
      <c r="H239" s="25" t="s">
        <v>70</v>
      </c>
      <c r="I239" s="25" t="s">
        <v>200</v>
      </c>
      <c r="J239" s="25">
        <v>6</v>
      </c>
      <c r="U239" s="25">
        <v>6</v>
      </c>
      <c r="AF239" s="25">
        <v>6</v>
      </c>
    </row>
    <row r="240" spans="1:42">
      <c r="A240" s="25" t="s">
        <v>1373</v>
      </c>
      <c r="B240" s="25">
        <v>3893</v>
      </c>
      <c r="C240" s="25" t="s">
        <v>1374</v>
      </c>
      <c r="E240" s="25" t="s">
        <v>894</v>
      </c>
      <c r="F240" s="25" t="s">
        <v>200</v>
      </c>
      <c r="G240" s="25" t="s">
        <v>200</v>
      </c>
      <c r="H240" s="25" t="s">
        <v>70</v>
      </c>
      <c r="I240" s="25" t="s">
        <v>200</v>
      </c>
      <c r="J240" s="25">
        <v>3</v>
      </c>
      <c r="U240" s="25">
        <v>3</v>
      </c>
      <c r="AF240" s="25">
        <v>4</v>
      </c>
    </row>
    <row r="241" spans="1:42">
      <c r="A241" s="25" t="s">
        <v>1375</v>
      </c>
      <c r="B241" s="25">
        <v>3920</v>
      </c>
      <c r="C241" s="25" t="s">
        <v>1376</v>
      </c>
      <c r="D241" s="25" t="s">
        <v>1499</v>
      </c>
      <c r="E241" s="25" t="s">
        <v>894</v>
      </c>
      <c r="F241" s="25" t="s">
        <v>200</v>
      </c>
      <c r="G241" s="25" t="s">
        <v>200</v>
      </c>
      <c r="H241" s="25" t="s">
        <v>70</v>
      </c>
      <c r="I241" s="25" t="s">
        <v>200</v>
      </c>
      <c r="J241" s="25">
        <v>6</v>
      </c>
      <c r="K241" s="25">
        <v>4</v>
      </c>
      <c r="L241" s="25">
        <v>4</v>
      </c>
      <c r="M241" s="25">
        <v>3</v>
      </c>
      <c r="N241" s="25">
        <v>2</v>
      </c>
      <c r="O241" s="25">
        <v>3</v>
      </c>
      <c r="P241" s="25">
        <v>2</v>
      </c>
      <c r="Q241" s="25">
        <v>3</v>
      </c>
      <c r="R241" s="25">
        <v>2</v>
      </c>
      <c r="S241" s="25">
        <v>2</v>
      </c>
      <c r="T241" s="25">
        <v>2</v>
      </c>
      <c r="U241" s="25">
        <v>6</v>
      </c>
      <c r="V241" s="25">
        <v>4</v>
      </c>
      <c r="W241" s="25">
        <v>4</v>
      </c>
      <c r="X241" s="25">
        <v>2</v>
      </c>
      <c r="Z241" s="25">
        <v>2</v>
      </c>
      <c r="AA241" s="25">
        <v>2</v>
      </c>
      <c r="AB241" s="25">
        <v>3</v>
      </c>
      <c r="AC241" s="25">
        <v>2</v>
      </c>
      <c r="AD241" s="25">
        <v>1</v>
      </c>
      <c r="AE241" s="25">
        <v>3</v>
      </c>
      <c r="AF241" s="25">
        <v>6</v>
      </c>
      <c r="AG241" s="25">
        <v>3</v>
      </c>
      <c r="AH241" s="25">
        <v>4</v>
      </c>
      <c r="AI241" s="25">
        <v>2</v>
      </c>
      <c r="AJ241" s="25">
        <v>2</v>
      </c>
      <c r="AK241" s="25">
        <v>2</v>
      </c>
      <c r="AL241" s="25">
        <v>1</v>
      </c>
      <c r="AM241" s="25">
        <v>1</v>
      </c>
      <c r="AN241" s="25">
        <v>2</v>
      </c>
      <c r="AO241" s="25">
        <v>2</v>
      </c>
      <c r="AP241" s="25">
        <v>2</v>
      </c>
    </row>
    <row r="242" spans="1:42">
      <c r="A242" s="25" t="s">
        <v>1377</v>
      </c>
      <c r="B242" s="25">
        <v>3922</v>
      </c>
      <c r="C242" s="25" t="s">
        <v>1378</v>
      </c>
      <c r="E242" s="25" t="s">
        <v>894</v>
      </c>
      <c r="F242" s="25" t="s">
        <v>200</v>
      </c>
      <c r="G242" s="25" t="s">
        <v>200</v>
      </c>
      <c r="H242" s="25" t="s">
        <v>200</v>
      </c>
      <c r="I242" s="25" t="s">
        <v>200</v>
      </c>
      <c r="J242" s="25">
        <v>3</v>
      </c>
      <c r="U242" s="25">
        <v>3</v>
      </c>
      <c r="AF242" s="25">
        <v>3</v>
      </c>
    </row>
    <row r="243" spans="1:42">
      <c r="A243" s="25" t="s">
        <v>1379</v>
      </c>
      <c r="B243" s="25">
        <v>4193</v>
      </c>
      <c r="C243" s="25" t="s">
        <v>1380</v>
      </c>
      <c r="D243" s="25" t="s">
        <v>1498</v>
      </c>
      <c r="E243" s="25" t="s">
        <v>45</v>
      </c>
      <c r="F243" s="25" t="s">
        <v>200</v>
      </c>
      <c r="G243" s="25" t="s">
        <v>200</v>
      </c>
      <c r="H243" s="25" t="s">
        <v>200</v>
      </c>
      <c r="I243" s="25" t="s">
        <v>200</v>
      </c>
      <c r="J243" s="25">
        <v>6</v>
      </c>
      <c r="K243" s="25">
        <v>7</v>
      </c>
      <c r="L243" s="25">
        <v>7</v>
      </c>
      <c r="M243" s="25">
        <v>3</v>
      </c>
      <c r="N243" s="25">
        <v>3</v>
      </c>
      <c r="O243" s="25">
        <v>3</v>
      </c>
      <c r="P243" s="25">
        <v>3</v>
      </c>
      <c r="Q243" s="25">
        <v>5</v>
      </c>
      <c r="R243" s="25">
        <v>3</v>
      </c>
      <c r="S243" s="25">
        <v>2</v>
      </c>
      <c r="T243" s="25">
        <v>3</v>
      </c>
      <c r="U243" s="25">
        <v>5</v>
      </c>
      <c r="V243" s="25">
        <v>6</v>
      </c>
      <c r="W243" s="25">
        <v>6</v>
      </c>
      <c r="X243" s="25">
        <v>3</v>
      </c>
      <c r="Y243" s="25">
        <v>3</v>
      </c>
      <c r="Z243" s="25">
        <v>4</v>
      </c>
      <c r="AA243" s="25">
        <v>2</v>
      </c>
      <c r="AB243" s="25">
        <v>2</v>
      </c>
      <c r="AC243" s="25">
        <v>2</v>
      </c>
      <c r="AD243" s="25">
        <v>2</v>
      </c>
      <c r="AE243" s="25">
        <v>3</v>
      </c>
      <c r="AF243" s="25">
        <v>5</v>
      </c>
      <c r="AG243" s="25">
        <v>5</v>
      </c>
      <c r="AH243" s="25">
        <v>5</v>
      </c>
      <c r="AI243" s="25">
        <v>3</v>
      </c>
      <c r="AJ243" s="25">
        <v>3</v>
      </c>
      <c r="AK243" s="25">
        <v>3</v>
      </c>
      <c r="AL243" s="25">
        <v>5</v>
      </c>
      <c r="AM243" s="25">
        <v>5</v>
      </c>
      <c r="AN243" s="25">
        <v>3</v>
      </c>
      <c r="AO243" s="25">
        <v>2</v>
      </c>
      <c r="AP243" s="25">
        <v>3</v>
      </c>
    </row>
    <row r="244" spans="1:42">
      <c r="A244" s="25" t="s">
        <v>1381</v>
      </c>
      <c r="B244" s="25">
        <v>4204</v>
      </c>
      <c r="C244" s="25" t="s">
        <v>1382</v>
      </c>
      <c r="D244" s="25" t="s">
        <v>1499</v>
      </c>
      <c r="E244" s="25" t="s">
        <v>45</v>
      </c>
      <c r="F244" s="25" t="s">
        <v>200</v>
      </c>
      <c r="G244" s="25" t="s">
        <v>200</v>
      </c>
      <c r="H244" s="25" t="s">
        <v>200</v>
      </c>
      <c r="I244" s="25" t="s">
        <v>200</v>
      </c>
      <c r="J244" s="25">
        <v>9</v>
      </c>
      <c r="K244" s="25">
        <v>7</v>
      </c>
      <c r="L244" s="25">
        <v>7</v>
      </c>
      <c r="M244" s="25">
        <v>4</v>
      </c>
      <c r="N244" s="25">
        <v>5</v>
      </c>
      <c r="O244" s="25">
        <v>4</v>
      </c>
      <c r="P244" s="25">
        <v>6</v>
      </c>
      <c r="Q244" s="25">
        <v>7</v>
      </c>
      <c r="R244" s="25">
        <v>4</v>
      </c>
      <c r="S244" s="25">
        <v>4</v>
      </c>
      <c r="T244" s="25">
        <v>4</v>
      </c>
      <c r="U244" s="25">
        <v>9</v>
      </c>
      <c r="V244" s="25">
        <v>6</v>
      </c>
      <c r="W244" s="25">
        <v>7</v>
      </c>
      <c r="X244" s="25">
        <v>3</v>
      </c>
      <c r="Z244" s="25">
        <v>5</v>
      </c>
      <c r="AA244" s="25">
        <v>6</v>
      </c>
      <c r="AB244" s="25">
        <v>6</v>
      </c>
      <c r="AC244" s="25">
        <v>4</v>
      </c>
      <c r="AD244" s="25">
        <v>4</v>
      </c>
      <c r="AE244" s="25">
        <v>5</v>
      </c>
      <c r="AF244" s="25">
        <v>9</v>
      </c>
      <c r="AG244" s="25">
        <v>7</v>
      </c>
      <c r="AH244" s="25">
        <v>7</v>
      </c>
      <c r="AI244" s="25">
        <v>5</v>
      </c>
      <c r="AJ244" s="25">
        <v>4</v>
      </c>
      <c r="AK244" s="25">
        <v>5</v>
      </c>
      <c r="AL244" s="25">
        <v>7</v>
      </c>
      <c r="AM244" s="25">
        <v>7</v>
      </c>
      <c r="AN244" s="25">
        <v>5</v>
      </c>
      <c r="AO244" s="25">
        <v>5</v>
      </c>
      <c r="AP244" s="25">
        <v>5</v>
      </c>
    </row>
    <row r="245" spans="1:42">
      <c r="A245" s="25" t="s">
        <v>1383</v>
      </c>
      <c r="B245" s="25">
        <v>4230</v>
      </c>
      <c r="C245" s="25" t="s">
        <v>1384</v>
      </c>
      <c r="D245" s="25" t="s">
        <v>1499</v>
      </c>
      <c r="E245" s="25" t="s">
        <v>894</v>
      </c>
      <c r="F245" s="25" t="s">
        <v>200</v>
      </c>
      <c r="G245" s="25" t="s">
        <v>200</v>
      </c>
      <c r="H245" s="25" t="s">
        <v>200</v>
      </c>
      <c r="I245" s="25" t="s">
        <v>200</v>
      </c>
      <c r="J245" s="25">
        <v>8</v>
      </c>
      <c r="K245" s="25">
        <v>6</v>
      </c>
      <c r="L245" s="25">
        <v>6</v>
      </c>
      <c r="M245" s="25">
        <v>3</v>
      </c>
      <c r="N245" s="25">
        <v>4</v>
      </c>
      <c r="O245" s="25">
        <v>3</v>
      </c>
      <c r="P245" s="25">
        <v>5</v>
      </c>
      <c r="Q245" s="25">
        <v>6</v>
      </c>
      <c r="R245" s="25">
        <v>3</v>
      </c>
      <c r="S245" s="25">
        <v>4</v>
      </c>
      <c r="T245" s="25">
        <v>3</v>
      </c>
      <c r="U245" s="25">
        <v>8</v>
      </c>
      <c r="V245" s="25">
        <v>5</v>
      </c>
      <c r="W245" s="25">
        <v>6</v>
      </c>
      <c r="X245" s="25">
        <v>3</v>
      </c>
      <c r="Z245" s="25">
        <v>3</v>
      </c>
      <c r="AA245" s="25">
        <v>5</v>
      </c>
      <c r="AB245" s="25">
        <v>5</v>
      </c>
      <c r="AC245" s="25">
        <v>3</v>
      </c>
      <c r="AD245" s="25">
        <v>3</v>
      </c>
      <c r="AE245" s="25">
        <v>3</v>
      </c>
      <c r="AF245" s="25">
        <v>8</v>
      </c>
      <c r="AG245" s="25">
        <v>7</v>
      </c>
      <c r="AH245" s="25">
        <v>7</v>
      </c>
      <c r="AI245" s="25">
        <v>4</v>
      </c>
      <c r="AJ245" s="25">
        <v>4</v>
      </c>
      <c r="AK245" s="25">
        <v>3</v>
      </c>
      <c r="AL245" s="25">
        <v>5</v>
      </c>
      <c r="AM245" s="25">
        <v>5</v>
      </c>
      <c r="AN245" s="25">
        <v>4</v>
      </c>
      <c r="AO245" s="25">
        <v>3</v>
      </c>
      <c r="AP245" s="25">
        <v>3</v>
      </c>
    </row>
    <row r="246" spans="1:42">
      <c r="A246" s="25" t="s">
        <v>1385</v>
      </c>
      <c r="B246" s="25">
        <v>4272</v>
      </c>
      <c r="C246" s="25" t="s">
        <v>1386</v>
      </c>
      <c r="D246" s="25" t="s">
        <v>1498</v>
      </c>
      <c r="E246" s="25" t="s">
        <v>45</v>
      </c>
      <c r="F246" s="25" t="s">
        <v>200</v>
      </c>
      <c r="G246" s="25" t="s">
        <v>200</v>
      </c>
      <c r="H246" s="25" t="s">
        <v>200</v>
      </c>
      <c r="I246" s="25" t="s">
        <v>200</v>
      </c>
      <c r="J246" s="25">
        <v>5</v>
      </c>
      <c r="K246" s="25">
        <v>7</v>
      </c>
      <c r="L246" s="25">
        <v>6</v>
      </c>
      <c r="M246" s="25">
        <v>3</v>
      </c>
      <c r="N246" s="25">
        <v>3</v>
      </c>
      <c r="O246" s="25">
        <v>3</v>
      </c>
      <c r="P246" s="25">
        <v>3</v>
      </c>
      <c r="Q246" s="25">
        <v>5</v>
      </c>
      <c r="R246" s="25">
        <v>3</v>
      </c>
      <c r="S246" s="25">
        <v>2</v>
      </c>
      <c r="T246" s="25">
        <v>3</v>
      </c>
      <c r="U246" s="25">
        <v>5</v>
      </c>
      <c r="V246" s="25">
        <v>5</v>
      </c>
      <c r="W246" s="25">
        <v>5</v>
      </c>
      <c r="X246" s="25">
        <v>3</v>
      </c>
      <c r="Y246" s="25">
        <v>3</v>
      </c>
      <c r="Z246" s="25">
        <v>3</v>
      </c>
      <c r="AA246" s="25">
        <v>4</v>
      </c>
      <c r="AB246" s="25">
        <v>4</v>
      </c>
      <c r="AC246" s="25">
        <v>3</v>
      </c>
      <c r="AD246" s="25">
        <v>2</v>
      </c>
      <c r="AE246" s="25">
        <v>3</v>
      </c>
      <c r="AF246" s="25">
        <v>5</v>
      </c>
      <c r="AG246" s="25">
        <v>5</v>
      </c>
      <c r="AH246" s="25">
        <v>5</v>
      </c>
      <c r="AI246" s="25">
        <v>3</v>
      </c>
      <c r="AJ246" s="25">
        <v>3</v>
      </c>
      <c r="AK246" s="25">
        <v>3</v>
      </c>
      <c r="AL246" s="25">
        <v>4</v>
      </c>
      <c r="AM246" s="25">
        <v>4</v>
      </c>
      <c r="AN246" s="25">
        <v>3</v>
      </c>
      <c r="AO246" s="25">
        <v>2</v>
      </c>
      <c r="AP246" s="25">
        <v>3</v>
      </c>
    </row>
    <row r="247" spans="1:42">
      <c r="A247" s="25" t="s">
        <v>1387</v>
      </c>
      <c r="B247" s="25">
        <v>4315</v>
      </c>
      <c r="C247" s="25" t="s">
        <v>1388</v>
      </c>
      <c r="E247" s="25" t="s">
        <v>45</v>
      </c>
      <c r="F247" s="25" t="s">
        <v>200</v>
      </c>
      <c r="G247" s="25" t="s">
        <v>200</v>
      </c>
      <c r="H247" s="25" t="s">
        <v>70</v>
      </c>
      <c r="I247" s="25" t="s">
        <v>200</v>
      </c>
      <c r="J247" s="25">
        <v>5</v>
      </c>
      <c r="U247" s="25">
        <v>4</v>
      </c>
      <c r="AF247" s="25">
        <v>4</v>
      </c>
    </row>
    <row r="248" spans="1:42">
      <c r="A248" s="25" t="s">
        <v>1389</v>
      </c>
      <c r="B248" s="25">
        <v>4341</v>
      </c>
      <c r="C248" s="25" t="s">
        <v>1390</v>
      </c>
      <c r="E248" s="25" t="s">
        <v>894</v>
      </c>
      <c r="F248" s="25" t="s">
        <v>70</v>
      </c>
      <c r="G248" s="25" t="s">
        <v>70</v>
      </c>
      <c r="H248" s="25" t="s">
        <v>200</v>
      </c>
      <c r="I248" s="25" t="s">
        <v>895</v>
      </c>
      <c r="J248" s="25">
        <v>5</v>
      </c>
      <c r="U248" s="25">
        <v>4</v>
      </c>
      <c r="AF248" s="25">
        <v>4</v>
      </c>
    </row>
    <row r="249" spans="1:42">
      <c r="A249" s="25" t="s">
        <v>1391</v>
      </c>
      <c r="B249" s="25">
        <v>4632</v>
      </c>
      <c r="C249" s="25" t="s">
        <v>1392</v>
      </c>
      <c r="E249" s="25" t="s">
        <v>894</v>
      </c>
      <c r="F249" s="25" t="s">
        <v>70</v>
      </c>
      <c r="G249" s="25" t="s">
        <v>70</v>
      </c>
      <c r="H249" s="25" t="s">
        <v>200</v>
      </c>
      <c r="I249" s="25" t="s">
        <v>899</v>
      </c>
      <c r="J249" s="25">
        <v>3</v>
      </c>
      <c r="U249" s="25">
        <v>3</v>
      </c>
      <c r="AF249" s="25">
        <v>3</v>
      </c>
    </row>
    <row r="250" spans="1:42">
      <c r="A250" s="25" t="s">
        <v>1393</v>
      </c>
      <c r="B250" s="25">
        <v>4635</v>
      </c>
      <c r="C250" s="25" t="s">
        <v>1394</v>
      </c>
      <c r="E250" s="25" t="s">
        <v>45</v>
      </c>
      <c r="F250" s="25" t="s">
        <v>70</v>
      </c>
      <c r="G250" s="25" t="s">
        <v>70</v>
      </c>
      <c r="H250" s="25" t="s">
        <v>200</v>
      </c>
      <c r="I250" s="25" t="s">
        <v>200</v>
      </c>
      <c r="J250" s="25">
        <v>5</v>
      </c>
      <c r="U250" s="25">
        <v>5</v>
      </c>
      <c r="AF250" s="25">
        <v>5</v>
      </c>
    </row>
    <row r="251" spans="1:42">
      <c r="A251" s="25" t="s">
        <v>1395</v>
      </c>
      <c r="B251" s="25">
        <v>4660</v>
      </c>
      <c r="C251" s="25" t="s">
        <v>1396</v>
      </c>
      <c r="E251" s="25" t="s">
        <v>894</v>
      </c>
      <c r="F251" s="25" t="s">
        <v>70</v>
      </c>
      <c r="G251" s="25" t="s">
        <v>70</v>
      </c>
      <c r="H251" s="25" t="s">
        <v>70</v>
      </c>
      <c r="I251" s="25" t="s">
        <v>200</v>
      </c>
      <c r="J251" s="25">
        <v>5</v>
      </c>
      <c r="U251" s="25">
        <v>5</v>
      </c>
      <c r="AF251" s="25">
        <v>5</v>
      </c>
    </row>
    <row r="252" spans="1:42">
      <c r="A252" s="25" t="s">
        <v>1397</v>
      </c>
      <c r="B252" s="25">
        <v>4674</v>
      </c>
      <c r="C252" s="25" t="s">
        <v>1398</v>
      </c>
      <c r="E252" s="25" t="s">
        <v>894</v>
      </c>
      <c r="F252" s="25" t="s">
        <v>200</v>
      </c>
      <c r="G252" s="25" t="s">
        <v>200</v>
      </c>
      <c r="H252" s="25" t="s">
        <v>200</v>
      </c>
      <c r="I252" s="25" t="s">
        <v>200</v>
      </c>
      <c r="J252" s="25">
        <v>7</v>
      </c>
      <c r="U252" s="25">
        <v>7</v>
      </c>
      <c r="AF252" s="25">
        <v>8</v>
      </c>
    </row>
    <row r="253" spans="1:42">
      <c r="A253" s="25" t="s">
        <v>1399</v>
      </c>
      <c r="B253" s="25">
        <v>4686</v>
      </c>
      <c r="C253" s="25" t="s">
        <v>1400</v>
      </c>
      <c r="E253" s="25" t="s">
        <v>45</v>
      </c>
      <c r="F253" s="25" t="s">
        <v>200</v>
      </c>
      <c r="G253" s="25" t="s">
        <v>200</v>
      </c>
      <c r="H253" s="25" t="s">
        <v>200</v>
      </c>
      <c r="I253" s="25" t="s">
        <v>899</v>
      </c>
      <c r="J253" s="25">
        <v>7</v>
      </c>
      <c r="U253" s="25">
        <v>7</v>
      </c>
      <c r="AF253" s="25">
        <v>6</v>
      </c>
    </row>
    <row r="254" spans="1:42">
      <c r="A254" s="25" t="s">
        <v>392</v>
      </c>
      <c r="B254" s="25">
        <v>4729</v>
      </c>
      <c r="C254" s="25" t="s">
        <v>1401</v>
      </c>
      <c r="D254" s="25" t="s">
        <v>1499</v>
      </c>
      <c r="E254" s="25" t="s">
        <v>45</v>
      </c>
      <c r="F254" s="25" t="s">
        <v>200</v>
      </c>
      <c r="G254" s="25" t="s">
        <v>200</v>
      </c>
      <c r="H254" s="25" t="s">
        <v>200</v>
      </c>
      <c r="I254" s="25" t="s">
        <v>200</v>
      </c>
      <c r="J254" s="25">
        <v>9</v>
      </c>
      <c r="K254" s="25">
        <v>6</v>
      </c>
      <c r="L254" s="25">
        <v>7</v>
      </c>
      <c r="M254" s="25">
        <v>4</v>
      </c>
      <c r="N254" s="25">
        <v>3</v>
      </c>
      <c r="O254" s="25">
        <v>4</v>
      </c>
      <c r="P254" s="25">
        <v>5</v>
      </c>
      <c r="Q254" s="25">
        <v>6</v>
      </c>
      <c r="R254" s="25">
        <v>4</v>
      </c>
      <c r="S254" s="25">
        <v>3</v>
      </c>
      <c r="T254" s="25">
        <v>3</v>
      </c>
      <c r="U254" s="25">
        <v>9</v>
      </c>
      <c r="V254" s="25">
        <v>5</v>
      </c>
      <c r="W254" s="25">
        <v>5</v>
      </c>
      <c r="X254" s="25">
        <v>3</v>
      </c>
      <c r="Z254" s="25">
        <v>3</v>
      </c>
      <c r="AA254" s="25">
        <v>3</v>
      </c>
      <c r="AB254" s="25">
        <v>4</v>
      </c>
      <c r="AC254" s="25">
        <v>3</v>
      </c>
      <c r="AD254" s="25">
        <v>3</v>
      </c>
      <c r="AE254" s="25">
        <v>3</v>
      </c>
      <c r="AF254" s="25">
        <v>9</v>
      </c>
      <c r="AG254" s="25">
        <v>7</v>
      </c>
      <c r="AH254" s="25">
        <v>6</v>
      </c>
      <c r="AI254" s="25">
        <v>3</v>
      </c>
      <c r="AJ254" s="25">
        <v>3</v>
      </c>
      <c r="AK254" s="25">
        <v>4</v>
      </c>
      <c r="AL254" s="25">
        <v>5</v>
      </c>
      <c r="AM254" s="25">
        <v>5</v>
      </c>
      <c r="AN254" s="25">
        <v>4</v>
      </c>
      <c r="AO254" s="25">
        <v>4</v>
      </c>
      <c r="AP254" s="25">
        <v>4</v>
      </c>
    </row>
    <row r="255" spans="1:42">
      <c r="A255" s="25" t="s">
        <v>399</v>
      </c>
      <c r="B255" s="25">
        <v>4735</v>
      </c>
      <c r="C255" s="25" t="s">
        <v>1402</v>
      </c>
      <c r="E255" s="25" t="s">
        <v>894</v>
      </c>
      <c r="F255" s="25" t="s">
        <v>200</v>
      </c>
      <c r="G255" s="25" t="s">
        <v>200</v>
      </c>
      <c r="H255" s="25" t="s">
        <v>70</v>
      </c>
      <c r="I255" s="25" t="s">
        <v>200</v>
      </c>
      <c r="J255" s="25">
        <v>6</v>
      </c>
      <c r="U255" s="25">
        <v>6</v>
      </c>
      <c r="AF255" s="25">
        <v>6</v>
      </c>
    </row>
    <row r="256" spans="1:42">
      <c r="A256" s="25" t="s">
        <v>402</v>
      </c>
      <c r="B256" s="25">
        <v>4736</v>
      </c>
      <c r="C256" s="25" t="s">
        <v>1403</v>
      </c>
      <c r="E256" s="25" t="s">
        <v>894</v>
      </c>
      <c r="F256" s="25" t="s">
        <v>200</v>
      </c>
      <c r="G256" s="25" t="s">
        <v>200</v>
      </c>
      <c r="H256" s="25" t="s">
        <v>70</v>
      </c>
      <c r="I256" s="25" t="s">
        <v>200</v>
      </c>
      <c r="J256" s="25">
        <v>5</v>
      </c>
      <c r="U256" s="25">
        <v>5</v>
      </c>
      <c r="AF256" s="25">
        <v>5</v>
      </c>
    </row>
    <row r="257" spans="1:42">
      <c r="A257" s="25" t="s">
        <v>406</v>
      </c>
      <c r="B257" s="25">
        <v>4737</v>
      </c>
      <c r="C257" s="25" t="s">
        <v>1404</v>
      </c>
      <c r="E257" s="25" t="s">
        <v>45</v>
      </c>
      <c r="F257" s="25" t="s">
        <v>200</v>
      </c>
      <c r="G257" s="25" t="s">
        <v>200</v>
      </c>
      <c r="H257" s="25" t="s">
        <v>200</v>
      </c>
      <c r="I257" s="25" t="s">
        <v>200</v>
      </c>
      <c r="J257" s="25">
        <v>5</v>
      </c>
      <c r="U257" s="25">
        <v>5</v>
      </c>
      <c r="AF257" s="25">
        <v>5</v>
      </c>
    </row>
    <row r="258" spans="1:42">
      <c r="A258" s="25" t="s">
        <v>1405</v>
      </c>
      <c r="B258" s="25">
        <v>4738</v>
      </c>
      <c r="C258" s="25" t="s">
        <v>1406</v>
      </c>
      <c r="E258" s="25" t="s">
        <v>894</v>
      </c>
      <c r="F258" s="25" t="s">
        <v>70</v>
      </c>
      <c r="G258" s="25" t="s">
        <v>70</v>
      </c>
      <c r="H258" s="25" t="s">
        <v>70</v>
      </c>
      <c r="I258" s="25" t="s">
        <v>200</v>
      </c>
      <c r="J258" s="25">
        <v>3</v>
      </c>
      <c r="U258" s="25">
        <v>3</v>
      </c>
      <c r="AF258" s="25">
        <v>3</v>
      </c>
    </row>
    <row r="259" spans="1:42">
      <c r="A259" s="25" t="s">
        <v>1407</v>
      </c>
      <c r="B259" s="25">
        <v>4758</v>
      </c>
      <c r="C259" s="25" t="s">
        <v>1408</v>
      </c>
      <c r="E259" s="25" t="s">
        <v>45</v>
      </c>
      <c r="F259" s="25" t="s">
        <v>200</v>
      </c>
      <c r="G259" s="25" t="s">
        <v>200</v>
      </c>
      <c r="H259" s="25" t="s">
        <v>70</v>
      </c>
      <c r="I259" s="25" t="s">
        <v>200</v>
      </c>
      <c r="J259" s="25">
        <v>3</v>
      </c>
      <c r="U259" s="25">
        <v>3</v>
      </c>
      <c r="AF259" s="25">
        <v>3</v>
      </c>
    </row>
    <row r="260" spans="1:42">
      <c r="A260" s="25" t="s">
        <v>1409</v>
      </c>
      <c r="B260" s="25">
        <v>4759</v>
      </c>
      <c r="C260" s="25" t="s">
        <v>1410</v>
      </c>
      <c r="E260" s="25" t="s">
        <v>894</v>
      </c>
      <c r="F260" s="25" t="s">
        <v>200</v>
      </c>
      <c r="G260" s="25" t="s">
        <v>70</v>
      </c>
      <c r="H260" s="25" t="s">
        <v>200</v>
      </c>
      <c r="I260" s="25" t="s">
        <v>200</v>
      </c>
      <c r="J260" s="25">
        <v>5</v>
      </c>
      <c r="U260" s="25">
        <v>5</v>
      </c>
      <c r="AF260" s="25">
        <v>5</v>
      </c>
    </row>
    <row r="261" spans="1:42">
      <c r="A261" s="25" t="s">
        <v>1411</v>
      </c>
      <c r="B261" s="25">
        <v>4763</v>
      </c>
      <c r="C261" s="25" t="s">
        <v>1412</v>
      </c>
      <c r="D261" s="25" t="s">
        <v>1500</v>
      </c>
      <c r="E261" s="25" t="s">
        <v>45</v>
      </c>
      <c r="F261" s="25" t="s">
        <v>200</v>
      </c>
      <c r="G261" s="25" t="s">
        <v>200</v>
      </c>
      <c r="H261" s="25" t="s">
        <v>200</v>
      </c>
      <c r="I261" s="25" t="s">
        <v>200</v>
      </c>
      <c r="J261" s="25">
        <v>7</v>
      </c>
      <c r="K261" s="25">
        <v>6</v>
      </c>
      <c r="L261" s="25">
        <v>7</v>
      </c>
      <c r="M261" s="25">
        <v>4</v>
      </c>
      <c r="N261" s="25">
        <v>5</v>
      </c>
      <c r="O261" s="25">
        <v>4</v>
      </c>
      <c r="P261" s="25">
        <v>6</v>
      </c>
      <c r="Q261" s="25">
        <v>7</v>
      </c>
      <c r="R261" s="25">
        <v>4</v>
      </c>
      <c r="S261" s="25">
        <v>5</v>
      </c>
      <c r="T261" s="25">
        <v>4</v>
      </c>
      <c r="U261" s="25">
        <v>6</v>
      </c>
      <c r="V261" s="25">
        <v>6</v>
      </c>
      <c r="W261" s="25">
        <v>6</v>
      </c>
      <c r="X261" s="25">
        <v>4</v>
      </c>
      <c r="Y261" s="25">
        <v>5</v>
      </c>
      <c r="Z261" s="25">
        <v>3</v>
      </c>
      <c r="AA261" s="25">
        <v>5</v>
      </c>
      <c r="AB261" s="25">
        <v>5</v>
      </c>
      <c r="AC261" s="25">
        <v>4</v>
      </c>
      <c r="AD261" s="25">
        <v>3</v>
      </c>
      <c r="AE261" s="25">
        <v>3</v>
      </c>
      <c r="AF261" s="25">
        <v>6</v>
      </c>
      <c r="AG261" s="25">
        <v>6</v>
      </c>
      <c r="AH261" s="25">
        <v>6</v>
      </c>
      <c r="AI261" s="25">
        <v>5</v>
      </c>
      <c r="AJ261" s="25">
        <v>5</v>
      </c>
      <c r="AK261" s="25">
        <v>4</v>
      </c>
      <c r="AL261" s="25">
        <v>6</v>
      </c>
      <c r="AM261" s="25">
        <v>6</v>
      </c>
      <c r="AN261" s="25">
        <v>4</v>
      </c>
      <c r="AO261" s="25">
        <v>3</v>
      </c>
      <c r="AP261" s="25">
        <v>4</v>
      </c>
    </row>
    <row r="262" spans="1:42">
      <c r="A262" s="25" t="s">
        <v>1413</v>
      </c>
      <c r="B262" s="25">
        <v>4765</v>
      </c>
      <c r="C262" s="25" t="s">
        <v>1414</v>
      </c>
      <c r="E262" s="25" t="s">
        <v>894</v>
      </c>
      <c r="F262" s="25" t="s">
        <v>200</v>
      </c>
      <c r="G262" s="25" t="s">
        <v>200</v>
      </c>
      <c r="H262" s="25" t="s">
        <v>200</v>
      </c>
      <c r="I262" s="25" t="s">
        <v>895</v>
      </c>
    </row>
    <row r="263" spans="1:42">
      <c r="A263" s="25" t="s">
        <v>1415</v>
      </c>
      <c r="B263" s="25">
        <v>4766</v>
      </c>
      <c r="C263" s="25" t="s">
        <v>1416</v>
      </c>
      <c r="E263" s="25" t="s">
        <v>894</v>
      </c>
      <c r="F263" s="25" t="s">
        <v>200</v>
      </c>
      <c r="G263" s="25" t="s">
        <v>200</v>
      </c>
      <c r="H263" s="25" t="s">
        <v>70</v>
      </c>
      <c r="I263" s="25" t="s">
        <v>200</v>
      </c>
      <c r="J263" s="25">
        <v>3</v>
      </c>
      <c r="U263" s="25">
        <v>3</v>
      </c>
      <c r="AF263" s="25">
        <v>3</v>
      </c>
    </row>
    <row r="264" spans="1:42">
      <c r="A264" s="25" t="s">
        <v>1417</v>
      </c>
      <c r="B264" s="25">
        <v>4767</v>
      </c>
      <c r="C264" s="25" t="s">
        <v>1418</v>
      </c>
      <c r="E264" s="25" t="s">
        <v>894</v>
      </c>
      <c r="F264" s="25" t="s">
        <v>200</v>
      </c>
      <c r="G264" s="25" t="s">
        <v>200</v>
      </c>
      <c r="H264" s="25" t="s">
        <v>200</v>
      </c>
      <c r="I264" s="25" t="s">
        <v>899</v>
      </c>
      <c r="J264" s="25">
        <v>5</v>
      </c>
      <c r="U264" s="25">
        <v>4</v>
      </c>
      <c r="AF264" s="25">
        <v>4</v>
      </c>
    </row>
    <row r="265" spans="1:42">
      <c r="A265" s="25" t="s">
        <v>1419</v>
      </c>
      <c r="B265" s="25">
        <v>4804</v>
      </c>
      <c r="C265" s="25" t="s">
        <v>1420</v>
      </c>
      <c r="D265" s="25" t="s">
        <v>1499</v>
      </c>
      <c r="E265" s="25" t="s">
        <v>45</v>
      </c>
      <c r="F265" s="25" t="s">
        <v>70</v>
      </c>
      <c r="G265" s="25" t="s">
        <v>70</v>
      </c>
      <c r="H265" s="25" t="s">
        <v>200</v>
      </c>
      <c r="I265" s="25" t="s">
        <v>200</v>
      </c>
      <c r="J265" s="25">
        <v>4</v>
      </c>
      <c r="K265" s="25" t="s">
        <v>60</v>
      </c>
      <c r="L265" s="25" t="s">
        <v>60</v>
      </c>
      <c r="M265" s="25" t="s">
        <v>60</v>
      </c>
      <c r="N265" s="25" t="s">
        <v>60</v>
      </c>
      <c r="O265" s="25" t="s">
        <v>60</v>
      </c>
      <c r="P265" s="25">
        <v>2</v>
      </c>
      <c r="Q265" s="25">
        <v>4</v>
      </c>
      <c r="R265" s="25">
        <v>2</v>
      </c>
      <c r="S265" s="25">
        <v>1</v>
      </c>
      <c r="T265" s="25">
        <v>3</v>
      </c>
      <c r="U265" s="25">
        <v>4</v>
      </c>
      <c r="V265" s="25" t="s">
        <v>60</v>
      </c>
      <c r="W265" s="25" t="s">
        <v>60</v>
      </c>
      <c r="X265" s="25" t="s">
        <v>60</v>
      </c>
      <c r="Z265" s="25" t="s">
        <v>60</v>
      </c>
      <c r="AA265" s="25" t="s">
        <v>65</v>
      </c>
      <c r="AB265" s="25">
        <v>2</v>
      </c>
      <c r="AC265" s="25">
        <v>2</v>
      </c>
      <c r="AD265" s="25">
        <v>1</v>
      </c>
      <c r="AE265" s="25">
        <v>2</v>
      </c>
      <c r="AF265" s="25">
        <v>4</v>
      </c>
      <c r="AG265" s="25" t="s">
        <v>60</v>
      </c>
      <c r="AH265" s="25" t="s">
        <v>60</v>
      </c>
      <c r="AI265" s="25" t="s">
        <v>60</v>
      </c>
      <c r="AJ265" s="25" t="s">
        <v>60</v>
      </c>
      <c r="AK265" s="25" t="s">
        <v>60</v>
      </c>
      <c r="AL265" s="25" t="s">
        <v>65</v>
      </c>
      <c r="AM265" s="25">
        <v>2</v>
      </c>
      <c r="AN265" s="25">
        <v>3</v>
      </c>
      <c r="AO265" s="25">
        <v>2</v>
      </c>
      <c r="AP265" s="25">
        <v>2</v>
      </c>
    </row>
    <row r="266" spans="1:42">
      <c r="A266" s="25" t="s">
        <v>1421</v>
      </c>
      <c r="B266" s="25">
        <v>4810</v>
      </c>
      <c r="C266" s="25" t="s">
        <v>1422</v>
      </c>
      <c r="E266" s="25" t="s">
        <v>894</v>
      </c>
      <c r="F266" s="25" t="s">
        <v>200</v>
      </c>
      <c r="G266" s="25" t="s">
        <v>200</v>
      </c>
      <c r="H266" s="25" t="s">
        <v>200</v>
      </c>
      <c r="I266" s="25" t="s">
        <v>200</v>
      </c>
      <c r="J266" s="25">
        <v>5</v>
      </c>
      <c r="U266" s="25">
        <v>5</v>
      </c>
      <c r="AF266" s="25">
        <v>6</v>
      </c>
    </row>
    <row r="267" spans="1:42">
      <c r="A267" s="25" t="s">
        <v>1423</v>
      </c>
      <c r="B267" s="25">
        <v>5101</v>
      </c>
      <c r="C267" s="25" t="s">
        <v>1424</v>
      </c>
      <c r="E267" s="25" t="s">
        <v>45</v>
      </c>
      <c r="F267" s="25" t="s">
        <v>70</v>
      </c>
      <c r="G267" s="25" t="s">
        <v>70</v>
      </c>
      <c r="H267" s="25" t="s">
        <v>70</v>
      </c>
      <c r="I267" s="25" t="s">
        <v>200</v>
      </c>
    </row>
    <row r="268" spans="1:42">
      <c r="A268" s="25" t="s">
        <v>1425</v>
      </c>
      <c r="B268" s="25">
        <v>5103</v>
      </c>
      <c r="C268" s="25" t="s">
        <v>1426</v>
      </c>
      <c r="E268" s="25" t="s">
        <v>894</v>
      </c>
      <c r="F268" s="25" t="s">
        <v>200</v>
      </c>
      <c r="G268" s="25" t="s">
        <v>200</v>
      </c>
      <c r="H268" s="25" t="s">
        <v>70</v>
      </c>
      <c r="I268" s="25" t="s">
        <v>200</v>
      </c>
      <c r="J268" s="25">
        <v>6</v>
      </c>
      <c r="U268" s="25">
        <v>6</v>
      </c>
      <c r="AF268" s="25">
        <v>6</v>
      </c>
    </row>
    <row r="269" spans="1:42">
      <c r="A269" s="25" t="s">
        <v>1427</v>
      </c>
      <c r="B269" s="25">
        <v>105121</v>
      </c>
      <c r="C269" s="25" t="s">
        <v>1428</v>
      </c>
      <c r="E269" s="25" t="s">
        <v>45</v>
      </c>
      <c r="F269" s="25" t="s">
        <v>70</v>
      </c>
      <c r="G269" s="25" t="s">
        <v>70</v>
      </c>
      <c r="H269" s="25" t="s">
        <v>70</v>
      </c>
      <c r="I269" s="25" t="s">
        <v>200</v>
      </c>
      <c r="J269" s="25">
        <v>4</v>
      </c>
      <c r="U269" s="25">
        <v>4</v>
      </c>
      <c r="AF269" s="25">
        <v>4</v>
      </c>
    </row>
    <row r="270" spans="1:42">
      <c r="A270" s="25" t="s">
        <v>1429</v>
      </c>
      <c r="B270" s="25">
        <v>105124</v>
      </c>
      <c r="C270" s="25" t="s">
        <v>1430</v>
      </c>
      <c r="E270" s="25" t="s">
        <v>894</v>
      </c>
      <c r="F270" s="25" t="s">
        <v>200</v>
      </c>
      <c r="G270" s="25" t="s">
        <v>70</v>
      </c>
      <c r="H270" s="25" t="s">
        <v>70</v>
      </c>
      <c r="I270" s="25" t="s">
        <v>200</v>
      </c>
      <c r="J270" s="25">
        <v>2</v>
      </c>
      <c r="U270" s="25">
        <v>2</v>
      </c>
      <c r="AF270" s="25">
        <v>2</v>
      </c>
    </row>
    <row r="271" spans="1:42">
      <c r="A271" s="25" t="s">
        <v>1431</v>
      </c>
      <c r="B271" s="25">
        <v>105125</v>
      </c>
      <c r="C271" s="25" t="s">
        <v>1432</v>
      </c>
      <c r="E271" s="25" t="s">
        <v>45</v>
      </c>
      <c r="F271" s="25" t="s">
        <v>70</v>
      </c>
      <c r="G271" s="25" t="s">
        <v>70</v>
      </c>
      <c r="H271" s="25" t="s">
        <v>200</v>
      </c>
      <c r="I271" s="25" t="s">
        <v>200</v>
      </c>
      <c r="J271" s="25">
        <v>3</v>
      </c>
      <c r="U271" s="25">
        <v>3</v>
      </c>
      <c r="AF271" s="25">
        <v>3</v>
      </c>
    </row>
    <row r="272" spans="1:42">
      <c r="A272" s="25" t="s">
        <v>1433</v>
      </c>
      <c r="B272" s="25">
        <v>105133</v>
      </c>
      <c r="C272" s="25" t="s">
        <v>1434</v>
      </c>
      <c r="E272" s="25" t="s">
        <v>45</v>
      </c>
      <c r="F272" s="25" t="s">
        <v>200</v>
      </c>
      <c r="G272" s="25" t="s">
        <v>200</v>
      </c>
      <c r="H272" s="25" t="s">
        <v>200</v>
      </c>
      <c r="I272" s="25" t="s">
        <v>200</v>
      </c>
    </row>
    <row r="273" spans="1:42">
      <c r="A273" s="25" t="s">
        <v>1435</v>
      </c>
      <c r="B273" s="25">
        <v>105445</v>
      </c>
      <c r="C273" s="25" t="s">
        <v>1436</v>
      </c>
      <c r="E273" s="25" t="s">
        <v>45</v>
      </c>
      <c r="F273" s="25" t="s">
        <v>200</v>
      </c>
      <c r="G273" s="25" t="s">
        <v>200</v>
      </c>
      <c r="H273" s="25" t="s">
        <v>200</v>
      </c>
      <c r="I273" s="25" t="s">
        <v>200</v>
      </c>
      <c r="J273" s="25">
        <v>6</v>
      </c>
      <c r="U273" s="25">
        <v>5</v>
      </c>
      <c r="AF273" s="25">
        <v>5</v>
      </c>
    </row>
    <row r="274" spans="1:42">
      <c r="A274" s="25" t="s">
        <v>1437</v>
      </c>
      <c r="B274" s="25">
        <v>105451</v>
      </c>
      <c r="C274" s="25" t="s">
        <v>1438</v>
      </c>
      <c r="D274" s="25" t="s">
        <v>1499</v>
      </c>
      <c r="E274" s="25" t="s">
        <v>894</v>
      </c>
      <c r="F274" s="25" t="s">
        <v>200</v>
      </c>
      <c r="G274" s="25" t="s">
        <v>200</v>
      </c>
      <c r="H274" s="25" t="s">
        <v>70</v>
      </c>
      <c r="I274" s="25" t="s">
        <v>200</v>
      </c>
      <c r="J274" s="25">
        <v>7</v>
      </c>
      <c r="K274" s="25">
        <v>6</v>
      </c>
      <c r="L274" s="25">
        <v>6</v>
      </c>
      <c r="M274" s="25">
        <v>3</v>
      </c>
      <c r="N274" s="25">
        <v>5</v>
      </c>
      <c r="O274" s="25">
        <v>3</v>
      </c>
      <c r="P274" s="25">
        <v>5</v>
      </c>
      <c r="Q274" s="25">
        <v>6</v>
      </c>
      <c r="R274" s="25">
        <v>3</v>
      </c>
      <c r="S274" s="25">
        <v>5</v>
      </c>
      <c r="T274" s="25">
        <v>2</v>
      </c>
      <c r="U274" s="25">
        <v>7</v>
      </c>
      <c r="V274" s="25">
        <v>5</v>
      </c>
      <c r="W274" s="25">
        <v>6</v>
      </c>
      <c r="X274" s="25">
        <v>3</v>
      </c>
      <c r="Z274" s="25">
        <v>3</v>
      </c>
      <c r="AA274" s="25">
        <v>5</v>
      </c>
      <c r="AB274" s="25">
        <v>6</v>
      </c>
      <c r="AC274" s="25">
        <v>4</v>
      </c>
      <c r="AD274" s="25">
        <v>3</v>
      </c>
      <c r="AE274" s="25">
        <v>4</v>
      </c>
      <c r="AF274" s="25">
        <v>8</v>
      </c>
      <c r="AG274" s="25">
        <v>7</v>
      </c>
      <c r="AH274" s="25">
        <v>7</v>
      </c>
      <c r="AI274" s="25">
        <v>4</v>
      </c>
      <c r="AJ274" s="25">
        <v>4</v>
      </c>
      <c r="AK274" s="25">
        <v>4</v>
      </c>
      <c r="AL274" s="25">
        <v>7</v>
      </c>
      <c r="AM274" s="25">
        <v>7</v>
      </c>
      <c r="AN274" s="25">
        <v>5</v>
      </c>
      <c r="AO274" s="25">
        <v>5</v>
      </c>
      <c r="AP274" s="25">
        <v>4</v>
      </c>
    </row>
    <row r="275" spans="1:42">
      <c r="A275" s="25" t="s">
        <v>1439</v>
      </c>
      <c r="B275" s="25">
        <v>105473</v>
      </c>
      <c r="C275" s="25" t="s">
        <v>1440</v>
      </c>
      <c r="D275" s="25" t="s">
        <v>1500</v>
      </c>
      <c r="E275" s="25" t="s">
        <v>45</v>
      </c>
      <c r="F275" s="25" t="s">
        <v>200</v>
      </c>
      <c r="G275" s="25" t="s">
        <v>200</v>
      </c>
      <c r="H275" s="25" t="s">
        <v>200</v>
      </c>
      <c r="I275" s="25" t="s">
        <v>200</v>
      </c>
      <c r="J275" s="25">
        <v>9</v>
      </c>
      <c r="K275" s="25">
        <v>6</v>
      </c>
      <c r="L275" s="25">
        <v>7</v>
      </c>
      <c r="M275" s="25">
        <v>4</v>
      </c>
      <c r="N275" s="25">
        <v>5</v>
      </c>
      <c r="O275" s="25">
        <v>4</v>
      </c>
      <c r="P275" s="25">
        <v>6</v>
      </c>
      <c r="Q275" s="25">
        <v>7</v>
      </c>
      <c r="R275" s="25">
        <v>4</v>
      </c>
      <c r="S275" s="25">
        <v>5</v>
      </c>
      <c r="T275" s="25">
        <v>4</v>
      </c>
      <c r="U275" s="25">
        <v>9</v>
      </c>
      <c r="V275" s="25">
        <v>7</v>
      </c>
      <c r="W275" s="25">
        <v>7</v>
      </c>
      <c r="X275" s="25">
        <v>4</v>
      </c>
      <c r="Y275" s="25">
        <v>5</v>
      </c>
      <c r="Z275" s="25">
        <v>4</v>
      </c>
      <c r="AA275" s="25">
        <v>5</v>
      </c>
      <c r="AB275" s="25">
        <v>5</v>
      </c>
      <c r="AC275" s="25">
        <v>4</v>
      </c>
      <c r="AD275" s="25">
        <v>3</v>
      </c>
      <c r="AE275" s="25">
        <v>4</v>
      </c>
      <c r="AF275" s="25">
        <v>9</v>
      </c>
      <c r="AG275" s="25">
        <v>5</v>
      </c>
      <c r="AH275" s="25">
        <v>5</v>
      </c>
      <c r="AI275" s="25">
        <v>5</v>
      </c>
      <c r="AJ275" s="25">
        <v>5</v>
      </c>
      <c r="AK275" s="25">
        <v>4</v>
      </c>
      <c r="AL275" s="25">
        <v>6</v>
      </c>
      <c r="AM275" s="25">
        <v>6</v>
      </c>
      <c r="AN275" s="25">
        <v>4</v>
      </c>
      <c r="AO275" s="25">
        <v>3</v>
      </c>
      <c r="AP275" s="25">
        <v>4</v>
      </c>
    </row>
    <row r="276" spans="1:42">
      <c r="A276" s="25" t="s">
        <v>1441</v>
      </c>
      <c r="B276" s="25">
        <v>105474</v>
      </c>
      <c r="C276" s="25" t="s">
        <v>1442</v>
      </c>
      <c r="E276" s="25" t="s">
        <v>45</v>
      </c>
      <c r="F276" s="25" t="s">
        <v>70</v>
      </c>
      <c r="G276" s="25" t="s">
        <v>70</v>
      </c>
      <c r="H276" s="25" t="s">
        <v>200</v>
      </c>
      <c r="I276" s="25" t="s">
        <v>899</v>
      </c>
      <c r="J276" s="25">
        <v>4</v>
      </c>
      <c r="U276" s="25">
        <v>4</v>
      </c>
      <c r="AF276" s="25">
        <v>4</v>
      </c>
    </row>
    <row r="277" spans="1:42">
      <c r="A277" s="25" t="s">
        <v>1443</v>
      </c>
      <c r="B277" s="25">
        <v>105481</v>
      </c>
      <c r="C277" s="25" t="s">
        <v>1444</v>
      </c>
      <c r="E277" s="25" t="s">
        <v>894</v>
      </c>
      <c r="F277" s="25" t="s">
        <v>200</v>
      </c>
      <c r="G277" s="25" t="s">
        <v>200</v>
      </c>
      <c r="H277" s="25" t="s">
        <v>70</v>
      </c>
      <c r="I277" s="25" t="s">
        <v>200</v>
      </c>
      <c r="J277" s="25">
        <v>5</v>
      </c>
      <c r="U277" s="25">
        <v>6</v>
      </c>
      <c r="AF277" s="25">
        <v>6</v>
      </c>
    </row>
    <row r="278" spans="1:42">
      <c r="A278" s="25" t="s">
        <v>1445</v>
      </c>
      <c r="B278" s="25">
        <v>105488</v>
      </c>
      <c r="C278" s="25" t="s">
        <v>1446</v>
      </c>
      <c r="E278" s="25" t="s">
        <v>894</v>
      </c>
      <c r="F278" s="25" t="s">
        <v>200</v>
      </c>
      <c r="G278" s="25" t="s">
        <v>200</v>
      </c>
      <c r="H278" s="25" t="s">
        <v>70</v>
      </c>
      <c r="I278" s="25" t="s">
        <v>200</v>
      </c>
    </row>
    <row r="279" spans="1:42">
      <c r="A279" s="25" t="s">
        <v>1447</v>
      </c>
      <c r="B279" s="25">
        <v>105489</v>
      </c>
      <c r="C279" s="25" t="s">
        <v>1448</v>
      </c>
      <c r="E279" s="25" t="s">
        <v>894</v>
      </c>
      <c r="F279" s="25" t="s">
        <v>70</v>
      </c>
      <c r="G279" s="25" t="s">
        <v>70</v>
      </c>
      <c r="H279" s="25" t="s">
        <v>70</v>
      </c>
      <c r="I279" s="25" t="s">
        <v>200</v>
      </c>
      <c r="J279" s="25">
        <v>6</v>
      </c>
      <c r="U279" s="25">
        <v>6</v>
      </c>
      <c r="AF279" s="25">
        <v>6</v>
      </c>
    </row>
    <row r="280" spans="1:42">
      <c r="A280" s="25" t="s">
        <v>1449</v>
      </c>
      <c r="B280" s="25">
        <v>105490</v>
      </c>
      <c r="C280" s="25" t="s">
        <v>1450</v>
      </c>
      <c r="E280" s="25" t="s">
        <v>45</v>
      </c>
      <c r="F280" s="25" t="s">
        <v>200</v>
      </c>
      <c r="G280" s="25" t="s">
        <v>200</v>
      </c>
      <c r="H280" s="25" t="s">
        <v>70</v>
      </c>
      <c r="I280" s="25" t="s">
        <v>200</v>
      </c>
    </row>
    <row r="281" spans="1:42">
      <c r="A281" s="25" t="s">
        <v>1451</v>
      </c>
      <c r="B281" s="25">
        <v>105499</v>
      </c>
      <c r="C281" s="25" t="s">
        <v>1452</v>
      </c>
      <c r="E281" s="25" t="s">
        <v>894</v>
      </c>
      <c r="F281" s="25" t="s">
        <v>200</v>
      </c>
      <c r="G281" s="25" t="s">
        <v>200</v>
      </c>
      <c r="H281" s="25" t="s">
        <v>70</v>
      </c>
      <c r="I281" s="25" t="s">
        <v>200</v>
      </c>
      <c r="J281" s="25">
        <v>6</v>
      </c>
      <c r="U281" s="25">
        <v>6</v>
      </c>
      <c r="AF281" s="25">
        <v>6</v>
      </c>
    </row>
    <row r="282" spans="1:42">
      <c r="A282" s="25" t="s">
        <v>1453</v>
      </c>
      <c r="B282" s="25">
        <v>105502</v>
      </c>
      <c r="C282" s="25" t="s">
        <v>1454</v>
      </c>
      <c r="E282" s="25" t="s">
        <v>894</v>
      </c>
      <c r="F282" s="25" t="s">
        <v>70</v>
      </c>
      <c r="G282" s="25" t="s">
        <v>70</v>
      </c>
      <c r="H282" s="25" t="s">
        <v>70</v>
      </c>
      <c r="I282" s="25" t="s">
        <v>200</v>
      </c>
      <c r="J282" s="25">
        <v>2</v>
      </c>
      <c r="U282" s="25">
        <v>3</v>
      </c>
      <c r="AF282" s="25">
        <v>3</v>
      </c>
    </row>
    <row r="283" spans="1:42">
      <c r="A283" s="25" t="s">
        <v>1455</v>
      </c>
      <c r="B283" s="25">
        <v>105503</v>
      </c>
      <c r="C283" s="25" t="s">
        <v>1456</v>
      </c>
      <c r="E283" s="25" t="s">
        <v>45</v>
      </c>
      <c r="F283" s="25" t="s">
        <v>200</v>
      </c>
      <c r="G283" s="25" t="s">
        <v>200</v>
      </c>
      <c r="H283" s="25" t="s">
        <v>70</v>
      </c>
      <c r="I283" s="25" t="s">
        <v>200</v>
      </c>
      <c r="J283" s="25">
        <v>2</v>
      </c>
      <c r="U283" s="25">
        <v>3</v>
      </c>
      <c r="AF283" s="25">
        <v>3</v>
      </c>
    </row>
    <row r="284" spans="1:42">
      <c r="A284" s="25" t="s">
        <v>1457</v>
      </c>
      <c r="B284" s="25">
        <v>105510</v>
      </c>
      <c r="C284" s="25" t="s">
        <v>1458</v>
      </c>
      <c r="E284" s="25" t="s">
        <v>894</v>
      </c>
      <c r="F284" s="25" t="s">
        <v>200</v>
      </c>
      <c r="G284" s="25" t="s">
        <v>200</v>
      </c>
      <c r="H284" s="25" t="s">
        <v>200</v>
      </c>
      <c r="I284" s="25" t="s">
        <v>200</v>
      </c>
    </row>
    <row r="285" spans="1:42">
      <c r="A285" s="25" t="s">
        <v>1459</v>
      </c>
      <c r="B285" s="25">
        <v>105513</v>
      </c>
      <c r="C285" s="25" t="s">
        <v>1460</v>
      </c>
      <c r="E285" s="25" t="s">
        <v>894</v>
      </c>
      <c r="F285" s="25" t="s">
        <v>200</v>
      </c>
      <c r="G285" s="25" t="s">
        <v>70</v>
      </c>
      <c r="H285" s="25" t="s">
        <v>200</v>
      </c>
      <c r="I285" s="25" t="s">
        <v>200</v>
      </c>
    </row>
    <row r="286" spans="1:42">
      <c r="A286" s="25" t="s">
        <v>1461</v>
      </c>
      <c r="B286" s="25">
        <v>105520</v>
      </c>
      <c r="C286" s="25" t="s">
        <v>1462</v>
      </c>
      <c r="E286" s="25" t="s">
        <v>894</v>
      </c>
      <c r="F286" s="25" t="s">
        <v>70</v>
      </c>
      <c r="G286" s="25" t="s">
        <v>70</v>
      </c>
      <c r="H286" s="25" t="s">
        <v>200</v>
      </c>
      <c r="I286" s="25" t="s">
        <v>899</v>
      </c>
      <c r="J286" s="25">
        <v>5</v>
      </c>
      <c r="U286" s="25">
        <v>5</v>
      </c>
      <c r="AF286" s="25">
        <v>5</v>
      </c>
    </row>
    <row r="287" spans="1:42">
      <c r="A287" s="25" t="s">
        <v>1463</v>
      </c>
      <c r="B287" s="25">
        <v>105521</v>
      </c>
      <c r="C287" s="25" t="s">
        <v>1464</v>
      </c>
      <c r="E287" s="25" t="s">
        <v>894</v>
      </c>
      <c r="F287" s="25" t="s">
        <v>70</v>
      </c>
      <c r="G287" s="25" t="s">
        <v>70</v>
      </c>
      <c r="H287" s="25" t="s">
        <v>200</v>
      </c>
      <c r="I287" s="25" t="s">
        <v>899</v>
      </c>
    </row>
  </sheetData>
  <autoFilter ref="A1:AR287" xr:uid="{00000000-0009-0000-0000-00002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11"/>
  <sheetViews>
    <sheetView workbookViewId="0"/>
  </sheetViews>
  <sheetFormatPr defaultColWidth="11.25" defaultRowHeight="15" customHeight="1"/>
  <sheetData>
    <row r="1" spans="1:6">
      <c r="A1" s="61" t="s">
        <v>238</v>
      </c>
      <c r="B1" s="72" t="s">
        <v>218</v>
      </c>
      <c r="C1" s="78"/>
      <c r="D1" s="72" t="s">
        <v>239</v>
      </c>
      <c r="E1" s="72" t="s">
        <v>218</v>
      </c>
      <c r="F1" s="78"/>
    </row>
    <row r="2" spans="1:6">
      <c r="A2" s="62">
        <v>0</v>
      </c>
      <c r="B2" s="42" t="s">
        <v>65</v>
      </c>
      <c r="C2" s="78"/>
      <c r="D2" s="82">
        <v>0</v>
      </c>
      <c r="E2" s="42" t="s">
        <v>65</v>
      </c>
      <c r="F2" s="79"/>
    </row>
    <row r="3" spans="1:6">
      <c r="A3" s="42">
        <v>11</v>
      </c>
      <c r="B3" s="82">
        <v>1</v>
      </c>
      <c r="D3" s="42">
        <v>23</v>
      </c>
      <c r="E3" s="82">
        <v>3</v>
      </c>
      <c r="F3" s="79"/>
    </row>
    <row r="4" spans="1:6">
      <c r="A4" s="62">
        <v>26</v>
      </c>
      <c r="B4" s="42">
        <v>2</v>
      </c>
      <c r="C4" s="78"/>
      <c r="D4" s="82">
        <v>28</v>
      </c>
      <c r="E4" s="42">
        <v>4</v>
      </c>
      <c r="F4" s="79"/>
    </row>
    <row r="5" spans="1:6">
      <c r="A5" s="62">
        <v>42</v>
      </c>
      <c r="B5" s="82">
        <v>3</v>
      </c>
      <c r="C5" s="78"/>
      <c r="D5" s="82">
        <v>36</v>
      </c>
      <c r="E5" s="82">
        <v>5</v>
      </c>
      <c r="F5" s="79"/>
    </row>
    <row r="6" spans="1:6">
      <c r="A6" s="62">
        <v>57</v>
      </c>
      <c r="B6" s="82">
        <v>4</v>
      </c>
      <c r="C6" s="78"/>
      <c r="D6" s="82">
        <v>45</v>
      </c>
      <c r="E6" s="82">
        <v>6</v>
      </c>
      <c r="F6" s="83"/>
    </row>
    <row r="7" spans="1:6">
      <c r="A7" s="62">
        <v>65</v>
      </c>
      <c r="B7" s="82">
        <v>5</v>
      </c>
      <c r="C7" s="78"/>
      <c r="D7" s="62">
        <v>54</v>
      </c>
      <c r="E7" s="82">
        <v>7</v>
      </c>
      <c r="F7" s="79"/>
    </row>
    <row r="8" spans="1:6">
      <c r="A8" s="78"/>
      <c r="B8" s="79"/>
      <c r="C8" s="78"/>
      <c r="D8" s="82">
        <v>60</v>
      </c>
      <c r="E8" s="62">
        <v>8</v>
      </c>
      <c r="F8" s="79"/>
    </row>
    <row r="9" spans="1:6">
      <c r="A9" s="78"/>
      <c r="B9" s="79"/>
      <c r="C9" s="78"/>
      <c r="D9" s="82">
        <v>67</v>
      </c>
      <c r="E9" s="82">
        <v>9</v>
      </c>
      <c r="F9" s="79"/>
    </row>
    <row r="10" spans="1:6">
      <c r="A10" s="78"/>
      <c r="B10" s="79"/>
      <c r="C10" s="78"/>
      <c r="D10" s="79"/>
      <c r="E10" s="79"/>
      <c r="F10" s="79"/>
    </row>
    <row r="11" spans="1:6">
      <c r="A11" s="61" t="s">
        <v>240</v>
      </c>
      <c r="B11" s="72" t="s">
        <v>218</v>
      </c>
      <c r="C11" s="78"/>
      <c r="D11" s="72" t="s">
        <v>241</v>
      </c>
      <c r="E11" s="72" t="s">
        <v>218</v>
      </c>
      <c r="F11" s="79"/>
    </row>
    <row r="12" spans="1:6">
      <c r="A12" s="62">
        <v>0</v>
      </c>
      <c r="B12" s="42" t="s">
        <v>65</v>
      </c>
      <c r="C12" s="78"/>
      <c r="D12" s="82">
        <v>0</v>
      </c>
      <c r="E12" s="42" t="s">
        <v>65</v>
      </c>
      <c r="F12" s="79"/>
    </row>
    <row r="13" spans="1:6">
      <c r="A13" s="42">
        <v>11</v>
      </c>
      <c r="B13" s="82">
        <v>1</v>
      </c>
      <c r="D13" s="42">
        <v>20</v>
      </c>
      <c r="E13" s="82">
        <v>3</v>
      </c>
      <c r="F13" s="79"/>
    </row>
    <row r="14" spans="1:6">
      <c r="A14" s="62">
        <v>26</v>
      </c>
      <c r="B14" s="42">
        <v>2</v>
      </c>
      <c r="C14" s="78"/>
      <c r="D14" s="82">
        <v>25</v>
      </c>
      <c r="E14" s="42">
        <v>4</v>
      </c>
      <c r="F14" s="79"/>
    </row>
    <row r="15" spans="1:6">
      <c r="A15" s="62">
        <v>42</v>
      </c>
      <c r="B15" s="82">
        <v>3</v>
      </c>
      <c r="C15" s="78"/>
      <c r="D15" s="82">
        <v>35</v>
      </c>
      <c r="E15" s="82">
        <v>5</v>
      </c>
      <c r="F15" s="79"/>
    </row>
    <row r="16" spans="1:6">
      <c r="A16" s="62">
        <v>58</v>
      </c>
      <c r="B16" s="82">
        <v>4</v>
      </c>
      <c r="C16" s="78"/>
      <c r="D16" s="82">
        <v>44</v>
      </c>
      <c r="E16" s="82">
        <v>6</v>
      </c>
      <c r="F16" s="79"/>
    </row>
    <row r="17" spans="1:6">
      <c r="A17" s="62">
        <v>67</v>
      </c>
      <c r="B17" s="82">
        <v>5</v>
      </c>
      <c r="C17" s="78"/>
      <c r="D17" s="62">
        <v>54</v>
      </c>
      <c r="E17" s="82">
        <v>7</v>
      </c>
      <c r="F17" s="79"/>
    </row>
    <row r="18" spans="1:6">
      <c r="A18" s="78"/>
      <c r="B18" s="79"/>
      <c r="C18" s="78"/>
      <c r="D18" s="82">
        <v>63</v>
      </c>
      <c r="E18" s="62">
        <v>8</v>
      </c>
      <c r="F18" s="83"/>
    </row>
    <row r="19" spans="1:6">
      <c r="A19" s="78"/>
      <c r="B19" s="79"/>
      <c r="C19" s="78"/>
      <c r="D19" s="82">
        <v>72</v>
      </c>
      <c r="E19" s="62">
        <v>9</v>
      </c>
      <c r="F19" s="79"/>
    </row>
    <row r="20" spans="1:6">
      <c r="F20" s="79"/>
    </row>
    <row r="21" spans="1:6">
      <c r="A21" s="61" t="s">
        <v>242</v>
      </c>
      <c r="B21" s="72" t="s">
        <v>218</v>
      </c>
      <c r="C21" s="78"/>
      <c r="D21" s="72" t="s">
        <v>243</v>
      </c>
      <c r="E21" s="72" t="s">
        <v>218</v>
      </c>
      <c r="F21" s="79"/>
    </row>
    <row r="22" spans="1:6">
      <c r="A22" s="62">
        <v>0</v>
      </c>
      <c r="B22" s="42" t="s">
        <v>65</v>
      </c>
      <c r="C22" s="78"/>
      <c r="D22" s="82">
        <v>0</v>
      </c>
      <c r="E22" s="42" t="s">
        <v>65</v>
      </c>
      <c r="F22" s="79"/>
    </row>
    <row r="23" spans="1:6">
      <c r="A23" s="42">
        <v>10</v>
      </c>
      <c r="B23" s="82">
        <v>1</v>
      </c>
      <c r="D23" s="42">
        <v>11</v>
      </c>
      <c r="E23" s="82">
        <v>3</v>
      </c>
      <c r="F23" s="79"/>
    </row>
    <row r="24" spans="1:6">
      <c r="A24" s="62">
        <v>25</v>
      </c>
      <c r="B24" s="42">
        <v>2</v>
      </c>
      <c r="C24" s="78"/>
      <c r="D24" s="82">
        <v>26</v>
      </c>
      <c r="E24" s="42">
        <v>4</v>
      </c>
      <c r="F24" s="83"/>
    </row>
    <row r="25" spans="1:6">
      <c r="A25" s="62">
        <v>40</v>
      </c>
      <c r="B25" s="82">
        <v>3</v>
      </c>
      <c r="C25" s="78"/>
      <c r="D25" s="82">
        <v>35</v>
      </c>
      <c r="E25" s="82">
        <v>5</v>
      </c>
      <c r="F25" s="79"/>
    </row>
    <row r="26" spans="1:6">
      <c r="A26" s="62">
        <v>56</v>
      </c>
      <c r="B26" s="82">
        <v>4</v>
      </c>
      <c r="C26" s="78"/>
      <c r="D26" s="82">
        <v>45</v>
      </c>
      <c r="E26" s="82">
        <v>6</v>
      </c>
      <c r="F26" s="83"/>
    </row>
    <row r="27" spans="1:6">
      <c r="A27" s="62">
        <v>65</v>
      </c>
      <c r="B27" s="82">
        <v>5</v>
      </c>
      <c r="C27" s="78"/>
      <c r="D27" s="62">
        <v>54</v>
      </c>
      <c r="E27" s="82">
        <v>7</v>
      </c>
      <c r="F27" s="79"/>
    </row>
    <row r="28" spans="1:6">
      <c r="A28" s="78"/>
      <c r="B28" s="79"/>
      <c r="C28" s="78"/>
      <c r="D28" s="82">
        <v>63</v>
      </c>
      <c r="E28" s="62">
        <v>8</v>
      </c>
      <c r="F28" s="79"/>
    </row>
    <row r="29" spans="1:6">
      <c r="A29" s="78"/>
      <c r="B29" s="79"/>
      <c r="C29" s="78"/>
      <c r="D29" s="82">
        <v>72</v>
      </c>
      <c r="E29" s="82">
        <v>9</v>
      </c>
      <c r="F29" s="79"/>
    </row>
    <row r="30" spans="1:6">
      <c r="A30" s="78"/>
      <c r="B30" s="79"/>
      <c r="C30" s="78"/>
      <c r="D30" s="79"/>
      <c r="E30" s="79"/>
      <c r="F30" s="79"/>
    </row>
    <row r="31" spans="1:6">
      <c r="A31" s="78"/>
      <c r="B31" s="79"/>
      <c r="C31" s="78"/>
      <c r="D31" s="79"/>
      <c r="E31" s="79"/>
      <c r="F31" s="79"/>
    </row>
    <row r="32" spans="1:6">
      <c r="A32" s="78"/>
      <c r="B32" s="79"/>
      <c r="C32" s="78"/>
      <c r="D32" s="79"/>
      <c r="E32" s="79"/>
      <c r="F32" s="79"/>
    </row>
    <row r="33" spans="1:6">
      <c r="A33" s="78"/>
      <c r="B33" s="79"/>
      <c r="C33" s="78"/>
      <c r="D33" s="79"/>
      <c r="E33" s="79"/>
      <c r="F33" s="79"/>
    </row>
    <row r="34" spans="1:6">
      <c r="A34" s="78"/>
      <c r="B34" s="79"/>
      <c r="C34" s="78"/>
      <c r="D34" s="79"/>
      <c r="E34" s="79"/>
      <c r="F34" s="79"/>
    </row>
    <row r="35" spans="1:6">
      <c r="A35" s="78"/>
      <c r="B35" s="79"/>
      <c r="C35" s="78"/>
      <c r="D35" s="79"/>
      <c r="E35" s="79"/>
      <c r="F35" s="79"/>
    </row>
    <row r="36" spans="1:6">
      <c r="A36" s="78"/>
      <c r="B36" s="79"/>
      <c r="C36" s="78"/>
      <c r="D36" s="79"/>
      <c r="E36" s="79"/>
      <c r="F36" s="79"/>
    </row>
    <row r="37" spans="1:6">
      <c r="A37" s="78"/>
      <c r="B37" s="79"/>
      <c r="C37" s="78"/>
      <c r="D37" s="79"/>
      <c r="E37" s="79"/>
      <c r="F37" s="79"/>
    </row>
    <row r="38" spans="1:6">
      <c r="A38" s="78"/>
      <c r="B38" s="79"/>
      <c r="C38" s="78"/>
      <c r="D38" s="79"/>
      <c r="E38" s="79"/>
      <c r="F38" s="79"/>
    </row>
    <row r="39" spans="1:6">
      <c r="A39" s="78"/>
      <c r="B39" s="79"/>
      <c r="C39" s="78"/>
      <c r="D39" s="79"/>
      <c r="E39" s="79"/>
      <c r="F39" s="79"/>
    </row>
    <row r="40" spans="1:6">
      <c r="A40" s="78"/>
      <c r="B40" s="79"/>
      <c r="C40" s="78"/>
      <c r="D40" s="79"/>
      <c r="E40" s="79"/>
      <c r="F40" s="79"/>
    </row>
    <row r="41" spans="1:6">
      <c r="A41" s="78"/>
      <c r="B41" s="79"/>
      <c r="C41" s="78"/>
      <c r="D41" s="79"/>
      <c r="E41" s="79"/>
      <c r="F41" s="79"/>
    </row>
    <row r="42" spans="1:6">
      <c r="A42" s="78"/>
      <c r="B42" s="79"/>
      <c r="C42" s="78"/>
      <c r="D42" s="79"/>
      <c r="E42" s="79"/>
      <c r="F42" s="79"/>
    </row>
    <row r="43" spans="1:6">
      <c r="A43" s="78"/>
      <c r="B43" s="79"/>
      <c r="C43" s="78"/>
      <c r="D43" s="79"/>
      <c r="E43" s="79"/>
      <c r="F43" s="79"/>
    </row>
    <row r="44" spans="1:6">
      <c r="A44" s="78"/>
      <c r="B44" s="79"/>
      <c r="C44" s="78"/>
      <c r="D44" s="79"/>
      <c r="E44" s="79"/>
      <c r="F44" s="79"/>
    </row>
    <row r="45" spans="1:6">
      <c r="A45" s="78"/>
      <c r="B45" s="79"/>
      <c r="C45" s="78"/>
      <c r="D45" s="79"/>
      <c r="E45" s="79"/>
      <c r="F45" s="79"/>
    </row>
    <row r="46" spans="1:6">
      <c r="A46" s="78"/>
      <c r="B46" s="79"/>
      <c r="C46" s="78"/>
      <c r="D46" s="79"/>
      <c r="E46" s="79"/>
      <c r="F46" s="79"/>
    </row>
    <row r="47" spans="1:6">
      <c r="A47" s="78"/>
      <c r="B47" s="79"/>
      <c r="C47" s="78"/>
      <c r="D47" s="79"/>
      <c r="E47" s="79"/>
      <c r="F47" s="79"/>
    </row>
    <row r="48" spans="1:6">
      <c r="A48" s="78"/>
      <c r="B48" s="79"/>
      <c r="C48" s="78"/>
      <c r="D48" s="79"/>
      <c r="E48" s="79"/>
      <c r="F48" s="79"/>
    </row>
    <row r="49" spans="1:6">
      <c r="A49" s="78"/>
      <c r="B49" s="79"/>
      <c r="C49" s="78"/>
      <c r="D49" s="79"/>
      <c r="E49" s="79"/>
      <c r="F49" s="79"/>
    </row>
    <row r="50" spans="1:6">
      <c r="A50" s="78"/>
      <c r="B50" s="79"/>
      <c r="C50" s="78"/>
      <c r="D50" s="79"/>
      <c r="E50" s="79"/>
      <c r="F50" s="79"/>
    </row>
    <row r="51" spans="1:6">
      <c r="A51" s="78"/>
      <c r="B51" s="79"/>
      <c r="C51" s="250"/>
      <c r="D51" s="248"/>
      <c r="E51" s="83"/>
      <c r="F51" s="83"/>
    </row>
    <row r="52" spans="1:6">
      <c r="A52" s="78"/>
      <c r="B52" s="79"/>
      <c r="C52" s="250"/>
      <c r="D52" s="248"/>
      <c r="E52" s="83"/>
      <c r="F52" s="83"/>
    </row>
    <row r="53" spans="1:6">
      <c r="A53" s="78"/>
      <c r="B53" s="79"/>
      <c r="C53" s="78"/>
      <c r="D53" s="79"/>
      <c r="E53" s="79"/>
      <c r="F53" s="79"/>
    </row>
    <row r="54" spans="1:6">
      <c r="A54" s="78"/>
      <c r="B54" s="79"/>
      <c r="C54" s="78"/>
      <c r="D54" s="79"/>
      <c r="E54" s="79"/>
      <c r="F54" s="79"/>
    </row>
    <row r="55" spans="1:6">
      <c r="A55" s="78"/>
      <c r="B55" s="79"/>
      <c r="C55" s="250"/>
      <c r="D55" s="248"/>
      <c r="E55" s="83"/>
      <c r="F55" s="83"/>
    </row>
    <row r="56" spans="1:6">
      <c r="A56" s="78"/>
      <c r="B56" s="79"/>
      <c r="C56" s="250"/>
      <c r="D56" s="248"/>
      <c r="E56" s="83"/>
      <c r="F56" s="83"/>
    </row>
    <row r="57" spans="1:6">
      <c r="A57" s="78"/>
      <c r="B57" s="79"/>
      <c r="C57" s="78"/>
      <c r="D57" s="79"/>
      <c r="E57" s="79"/>
      <c r="F57" s="79"/>
    </row>
    <row r="58" spans="1:6">
      <c r="A58" s="78"/>
      <c r="B58" s="79"/>
      <c r="C58" s="78"/>
      <c r="D58" s="79"/>
      <c r="E58" s="79"/>
      <c r="F58" s="79"/>
    </row>
    <row r="59" spans="1:6">
      <c r="A59" s="78"/>
      <c r="B59" s="79"/>
      <c r="C59" s="78"/>
      <c r="D59" s="79"/>
      <c r="E59" s="79"/>
      <c r="F59" s="79"/>
    </row>
    <row r="60" spans="1:6">
      <c r="A60" s="78"/>
      <c r="B60" s="79"/>
      <c r="C60" s="78"/>
      <c r="D60" s="79"/>
      <c r="E60" s="79"/>
      <c r="F60" s="79"/>
    </row>
    <row r="61" spans="1:6">
      <c r="A61" s="78"/>
      <c r="B61" s="79"/>
      <c r="C61" s="78"/>
      <c r="D61" s="79"/>
      <c r="E61" s="79"/>
      <c r="F61" s="79"/>
    </row>
    <row r="62" spans="1:6">
      <c r="A62" s="78"/>
      <c r="B62" s="79"/>
      <c r="C62" s="78"/>
      <c r="D62" s="79"/>
      <c r="E62" s="79"/>
      <c r="F62" s="79"/>
    </row>
    <row r="63" spans="1:6">
      <c r="A63" s="78"/>
      <c r="B63" s="79"/>
      <c r="C63" s="78"/>
      <c r="D63" s="79"/>
      <c r="E63" s="79"/>
      <c r="F63" s="79"/>
    </row>
    <row r="64" spans="1:6">
      <c r="A64" s="78"/>
      <c r="B64" s="79"/>
      <c r="C64" s="78"/>
      <c r="D64" s="79"/>
      <c r="E64" s="79"/>
      <c r="F64" s="79"/>
    </row>
    <row r="65" spans="1:6">
      <c r="A65" s="78"/>
      <c r="B65" s="79"/>
      <c r="C65" s="78"/>
      <c r="D65" s="79"/>
      <c r="E65" s="79"/>
      <c r="F65" s="79"/>
    </row>
    <row r="66" spans="1:6">
      <c r="A66" s="78"/>
      <c r="B66" s="79"/>
      <c r="C66" s="78"/>
      <c r="D66" s="79"/>
      <c r="E66" s="79"/>
      <c r="F66" s="79"/>
    </row>
    <row r="67" spans="1:6">
      <c r="A67" s="78"/>
      <c r="B67" s="79"/>
      <c r="C67" s="78"/>
      <c r="D67" s="79"/>
      <c r="E67" s="79"/>
      <c r="F67" s="79"/>
    </row>
    <row r="68" spans="1:6">
      <c r="A68" s="78"/>
      <c r="B68" s="79"/>
      <c r="C68" s="78"/>
      <c r="D68" s="79"/>
      <c r="E68" s="79"/>
      <c r="F68" s="79"/>
    </row>
    <row r="69" spans="1:6">
      <c r="A69" s="78"/>
      <c r="B69" s="79"/>
      <c r="C69" s="250"/>
      <c r="D69" s="248"/>
      <c r="E69" s="83"/>
      <c r="F69" s="83"/>
    </row>
    <row r="70" spans="1:6">
      <c r="A70" s="78"/>
      <c r="B70" s="79"/>
      <c r="C70" s="78"/>
      <c r="D70" s="79"/>
      <c r="E70" s="79"/>
      <c r="F70" s="79"/>
    </row>
    <row r="71" spans="1:6">
      <c r="A71" s="78"/>
      <c r="B71" s="79"/>
      <c r="C71" s="78"/>
      <c r="D71" s="79"/>
      <c r="E71" s="79"/>
      <c r="F71" s="79"/>
    </row>
    <row r="72" spans="1:6">
      <c r="A72" s="78"/>
      <c r="B72" s="79"/>
      <c r="C72" s="78"/>
      <c r="D72" s="79"/>
      <c r="E72" s="79"/>
      <c r="F72" s="79"/>
    </row>
    <row r="73" spans="1:6">
      <c r="A73" s="78"/>
      <c r="B73" s="79"/>
      <c r="C73" s="78"/>
      <c r="D73" s="79"/>
      <c r="E73" s="79"/>
      <c r="F73" s="79"/>
    </row>
    <row r="74" spans="1:6">
      <c r="A74" s="78"/>
      <c r="B74" s="79"/>
      <c r="C74" s="78"/>
      <c r="D74" s="79"/>
      <c r="E74" s="79"/>
      <c r="F74" s="79"/>
    </row>
    <row r="75" spans="1:6">
      <c r="A75" s="78"/>
      <c r="B75" s="79"/>
      <c r="C75" s="78"/>
      <c r="D75" s="79"/>
      <c r="E75" s="79"/>
      <c r="F75" s="79"/>
    </row>
    <row r="76" spans="1:6">
      <c r="A76" s="78"/>
      <c r="B76" s="79"/>
      <c r="C76" s="78"/>
      <c r="D76" s="79"/>
      <c r="E76" s="79"/>
      <c r="F76" s="79"/>
    </row>
    <row r="77" spans="1:6">
      <c r="A77" s="78"/>
      <c r="B77" s="79"/>
      <c r="C77" s="78"/>
      <c r="D77" s="79"/>
      <c r="E77" s="79"/>
      <c r="F77" s="79"/>
    </row>
    <row r="78" spans="1:6">
      <c r="A78" s="78"/>
      <c r="B78" s="79"/>
      <c r="C78" s="78"/>
      <c r="D78" s="79"/>
      <c r="E78" s="79"/>
      <c r="F78" s="79"/>
    </row>
    <row r="79" spans="1:6">
      <c r="A79" s="78"/>
      <c r="B79" s="79"/>
      <c r="C79" s="250"/>
      <c r="D79" s="248"/>
      <c r="E79" s="83"/>
      <c r="F79" s="83"/>
    </row>
    <row r="80" spans="1:6">
      <c r="A80" s="78"/>
      <c r="B80" s="79"/>
      <c r="C80" s="250"/>
      <c r="D80" s="248"/>
      <c r="E80" s="83"/>
      <c r="F80" s="83"/>
    </row>
    <row r="81" spans="1:6">
      <c r="A81" s="78"/>
      <c r="B81" s="79"/>
      <c r="C81" s="78"/>
      <c r="D81" s="79"/>
      <c r="E81" s="79"/>
      <c r="F81" s="79"/>
    </row>
    <row r="82" spans="1:6">
      <c r="A82" s="78"/>
      <c r="B82" s="79"/>
      <c r="C82" s="78"/>
      <c r="D82" s="79"/>
      <c r="E82" s="79"/>
      <c r="F82" s="79"/>
    </row>
    <row r="83" spans="1:6">
      <c r="A83" s="78"/>
      <c r="B83" s="79"/>
      <c r="C83" s="78"/>
      <c r="D83" s="79"/>
      <c r="E83" s="79"/>
      <c r="F83" s="79"/>
    </row>
    <row r="84" spans="1:6">
      <c r="A84" s="78"/>
      <c r="B84" s="79"/>
      <c r="C84" s="250"/>
      <c r="D84" s="248"/>
      <c r="E84" s="83"/>
      <c r="F84" s="83"/>
    </row>
    <row r="85" spans="1:6">
      <c r="A85" s="78"/>
      <c r="B85" s="79"/>
      <c r="C85" s="78"/>
      <c r="D85" s="79"/>
      <c r="E85" s="79"/>
      <c r="F85" s="79"/>
    </row>
    <row r="86" spans="1:6">
      <c r="A86" s="78"/>
      <c r="B86" s="79"/>
      <c r="C86" s="78"/>
      <c r="D86" s="79"/>
      <c r="E86" s="79"/>
      <c r="F86" s="79"/>
    </row>
    <row r="87" spans="1:6">
      <c r="A87" s="78"/>
      <c r="B87" s="79"/>
      <c r="C87" s="78"/>
      <c r="D87" s="79"/>
      <c r="E87" s="79"/>
      <c r="F87" s="79"/>
    </row>
    <row r="88" spans="1:6">
      <c r="A88" s="78"/>
      <c r="B88" s="79"/>
      <c r="C88" s="78"/>
      <c r="D88" s="79"/>
      <c r="E88" s="79"/>
      <c r="F88" s="79"/>
    </row>
    <row r="89" spans="1:6">
      <c r="A89" s="78"/>
      <c r="B89" s="79"/>
      <c r="C89" s="78"/>
      <c r="D89" s="79"/>
      <c r="E89" s="79"/>
      <c r="F89" s="79"/>
    </row>
    <row r="90" spans="1:6">
      <c r="A90" s="78"/>
      <c r="B90" s="79"/>
      <c r="C90" s="78"/>
      <c r="D90" s="79"/>
      <c r="E90" s="79"/>
      <c r="F90" s="79"/>
    </row>
    <row r="91" spans="1:6">
      <c r="A91" s="78"/>
      <c r="B91" s="79"/>
      <c r="C91" s="78"/>
      <c r="D91" s="79"/>
      <c r="E91" s="79"/>
      <c r="F91" s="79"/>
    </row>
    <row r="92" spans="1:6">
      <c r="A92" s="78"/>
      <c r="B92" s="79"/>
      <c r="C92" s="78"/>
      <c r="D92" s="79"/>
      <c r="E92" s="79"/>
      <c r="F92" s="79"/>
    </row>
    <row r="93" spans="1:6">
      <c r="A93" s="78"/>
      <c r="B93" s="79"/>
      <c r="C93" s="78"/>
      <c r="D93" s="79"/>
      <c r="E93" s="79"/>
      <c r="F93" s="79"/>
    </row>
    <row r="94" spans="1:6">
      <c r="A94" s="78"/>
      <c r="B94" s="79"/>
      <c r="C94" s="78"/>
      <c r="D94" s="79"/>
      <c r="E94" s="79"/>
      <c r="F94" s="79"/>
    </row>
    <row r="95" spans="1:6">
      <c r="A95" s="78"/>
      <c r="B95" s="79"/>
      <c r="C95" s="78"/>
      <c r="D95" s="79"/>
      <c r="E95" s="79"/>
      <c r="F95" s="79"/>
    </row>
    <row r="96" spans="1:6">
      <c r="A96" s="78"/>
      <c r="B96" s="79"/>
      <c r="C96" s="78"/>
      <c r="D96" s="79"/>
      <c r="E96" s="79"/>
      <c r="F96" s="79"/>
    </row>
    <row r="97" spans="1:6">
      <c r="A97" s="78"/>
      <c r="B97" s="79"/>
      <c r="C97" s="78"/>
      <c r="D97" s="79"/>
      <c r="E97" s="79"/>
      <c r="F97" s="79"/>
    </row>
    <row r="98" spans="1:6">
      <c r="A98" s="78"/>
      <c r="B98" s="79"/>
      <c r="C98" s="78"/>
      <c r="D98" s="79"/>
      <c r="E98" s="79"/>
      <c r="F98" s="79"/>
    </row>
    <row r="99" spans="1:6">
      <c r="A99" s="78"/>
      <c r="B99" s="79"/>
      <c r="C99" s="78"/>
      <c r="D99" s="79"/>
      <c r="E99" s="79"/>
      <c r="F99" s="79"/>
    </row>
    <row r="100" spans="1:6">
      <c r="A100" s="78"/>
      <c r="B100" s="79"/>
      <c r="C100" s="78"/>
      <c r="D100" s="79"/>
      <c r="E100" s="79"/>
      <c r="F100" s="79"/>
    </row>
    <row r="101" spans="1:6">
      <c r="A101" s="78"/>
      <c r="B101" s="79"/>
      <c r="C101" s="78"/>
      <c r="D101" s="79"/>
      <c r="E101" s="79"/>
      <c r="F101" s="79"/>
    </row>
    <row r="102" spans="1:6">
      <c r="A102" s="78"/>
      <c r="B102" s="79"/>
      <c r="C102" s="78"/>
      <c r="D102" s="79"/>
      <c r="E102" s="79"/>
      <c r="F102" s="79"/>
    </row>
    <row r="103" spans="1:6">
      <c r="A103" s="78"/>
      <c r="B103" s="79"/>
      <c r="C103" s="78"/>
      <c r="D103" s="79"/>
      <c r="E103" s="79"/>
      <c r="F103" s="79"/>
    </row>
    <row r="104" spans="1:6">
      <c r="A104" s="78"/>
      <c r="B104" s="79"/>
      <c r="C104" s="78"/>
      <c r="D104" s="79"/>
      <c r="E104" s="79"/>
      <c r="F104" s="79"/>
    </row>
    <row r="105" spans="1:6">
      <c r="A105" s="78"/>
      <c r="B105" s="79"/>
      <c r="C105" s="78"/>
      <c r="D105" s="79"/>
      <c r="E105" s="79"/>
      <c r="F105" s="79"/>
    </row>
    <row r="106" spans="1:6">
      <c r="A106" s="78"/>
      <c r="B106" s="79"/>
      <c r="C106" s="78"/>
      <c r="D106" s="79"/>
      <c r="E106" s="79"/>
      <c r="F106" s="79"/>
    </row>
    <row r="107" spans="1:6">
      <c r="A107" s="78"/>
      <c r="B107" s="79"/>
      <c r="C107" s="78"/>
      <c r="D107" s="79"/>
      <c r="E107" s="79"/>
      <c r="F107" s="79"/>
    </row>
    <row r="108" spans="1:6">
      <c r="A108" s="78"/>
      <c r="B108" s="79"/>
      <c r="C108" s="78"/>
      <c r="D108" s="79"/>
      <c r="E108" s="79"/>
      <c r="F108" s="79"/>
    </row>
    <row r="109" spans="1:6">
      <c r="A109" s="78"/>
      <c r="B109" s="79"/>
      <c r="C109" s="250"/>
      <c r="D109" s="248"/>
      <c r="E109" s="83"/>
      <c r="F109" s="83"/>
    </row>
    <row r="110" spans="1:6">
      <c r="A110" s="78"/>
      <c r="B110" s="79"/>
      <c r="C110" s="78"/>
      <c r="D110" s="79"/>
      <c r="E110" s="79"/>
      <c r="F110" s="79"/>
    </row>
    <row r="111" spans="1:6">
      <c r="A111" s="78"/>
      <c r="B111" s="79"/>
      <c r="C111" s="250"/>
      <c r="D111" s="248"/>
      <c r="E111" s="83"/>
      <c r="F111" s="83"/>
    </row>
    <row r="112" spans="1:6">
      <c r="A112" s="78"/>
      <c r="B112" s="79"/>
      <c r="C112" s="78"/>
      <c r="D112" s="79"/>
      <c r="E112" s="79"/>
      <c r="F112" s="79"/>
    </row>
    <row r="113" spans="1:6">
      <c r="A113" s="78"/>
      <c r="B113" s="79"/>
      <c r="C113" s="78"/>
      <c r="D113" s="79"/>
      <c r="E113" s="79"/>
      <c r="F113" s="79"/>
    </row>
    <row r="114" spans="1:6">
      <c r="A114" s="78"/>
      <c r="B114" s="79"/>
      <c r="C114" s="78"/>
      <c r="D114" s="79"/>
      <c r="E114" s="79"/>
      <c r="F114" s="79"/>
    </row>
    <row r="115" spans="1:6">
      <c r="A115" s="78"/>
      <c r="B115" s="79"/>
      <c r="C115" s="78"/>
      <c r="D115" s="79"/>
      <c r="E115" s="79"/>
      <c r="F115" s="79"/>
    </row>
    <row r="116" spans="1:6">
      <c r="A116" s="78"/>
      <c r="B116" s="79"/>
      <c r="C116" s="78"/>
      <c r="D116" s="79"/>
      <c r="E116" s="79"/>
      <c r="F116" s="79"/>
    </row>
    <row r="117" spans="1:6">
      <c r="A117" s="78"/>
      <c r="B117" s="79"/>
      <c r="C117" s="78"/>
      <c r="D117" s="79"/>
      <c r="E117" s="79"/>
      <c r="F117" s="79"/>
    </row>
    <row r="118" spans="1:6">
      <c r="A118" s="78"/>
      <c r="B118" s="79"/>
      <c r="C118" s="78"/>
      <c r="D118" s="79"/>
      <c r="E118" s="79"/>
      <c r="F118" s="79"/>
    </row>
    <row r="119" spans="1:6">
      <c r="A119" s="78"/>
      <c r="B119" s="79"/>
      <c r="C119" s="78"/>
      <c r="D119" s="79"/>
      <c r="E119" s="79"/>
      <c r="F119" s="79"/>
    </row>
    <row r="120" spans="1:6">
      <c r="A120" s="78"/>
      <c r="B120" s="79"/>
      <c r="C120" s="78"/>
      <c r="D120" s="79"/>
      <c r="E120" s="79"/>
      <c r="F120" s="79"/>
    </row>
    <row r="121" spans="1:6">
      <c r="A121" s="78"/>
      <c r="B121" s="79"/>
      <c r="C121" s="78"/>
      <c r="D121" s="79"/>
      <c r="E121" s="79"/>
      <c r="F121" s="79"/>
    </row>
    <row r="122" spans="1:6">
      <c r="A122" s="78"/>
      <c r="B122" s="79"/>
      <c r="C122" s="78"/>
      <c r="D122" s="79"/>
      <c r="E122" s="79"/>
      <c r="F122" s="79"/>
    </row>
    <row r="123" spans="1:6">
      <c r="A123" s="78"/>
      <c r="B123" s="79"/>
      <c r="C123" s="78"/>
      <c r="D123" s="79"/>
      <c r="E123" s="79"/>
      <c r="F123" s="79"/>
    </row>
    <row r="124" spans="1:6">
      <c r="A124" s="78"/>
      <c r="B124" s="79"/>
      <c r="C124" s="78"/>
      <c r="D124" s="79"/>
      <c r="E124" s="79"/>
      <c r="F124" s="79"/>
    </row>
    <row r="125" spans="1:6">
      <c r="A125" s="78"/>
      <c r="B125" s="79"/>
      <c r="C125" s="250"/>
      <c r="D125" s="248"/>
      <c r="E125" s="83"/>
      <c r="F125" s="83"/>
    </row>
    <row r="126" spans="1:6">
      <c r="A126" s="78"/>
      <c r="B126" s="79"/>
      <c r="C126" s="250"/>
      <c r="D126" s="248"/>
      <c r="E126" s="83"/>
      <c r="F126" s="83"/>
    </row>
    <row r="127" spans="1:6">
      <c r="A127" s="78"/>
      <c r="B127" s="79"/>
      <c r="C127" s="78"/>
      <c r="D127" s="79"/>
      <c r="E127" s="79"/>
      <c r="F127" s="79"/>
    </row>
    <row r="128" spans="1:6">
      <c r="A128" s="78"/>
      <c r="B128" s="79"/>
      <c r="C128" s="78"/>
      <c r="D128" s="79"/>
      <c r="E128" s="79"/>
      <c r="F128" s="79"/>
    </row>
    <row r="129" spans="1:6">
      <c r="A129" s="78"/>
      <c r="B129" s="79"/>
      <c r="C129" s="78"/>
      <c r="D129" s="79"/>
      <c r="E129" s="79"/>
      <c r="F129" s="79"/>
    </row>
    <row r="130" spans="1:6">
      <c r="A130" s="78"/>
      <c r="B130" s="79"/>
      <c r="C130" s="78"/>
      <c r="D130" s="79"/>
      <c r="E130" s="79"/>
      <c r="F130" s="79"/>
    </row>
    <row r="131" spans="1:6">
      <c r="A131" s="78"/>
      <c r="B131" s="79"/>
      <c r="C131" s="78"/>
      <c r="D131" s="79"/>
      <c r="E131" s="79"/>
      <c r="F131" s="79"/>
    </row>
    <row r="132" spans="1:6">
      <c r="A132" s="78"/>
      <c r="B132" s="79"/>
      <c r="C132" s="78"/>
      <c r="D132" s="79"/>
      <c r="E132" s="79"/>
      <c r="F132" s="79"/>
    </row>
    <row r="133" spans="1:6">
      <c r="A133" s="78"/>
      <c r="B133" s="79"/>
      <c r="C133" s="78"/>
      <c r="D133" s="79"/>
      <c r="E133" s="79"/>
      <c r="F133" s="79"/>
    </row>
    <row r="134" spans="1:6">
      <c r="A134" s="78"/>
      <c r="B134" s="79"/>
      <c r="C134" s="78"/>
      <c r="D134" s="79"/>
      <c r="E134" s="79"/>
      <c r="F134" s="79"/>
    </row>
    <row r="135" spans="1:6">
      <c r="A135" s="78"/>
      <c r="B135" s="79"/>
      <c r="C135" s="250"/>
      <c r="D135" s="248"/>
      <c r="E135" s="83"/>
      <c r="F135" s="83"/>
    </row>
    <row r="136" spans="1:6">
      <c r="A136" s="78"/>
      <c r="B136" s="79"/>
      <c r="C136" s="78"/>
      <c r="D136" s="79"/>
      <c r="E136" s="79"/>
      <c r="F136" s="79"/>
    </row>
    <row r="137" spans="1:6">
      <c r="A137" s="78"/>
      <c r="B137" s="79"/>
      <c r="C137" s="250"/>
      <c r="D137" s="248"/>
      <c r="E137" s="83"/>
      <c r="F137" s="83"/>
    </row>
    <row r="138" spans="1:6">
      <c r="A138" s="78"/>
      <c r="B138" s="79"/>
      <c r="C138" s="78"/>
      <c r="D138" s="79"/>
      <c r="E138" s="79"/>
      <c r="F138" s="79"/>
    </row>
    <row r="139" spans="1:6">
      <c r="A139" s="78"/>
      <c r="B139" s="79"/>
      <c r="C139" s="250"/>
      <c r="D139" s="248"/>
      <c r="E139" s="83"/>
      <c r="F139" s="83"/>
    </row>
    <row r="140" spans="1:6">
      <c r="A140" s="78"/>
      <c r="B140" s="79"/>
      <c r="C140" s="78"/>
      <c r="D140" s="79"/>
      <c r="E140" s="79"/>
      <c r="F140" s="79"/>
    </row>
    <row r="141" spans="1:6">
      <c r="A141" s="78"/>
      <c r="B141" s="79"/>
      <c r="C141" s="78"/>
      <c r="D141" s="79"/>
      <c r="E141" s="79"/>
      <c r="F141" s="79"/>
    </row>
    <row r="142" spans="1:6">
      <c r="A142" s="78"/>
      <c r="B142" s="79"/>
      <c r="C142" s="78"/>
      <c r="D142" s="79"/>
      <c r="E142" s="79"/>
      <c r="F142" s="79"/>
    </row>
    <row r="143" spans="1:6">
      <c r="A143" s="78"/>
      <c r="B143" s="79"/>
      <c r="C143" s="78"/>
      <c r="D143" s="79"/>
      <c r="E143" s="79"/>
      <c r="F143" s="79"/>
    </row>
    <row r="144" spans="1:6">
      <c r="A144" s="78"/>
      <c r="B144" s="79"/>
      <c r="C144" s="78"/>
      <c r="D144" s="79"/>
      <c r="E144" s="79"/>
      <c r="F144" s="79"/>
    </row>
    <row r="145" spans="1:6">
      <c r="A145" s="78"/>
      <c r="B145" s="79"/>
      <c r="C145" s="78"/>
      <c r="D145" s="79"/>
      <c r="E145" s="79"/>
      <c r="F145" s="79"/>
    </row>
    <row r="146" spans="1:6">
      <c r="A146" s="78"/>
      <c r="B146" s="79"/>
      <c r="C146" s="78"/>
      <c r="D146" s="79"/>
      <c r="E146" s="79"/>
      <c r="F146" s="79"/>
    </row>
    <row r="147" spans="1:6">
      <c r="A147" s="78"/>
      <c r="B147" s="79"/>
      <c r="C147" s="78"/>
      <c r="D147" s="79"/>
      <c r="E147" s="79"/>
      <c r="F147" s="79"/>
    </row>
    <row r="148" spans="1:6">
      <c r="A148" s="78"/>
      <c r="B148" s="79"/>
      <c r="C148" s="78"/>
      <c r="D148" s="79"/>
      <c r="E148" s="79"/>
      <c r="F148" s="79"/>
    </row>
    <row r="149" spans="1:6">
      <c r="A149" s="78"/>
      <c r="B149" s="79"/>
      <c r="C149" s="78"/>
      <c r="D149" s="79"/>
      <c r="E149" s="79"/>
      <c r="F149" s="79"/>
    </row>
    <row r="150" spans="1:6">
      <c r="A150" s="78"/>
      <c r="B150" s="79"/>
      <c r="C150" s="78"/>
      <c r="D150" s="79"/>
      <c r="E150" s="79"/>
      <c r="F150" s="79"/>
    </row>
    <row r="151" spans="1:6">
      <c r="A151" s="78"/>
      <c r="B151" s="79"/>
      <c r="C151" s="78"/>
      <c r="D151" s="79"/>
      <c r="E151" s="79"/>
      <c r="F151" s="79"/>
    </row>
    <row r="152" spans="1:6">
      <c r="A152" s="78"/>
      <c r="B152" s="79"/>
      <c r="C152" s="78"/>
      <c r="D152" s="79"/>
      <c r="E152" s="79"/>
      <c r="F152" s="79"/>
    </row>
    <row r="153" spans="1:6">
      <c r="A153" s="78"/>
      <c r="B153" s="79"/>
      <c r="C153" s="78"/>
      <c r="D153" s="79"/>
      <c r="E153" s="79"/>
      <c r="F153" s="79"/>
    </row>
    <row r="154" spans="1:6">
      <c r="A154" s="78"/>
      <c r="B154" s="79"/>
      <c r="C154" s="78"/>
      <c r="D154" s="79"/>
      <c r="E154" s="79"/>
      <c r="F154" s="79"/>
    </row>
    <row r="155" spans="1:6">
      <c r="A155" s="78"/>
      <c r="B155" s="79"/>
      <c r="C155" s="78"/>
      <c r="D155" s="79"/>
      <c r="E155" s="79"/>
      <c r="F155" s="79"/>
    </row>
    <row r="156" spans="1:6">
      <c r="A156" s="78"/>
      <c r="B156" s="79"/>
      <c r="C156" s="250"/>
      <c r="D156" s="248"/>
      <c r="E156" s="83"/>
      <c r="F156" s="83"/>
    </row>
    <row r="157" spans="1:6">
      <c r="A157" s="78"/>
      <c r="B157" s="79"/>
      <c r="C157" s="78"/>
      <c r="D157" s="79"/>
      <c r="E157" s="79"/>
      <c r="F157" s="79"/>
    </row>
    <row r="158" spans="1:6">
      <c r="A158" s="78"/>
      <c r="B158" s="79"/>
      <c r="C158" s="78"/>
      <c r="D158" s="79"/>
      <c r="E158" s="79"/>
      <c r="F158" s="79"/>
    </row>
    <row r="159" spans="1:6">
      <c r="A159" s="78"/>
      <c r="B159" s="79"/>
      <c r="C159" s="78"/>
      <c r="D159" s="79"/>
      <c r="E159" s="79"/>
      <c r="F159" s="79"/>
    </row>
    <row r="160" spans="1:6">
      <c r="A160" s="78"/>
      <c r="B160" s="79"/>
      <c r="C160" s="250"/>
      <c r="D160" s="248"/>
      <c r="E160" s="83"/>
      <c r="F160" s="83"/>
    </row>
    <row r="161" spans="1:6">
      <c r="A161" s="78"/>
      <c r="B161" s="79"/>
      <c r="C161" s="78"/>
      <c r="D161" s="79"/>
      <c r="E161" s="79"/>
      <c r="F161" s="79"/>
    </row>
    <row r="162" spans="1:6">
      <c r="A162" s="78"/>
      <c r="B162" s="79"/>
      <c r="C162" s="78"/>
      <c r="D162" s="79"/>
      <c r="E162" s="79"/>
      <c r="F162" s="79"/>
    </row>
    <row r="163" spans="1:6">
      <c r="A163" s="78"/>
      <c r="B163" s="79"/>
      <c r="C163" s="78"/>
      <c r="D163" s="79"/>
      <c r="E163" s="79"/>
      <c r="F163" s="79"/>
    </row>
    <row r="164" spans="1:6">
      <c r="A164" s="78"/>
      <c r="B164" s="79"/>
      <c r="C164" s="78"/>
      <c r="D164" s="79"/>
      <c r="E164" s="79"/>
      <c r="F164" s="79"/>
    </row>
    <row r="165" spans="1:6">
      <c r="A165" s="78"/>
      <c r="B165" s="79"/>
      <c r="C165" s="250"/>
      <c r="D165" s="248"/>
      <c r="E165" s="83"/>
      <c r="F165" s="83"/>
    </row>
    <row r="166" spans="1:6">
      <c r="A166" s="78"/>
      <c r="B166" s="79"/>
      <c r="C166" s="78"/>
      <c r="D166" s="79"/>
      <c r="E166" s="79"/>
      <c r="F166" s="79"/>
    </row>
    <row r="167" spans="1:6">
      <c r="A167" s="78"/>
      <c r="B167" s="79"/>
      <c r="C167" s="78"/>
      <c r="D167" s="79"/>
      <c r="E167" s="79"/>
      <c r="F167" s="79"/>
    </row>
    <row r="168" spans="1:6">
      <c r="A168" s="78"/>
      <c r="B168" s="79"/>
      <c r="C168" s="78"/>
      <c r="D168" s="79"/>
      <c r="E168" s="79"/>
      <c r="F168" s="79"/>
    </row>
    <row r="169" spans="1:6">
      <c r="A169" s="78"/>
      <c r="B169" s="79"/>
      <c r="C169" s="78"/>
      <c r="D169" s="79"/>
      <c r="E169" s="79"/>
      <c r="F169" s="79"/>
    </row>
    <row r="170" spans="1:6">
      <c r="A170" s="78"/>
      <c r="B170" s="79"/>
      <c r="C170" s="78"/>
      <c r="D170" s="79"/>
      <c r="E170" s="79"/>
      <c r="F170" s="79"/>
    </row>
    <row r="171" spans="1:6">
      <c r="A171" s="78"/>
      <c r="B171" s="79"/>
      <c r="C171" s="78"/>
      <c r="D171" s="79"/>
      <c r="E171" s="79"/>
      <c r="F171" s="79"/>
    </row>
    <row r="172" spans="1:6">
      <c r="A172" s="78"/>
      <c r="B172" s="79"/>
      <c r="C172" s="250"/>
      <c r="D172" s="248"/>
      <c r="E172" s="83"/>
      <c r="F172" s="83"/>
    </row>
    <row r="173" spans="1:6">
      <c r="A173" s="78"/>
      <c r="B173" s="79"/>
      <c r="C173" s="78"/>
      <c r="D173" s="79"/>
      <c r="E173" s="79"/>
      <c r="F173" s="79"/>
    </row>
    <row r="174" spans="1:6">
      <c r="A174" s="78"/>
      <c r="B174" s="79"/>
      <c r="C174" s="78"/>
      <c r="D174" s="79"/>
      <c r="E174" s="79"/>
      <c r="F174" s="79"/>
    </row>
    <row r="175" spans="1:6">
      <c r="A175" s="78"/>
      <c r="B175" s="79"/>
      <c r="C175" s="78"/>
      <c r="D175" s="79"/>
      <c r="E175" s="79"/>
      <c r="F175" s="79"/>
    </row>
    <row r="176" spans="1:6">
      <c r="A176" s="78"/>
      <c r="B176" s="79"/>
      <c r="C176" s="78"/>
      <c r="D176" s="79"/>
      <c r="E176" s="79"/>
      <c r="F176" s="79"/>
    </row>
    <row r="177" spans="1:6">
      <c r="A177" s="78"/>
      <c r="B177" s="79"/>
      <c r="C177" s="78"/>
      <c r="D177" s="79"/>
      <c r="E177" s="79"/>
      <c r="F177" s="79"/>
    </row>
    <row r="178" spans="1:6">
      <c r="A178" s="78"/>
      <c r="B178" s="79"/>
      <c r="C178" s="78"/>
      <c r="D178" s="79"/>
      <c r="E178" s="79"/>
      <c r="F178" s="79"/>
    </row>
    <row r="179" spans="1:6">
      <c r="A179" s="78"/>
      <c r="B179" s="79"/>
      <c r="C179" s="78"/>
      <c r="D179" s="79"/>
      <c r="E179" s="79"/>
      <c r="F179" s="79"/>
    </row>
    <row r="180" spans="1:6">
      <c r="A180" s="78"/>
      <c r="B180" s="79"/>
      <c r="C180" s="250"/>
      <c r="D180" s="248"/>
      <c r="E180" s="83"/>
      <c r="F180" s="83"/>
    </row>
    <row r="181" spans="1:6">
      <c r="A181" s="78"/>
      <c r="B181" s="79"/>
      <c r="C181" s="78"/>
      <c r="D181" s="79"/>
      <c r="E181" s="79"/>
      <c r="F181" s="79"/>
    </row>
    <row r="182" spans="1:6">
      <c r="A182" s="78"/>
      <c r="B182" s="79"/>
      <c r="C182" s="250"/>
      <c r="D182" s="248"/>
      <c r="E182" s="83"/>
      <c r="F182" s="83"/>
    </row>
    <row r="183" spans="1:6">
      <c r="A183" s="78"/>
      <c r="B183" s="79"/>
      <c r="C183" s="78"/>
      <c r="D183" s="79"/>
      <c r="E183" s="79"/>
      <c r="F183" s="79"/>
    </row>
    <row r="184" spans="1:6">
      <c r="A184" s="78"/>
      <c r="B184" s="79"/>
      <c r="C184" s="78"/>
      <c r="D184" s="79"/>
      <c r="E184" s="79"/>
      <c r="F184" s="79"/>
    </row>
    <row r="185" spans="1:6">
      <c r="A185" s="78"/>
      <c r="B185" s="79"/>
      <c r="C185" s="78"/>
      <c r="D185" s="79"/>
      <c r="E185" s="79"/>
      <c r="F185" s="79"/>
    </row>
    <row r="186" spans="1:6">
      <c r="A186" s="78"/>
      <c r="B186" s="79"/>
      <c r="C186" s="78"/>
      <c r="D186" s="79"/>
      <c r="E186" s="79"/>
      <c r="F186" s="79"/>
    </row>
    <row r="187" spans="1:6">
      <c r="A187" s="78"/>
      <c r="B187" s="79"/>
      <c r="C187" s="78"/>
      <c r="D187" s="79"/>
      <c r="E187" s="79"/>
      <c r="F187" s="79"/>
    </row>
    <row r="188" spans="1:6">
      <c r="A188" s="78"/>
      <c r="B188" s="79"/>
      <c r="C188" s="78"/>
      <c r="D188" s="79"/>
      <c r="E188" s="79"/>
      <c r="F188" s="79"/>
    </row>
    <row r="189" spans="1:6">
      <c r="A189" s="78"/>
      <c r="B189" s="79"/>
      <c r="C189" s="78"/>
      <c r="D189" s="79"/>
      <c r="E189" s="79"/>
      <c r="F189" s="79"/>
    </row>
    <row r="190" spans="1:6">
      <c r="A190" s="78"/>
      <c r="B190" s="79"/>
      <c r="C190" s="78"/>
      <c r="D190" s="79"/>
      <c r="E190" s="79"/>
      <c r="F190" s="79"/>
    </row>
    <row r="191" spans="1:6">
      <c r="A191" s="78"/>
      <c r="B191" s="79"/>
      <c r="C191" s="78"/>
      <c r="D191" s="79"/>
      <c r="E191" s="79"/>
      <c r="F191" s="79"/>
    </row>
    <row r="192" spans="1:6">
      <c r="A192" s="78"/>
      <c r="B192" s="79"/>
      <c r="C192" s="78"/>
      <c r="D192" s="79"/>
      <c r="E192" s="79"/>
      <c r="F192" s="79"/>
    </row>
    <row r="193" spans="1:6">
      <c r="A193" s="78"/>
      <c r="B193" s="79"/>
      <c r="C193" s="78"/>
      <c r="D193" s="79"/>
      <c r="E193" s="79"/>
      <c r="F193" s="79"/>
    </row>
    <row r="194" spans="1:6">
      <c r="A194" s="78"/>
      <c r="B194" s="79"/>
      <c r="C194" s="78"/>
      <c r="D194" s="79"/>
      <c r="E194" s="79"/>
      <c r="F194" s="79"/>
    </row>
    <row r="195" spans="1:6">
      <c r="A195" s="78"/>
      <c r="B195" s="79"/>
      <c r="C195" s="78"/>
      <c r="D195" s="79"/>
      <c r="E195" s="79"/>
      <c r="F195" s="79"/>
    </row>
    <row r="196" spans="1:6">
      <c r="A196" s="78"/>
      <c r="B196" s="79"/>
      <c r="C196" s="78"/>
      <c r="D196" s="79"/>
      <c r="E196" s="79"/>
      <c r="F196" s="79"/>
    </row>
    <row r="197" spans="1:6">
      <c r="A197" s="78"/>
      <c r="B197" s="79"/>
      <c r="C197" s="78"/>
      <c r="D197" s="79"/>
      <c r="E197" s="79"/>
      <c r="F197" s="79"/>
    </row>
    <row r="198" spans="1:6">
      <c r="A198" s="78"/>
      <c r="B198" s="79"/>
      <c r="C198" s="78"/>
      <c r="D198" s="79"/>
      <c r="E198" s="79"/>
      <c r="F198" s="79"/>
    </row>
    <row r="199" spans="1:6">
      <c r="A199" s="78"/>
      <c r="B199" s="79"/>
      <c r="C199" s="78"/>
      <c r="D199" s="79"/>
      <c r="E199" s="79"/>
      <c r="F199" s="79"/>
    </row>
    <row r="200" spans="1:6">
      <c r="A200" s="78"/>
      <c r="B200" s="79"/>
      <c r="C200" s="78"/>
      <c r="D200" s="79"/>
      <c r="E200" s="79"/>
      <c r="F200" s="79"/>
    </row>
    <row r="201" spans="1:6">
      <c r="A201" s="78"/>
      <c r="B201" s="79"/>
      <c r="C201" s="250"/>
      <c r="D201" s="248"/>
      <c r="E201" s="83"/>
      <c r="F201" s="83"/>
    </row>
    <row r="202" spans="1:6">
      <c r="A202" s="78"/>
      <c r="B202" s="79"/>
      <c r="C202" s="78"/>
      <c r="D202" s="79"/>
      <c r="E202" s="79"/>
      <c r="F202" s="79"/>
    </row>
    <row r="203" spans="1:6">
      <c r="A203" s="78"/>
      <c r="B203" s="79"/>
      <c r="C203" s="78"/>
      <c r="D203" s="79"/>
      <c r="E203" s="79"/>
      <c r="F203" s="79"/>
    </row>
    <row r="204" spans="1:6">
      <c r="A204" s="78"/>
      <c r="B204" s="79"/>
      <c r="C204" s="78"/>
      <c r="D204" s="79"/>
      <c r="E204" s="79"/>
      <c r="F204" s="79"/>
    </row>
    <row r="205" spans="1:6">
      <c r="A205" s="78"/>
      <c r="B205" s="79"/>
      <c r="C205" s="78"/>
      <c r="D205" s="79"/>
      <c r="E205" s="79"/>
      <c r="F205" s="79"/>
    </row>
    <row r="206" spans="1:6">
      <c r="A206" s="78"/>
      <c r="B206" s="79"/>
      <c r="C206" s="250"/>
      <c r="D206" s="248"/>
      <c r="E206" s="83"/>
      <c r="F206" s="83"/>
    </row>
    <row r="207" spans="1:6">
      <c r="A207" s="78"/>
      <c r="B207" s="79"/>
      <c r="C207" s="78"/>
      <c r="D207" s="79"/>
      <c r="E207" s="79"/>
      <c r="F207" s="79"/>
    </row>
    <row r="208" spans="1:6">
      <c r="A208" s="78"/>
      <c r="B208" s="79"/>
      <c r="C208" s="78"/>
      <c r="D208" s="79"/>
      <c r="E208" s="79"/>
      <c r="F208" s="79"/>
    </row>
    <row r="209" spans="1:6">
      <c r="A209" s="78"/>
      <c r="B209" s="79"/>
      <c r="C209" s="78"/>
      <c r="D209" s="79"/>
      <c r="E209" s="79"/>
      <c r="F209" s="79"/>
    </row>
    <row r="210" spans="1:6">
      <c r="A210" s="78"/>
      <c r="B210" s="79"/>
      <c r="C210" s="78"/>
      <c r="D210" s="79"/>
      <c r="E210" s="79"/>
      <c r="F210" s="79"/>
    </row>
    <row r="211" spans="1:6">
      <c r="A211" s="78"/>
      <c r="B211" s="79"/>
      <c r="C211" s="78"/>
      <c r="D211" s="79"/>
      <c r="E211" s="79"/>
      <c r="F211" s="79"/>
    </row>
    <row r="212" spans="1:6">
      <c r="A212" s="78"/>
      <c r="B212" s="79"/>
      <c r="C212" s="78"/>
      <c r="D212" s="79"/>
      <c r="E212" s="79"/>
      <c r="F212" s="79"/>
    </row>
    <row r="213" spans="1:6">
      <c r="A213" s="78"/>
      <c r="B213" s="79"/>
      <c r="C213" s="78"/>
      <c r="D213" s="79"/>
      <c r="E213" s="79"/>
      <c r="F213" s="79"/>
    </row>
    <row r="214" spans="1:6">
      <c r="A214" s="78"/>
      <c r="B214" s="79"/>
      <c r="C214" s="78"/>
      <c r="D214" s="79"/>
      <c r="E214" s="79"/>
      <c r="F214" s="79"/>
    </row>
    <row r="215" spans="1:6">
      <c r="A215" s="78"/>
      <c r="B215" s="79"/>
      <c r="C215" s="78"/>
      <c r="D215" s="79"/>
      <c r="E215" s="79"/>
      <c r="F215" s="79"/>
    </row>
    <row r="216" spans="1:6">
      <c r="A216" s="78"/>
      <c r="B216" s="79"/>
      <c r="C216" s="250"/>
      <c r="D216" s="248"/>
      <c r="E216" s="83"/>
      <c r="F216" s="83"/>
    </row>
    <row r="217" spans="1:6">
      <c r="A217" s="78"/>
      <c r="B217" s="79"/>
      <c r="C217" s="78"/>
      <c r="D217" s="79"/>
      <c r="E217" s="79"/>
      <c r="F217" s="79"/>
    </row>
    <row r="218" spans="1:6">
      <c r="A218" s="78"/>
      <c r="B218" s="79"/>
      <c r="C218" s="78"/>
      <c r="D218" s="79"/>
      <c r="E218" s="79"/>
      <c r="F218" s="79"/>
    </row>
    <row r="219" spans="1:6">
      <c r="A219" s="78"/>
      <c r="B219" s="79"/>
      <c r="C219" s="78"/>
      <c r="D219" s="79"/>
      <c r="E219" s="79"/>
      <c r="F219" s="79"/>
    </row>
    <row r="220" spans="1:6">
      <c r="A220" s="78"/>
      <c r="B220" s="79"/>
      <c r="C220" s="250"/>
      <c r="D220" s="248"/>
      <c r="E220" s="83"/>
      <c r="F220" s="83"/>
    </row>
    <row r="221" spans="1:6">
      <c r="A221" s="78"/>
      <c r="B221" s="79"/>
      <c r="C221" s="78"/>
      <c r="D221" s="79"/>
      <c r="E221" s="79"/>
      <c r="F221" s="79"/>
    </row>
    <row r="222" spans="1:6">
      <c r="A222" s="78"/>
      <c r="B222" s="79"/>
      <c r="C222" s="78"/>
      <c r="D222" s="79"/>
      <c r="E222" s="79"/>
      <c r="F222" s="79"/>
    </row>
    <row r="223" spans="1:6">
      <c r="A223" s="78"/>
      <c r="B223" s="79"/>
      <c r="C223" s="78"/>
      <c r="D223" s="79"/>
      <c r="E223" s="79"/>
      <c r="F223" s="79"/>
    </row>
    <row r="224" spans="1:6">
      <c r="A224" s="78"/>
      <c r="B224" s="79"/>
      <c r="C224" s="250"/>
      <c r="D224" s="248"/>
      <c r="E224" s="83"/>
      <c r="F224" s="83"/>
    </row>
    <row r="225" spans="1:6">
      <c r="A225" s="78"/>
      <c r="B225" s="79"/>
      <c r="C225" s="250"/>
      <c r="D225" s="248"/>
      <c r="E225" s="83"/>
      <c r="F225" s="83"/>
    </row>
    <row r="226" spans="1:6">
      <c r="A226" s="78"/>
      <c r="B226" s="79"/>
      <c r="C226" s="78"/>
      <c r="D226" s="79"/>
      <c r="E226" s="79"/>
      <c r="F226" s="79"/>
    </row>
    <row r="227" spans="1:6">
      <c r="A227" s="78"/>
      <c r="B227" s="79"/>
      <c r="C227" s="78"/>
      <c r="D227" s="79"/>
      <c r="E227" s="79"/>
      <c r="F227" s="79"/>
    </row>
    <row r="228" spans="1:6">
      <c r="A228" s="78"/>
      <c r="B228" s="79"/>
      <c r="C228" s="78"/>
      <c r="D228" s="79"/>
      <c r="E228" s="79"/>
      <c r="F228" s="79"/>
    </row>
    <row r="229" spans="1:6">
      <c r="A229" s="78"/>
      <c r="B229" s="79"/>
      <c r="C229" s="78"/>
      <c r="D229" s="79"/>
      <c r="E229" s="79"/>
      <c r="F229" s="79"/>
    </row>
    <row r="230" spans="1:6">
      <c r="A230" s="78"/>
      <c r="B230" s="79"/>
      <c r="C230" s="78"/>
      <c r="D230" s="79"/>
      <c r="E230" s="79"/>
      <c r="F230" s="79"/>
    </row>
    <row r="231" spans="1:6">
      <c r="A231" s="78"/>
      <c r="B231" s="79"/>
      <c r="C231" s="250"/>
      <c r="D231" s="248"/>
      <c r="E231" s="83"/>
      <c r="F231" s="83"/>
    </row>
    <row r="232" spans="1:6">
      <c r="A232" s="78"/>
      <c r="B232" s="79"/>
      <c r="C232" s="78"/>
      <c r="D232" s="79"/>
      <c r="E232" s="79"/>
      <c r="F232" s="79"/>
    </row>
    <row r="233" spans="1:6">
      <c r="A233" s="78"/>
      <c r="B233" s="79"/>
      <c r="C233" s="78"/>
      <c r="D233" s="79"/>
      <c r="E233" s="79"/>
      <c r="F233" s="79"/>
    </row>
    <row r="234" spans="1:6">
      <c r="A234" s="78"/>
      <c r="B234" s="79"/>
      <c r="C234" s="78"/>
      <c r="D234" s="79"/>
      <c r="E234" s="79"/>
      <c r="F234" s="79"/>
    </row>
    <row r="235" spans="1:6">
      <c r="A235" s="78"/>
      <c r="B235" s="79"/>
      <c r="C235" s="78"/>
      <c r="D235" s="79"/>
      <c r="E235" s="79"/>
      <c r="F235" s="79"/>
    </row>
    <row r="236" spans="1:6">
      <c r="A236" s="78"/>
      <c r="B236" s="79"/>
      <c r="C236" s="78"/>
      <c r="D236" s="79"/>
      <c r="E236" s="79"/>
      <c r="F236" s="79"/>
    </row>
    <row r="237" spans="1:6">
      <c r="A237" s="78"/>
      <c r="B237" s="79"/>
      <c r="C237" s="250"/>
      <c r="D237" s="248"/>
      <c r="E237" s="83"/>
      <c r="F237" s="83"/>
    </row>
    <row r="238" spans="1:6">
      <c r="A238" s="78"/>
      <c r="B238" s="79"/>
      <c r="C238" s="78"/>
      <c r="D238" s="79"/>
      <c r="E238" s="79"/>
      <c r="F238" s="79"/>
    </row>
    <row r="239" spans="1:6">
      <c r="A239" s="78"/>
      <c r="B239" s="79"/>
      <c r="C239" s="78"/>
      <c r="D239" s="79"/>
      <c r="E239" s="79"/>
      <c r="F239" s="79"/>
    </row>
    <row r="240" spans="1:6">
      <c r="A240" s="78"/>
      <c r="B240" s="79"/>
      <c r="C240" s="250"/>
      <c r="D240" s="248"/>
      <c r="E240" s="83"/>
      <c r="F240" s="83"/>
    </row>
    <row r="241" spans="1:6">
      <c r="A241" s="78"/>
      <c r="B241" s="79"/>
      <c r="C241" s="78"/>
      <c r="D241" s="79"/>
      <c r="E241" s="79"/>
      <c r="F241" s="79"/>
    </row>
    <row r="242" spans="1:6">
      <c r="A242" s="78"/>
      <c r="B242" s="79"/>
      <c r="C242" s="78"/>
      <c r="D242" s="79"/>
      <c r="E242" s="79"/>
      <c r="F242" s="79"/>
    </row>
    <row r="243" spans="1:6">
      <c r="A243" s="78"/>
      <c r="B243" s="79"/>
      <c r="C243" s="78"/>
      <c r="D243" s="79"/>
      <c r="E243" s="79"/>
      <c r="F243" s="79"/>
    </row>
    <row r="244" spans="1:6">
      <c r="A244" s="78"/>
      <c r="B244" s="79"/>
      <c r="C244" s="78"/>
      <c r="D244" s="79"/>
      <c r="E244" s="79"/>
      <c r="F244" s="79"/>
    </row>
    <row r="245" spans="1:6">
      <c r="A245" s="78"/>
      <c r="B245" s="79"/>
      <c r="C245" s="78"/>
      <c r="D245" s="79"/>
      <c r="E245" s="79"/>
      <c r="F245" s="79"/>
    </row>
    <row r="246" spans="1:6">
      <c r="A246" s="78"/>
      <c r="B246" s="79"/>
      <c r="C246" s="78"/>
      <c r="D246" s="79"/>
      <c r="E246" s="79"/>
      <c r="F246" s="79"/>
    </row>
    <row r="247" spans="1:6">
      <c r="A247" s="78"/>
      <c r="B247" s="79"/>
      <c r="C247" s="78"/>
      <c r="D247" s="79"/>
      <c r="E247" s="79"/>
      <c r="F247" s="79"/>
    </row>
    <row r="248" spans="1:6">
      <c r="A248" s="78"/>
      <c r="B248" s="79"/>
      <c r="C248" s="250"/>
      <c r="D248" s="248"/>
      <c r="E248" s="83"/>
      <c r="F248" s="83"/>
    </row>
    <row r="249" spans="1:6">
      <c r="A249" s="78"/>
      <c r="B249" s="79"/>
      <c r="C249" s="78"/>
      <c r="D249" s="79"/>
      <c r="E249" s="79"/>
      <c r="F249" s="79"/>
    </row>
    <row r="250" spans="1:6">
      <c r="A250" s="78"/>
      <c r="B250" s="79"/>
      <c r="C250" s="78"/>
      <c r="D250" s="79"/>
      <c r="E250" s="79"/>
      <c r="F250" s="79"/>
    </row>
    <row r="251" spans="1:6">
      <c r="A251" s="78"/>
      <c r="B251" s="79"/>
      <c r="C251" s="78"/>
      <c r="D251" s="79"/>
      <c r="E251" s="79"/>
      <c r="F251" s="79"/>
    </row>
    <row r="252" spans="1:6">
      <c r="A252" s="78"/>
      <c r="B252" s="79"/>
      <c r="C252" s="78"/>
      <c r="D252" s="79"/>
      <c r="E252" s="79"/>
      <c r="F252" s="79"/>
    </row>
    <row r="253" spans="1:6">
      <c r="A253" s="78"/>
      <c r="B253" s="79"/>
      <c r="C253" s="78"/>
      <c r="D253" s="79"/>
      <c r="E253" s="79"/>
      <c r="F253" s="79"/>
    </row>
    <row r="254" spans="1:6">
      <c r="A254" s="78"/>
      <c r="B254" s="79"/>
      <c r="C254" s="78"/>
      <c r="D254" s="79"/>
      <c r="E254" s="79"/>
      <c r="F254" s="79"/>
    </row>
    <row r="255" spans="1:6">
      <c r="A255" s="78"/>
      <c r="B255" s="79"/>
      <c r="C255" s="78"/>
      <c r="D255" s="79"/>
      <c r="E255" s="79"/>
      <c r="F255" s="79"/>
    </row>
    <row r="256" spans="1:6">
      <c r="A256" s="78"/>
      <c r="B256" s="79"/>
      <c r="C256" s="78"/>
      <c r="D256" s="79"/>
      <c r="E256" s="79"/>
      <c r="F256" s="79"/>
    </row>
    <row r="257" spans="1:6">
      <c r="A257" s="78"/>
      <c r="B257" s="79"/>
      <c r="C257" s="78"/>
      <c r="D257" s="79"/>
      <c r="E257" s="79"/>
      <c r="F257" s="79"/>
    </row>
    <row r="258" spans="1:6">
      <c r="A258" s="78"/>
      <c r="B258" s="79"/>
      <c r="C258" s="78"/>
      <c r="D258" s="79"/>
      <c r="E258" s="79"/>
      <c r="F258" s="79"/>
    </row>
    <row r="259" spans="1:6">
      <c r="A259" s="78"/>
      <c r="B259" s="79"/>
      <c r="C259" s="78"/>
      <c r="D259" s="79"/>
      <c r="E259" s="79"/>
      <c r="F259" s="79"/>
    </row>
    <row r="260" spans="1:6">
      <c r="A260" s="78"/>
      <c r="B260" s="79"/>
      <c r="C260" s="78"/>
      <c r="D260" s="79"/>
      <c r="E260" s="79"/>
      <c r="F260" s="79"/>
    </row>
    <row r="261" spans="1:6">
      <c r="A261" s="78"/>
      <c r="B261" s="79"/>
      <c r="C261" s="78"/>
      <c r="D261" s="79"/>
      <c r="E261" s="79"/>
      <c r="F261" s="79"/>
    </row>
    <row r="262" spans="1:6">
      <c r="A262" s="78"/>
      <c r="B262" s="79"/>
      <c r="C262" s="78"/>
      <c r="D262" s="79"/>
      <c r="E262" s="79"/>
      <c r="F262" s="79"/>
    </row>
    <row r="263" spans="1:6">
      <c r="A263" s="78"/>
      <c r="B263" s="79"/>
      <c r="C263" s="78"/>
      <c r="D263" s="79"/>
      <c r="E263" s="79"/>
      <c r="F263" s="79"/>
    </row>
    <row r="264" spans="1:6">
      <c r="A264" s="78"/>
      <c r="B264" s="79"/>
      <c r="C264" s="78"/>
      <c r="D264" s="79"/>
      <c r="E264" s="79"/>
      <c r="F264" s="79"/>
    </row>
    <row r="265" spans="1:6">
      <c r="A265" s="78"/>
      <c r="B265" s="79"/>
      <c r="C265" s="78"/>
      <c r="D265" s="79"/>
      <c r="E265" s="79"/>
      <c r="F265" s="79"/>
    </row>
    <row r="266" spans="1:6">
      <c r="A266" s="78"/>
      <c r="B266" s="79"/>
      <c r="C266" s="78"/>
      <c r="D266" s="79"/>
      <c r="E266" s="79"/>
      <c r="F266" s="79"/>
    </row>
    <row r="267" spans="1:6">
      <c r="A267" s="78"/>
      <c r="B267" s="79"/>
      <c r="C267" s="78"/>
      <c r="D267" s="79"/>
      <c r="E267" s="79"/>
      <c r="F267" s="79"/>
    </row>
    <row r="268" spans="1:6">
      <c r="A268" s="78"/>
      <c r="B268" s="79"/>
      <c r="C268" s="78"/>
      <c r="D268" s="79"/>
      <c r="E268" s="79"/>
      <c r="F268" s="79"/>
    </row>
    <row r="269" spans="1:6">
      <c r="A269" s="78"/>
      <c r="B269" s="79"/>
      <c r="C269" s="78"/>
      <c r="D269" s="79"/>
      <c r="E269" s="79"/>
      <c r="F269" s="79"/>
    </row>
    <row r="270" spans="1:6">
      <c r="A270" s="78"/>
      <c r="B270" s="79"/>
      <c r="C270" s="78"/>
      <c r="D270" s="79"/>
      <c r="E270" s="79"/>
      <c r="F270" s="79"/>
    </row>
    <row r="271" spans="1:6">
      <c r="F271" s="79"/>
    </row>
    <row r="272" spans="1:6">
      <c r="F272" s="79"/>
    </row>
    <row r="273" spans="6:6">
      <c r="F273" s="79"/>
    </row>
    <row r="274" spans="6:6">
      <c r="F274" s="79"/>
    </row>
    <row r="275" spans="6:6">
      <c r="F275" s="79"/>
    </row>
    <row r="276" spans="6:6">
      <c r="F276" s="79"/>
    </row>
    <row r="277" spans="6:6">
      <c r="F277" s="83"/>
    </row>
    <row r="278" spans="6:6">
      <c r="F278" s="79"/>
    </row>
    <row r="279" spans="6:6">
      <c r="F279" s="79"/>
    </row>
    <row r="280" spans="6:6">
      <c r="F280" s="79"/>
    </row>
    <row r="281" spans="6:6">
      <c r="F281" s="79"/>
    </row>
    <row r="282" spans="6:6">
      <c r="F282" s="79"/>
    </row>
    <row r="283" spans="6:6">
      <c r="F283" s="79"/>
    </row>
    <row r="284" spans="6:6">
      <c r="F284" s="79"/>
    </row>
    <row r="285" spans="6:6">
      <c r="F285" s="79"/>
    </row>
    <row r="286" spans="6:6">
      <c r="F286" s="79"/>
    </row>
    <row r="287" spans="6:6">
      <c r="F287" s="79"/>
    </row>
    <row r="288" spans="6:6">
      <c r="F288" s="79"/>
    </row>
    <row r="289" spans="1:6">
      <c r="F289" s="79"/>
    </row>
    <row r="290" spans="1:6">
      <c r="F290" s="83"/>
    </row>
    <row r="291" spans="1:6">
      <c r="F291" s="79"/>
    </row>
    <row r="304" spans="1:6">
      <c r="A304" s="78"/>
      <c r="B304" s="79"/>
      <c r="C304" s="78"/>
      <c r="D304" s="79"/>
      <c r="E304" s="79"/>
    </row>
    <row r="305" spans="1:5">
      <c r="A305" s="78"/>
      <c r="C305" s="78"/>
      <c r="D305" s="79"/>
    </row>
    <row r="306" spans="1:5">
      <c r="B306" s="79"/>
      <c r="E306" s="79"/>
    </row>
    <row r="307" spans="1:5">
      <c r="A307" s="78"/>
      <c r="C307" s="78"/>
      <c r="D307" s="79"/>
    </row>
    <row r="308" spans="1:5">
      <c r="A308" s="78"/>
      <c r="B308" s="79"/>
      <c r="C308" s="78"/>
      <c r="D308" s="79"/>
      <c r="E308" s="79"/>
    </row>
    <row r="309" spans="1:5">
      <c r="A309" s="78"/>
      <c r="B309" s="79"/>
      <c r="C309" s="78"/>
      <c r="D309" s="79"/>
      <c r="E309" s="79"/>
    </row>
    <row r="310" spans="1:5">
      <c r="A310" s="78"/>
      <c r="B310" s="79"/>
      <c r="C310" s="250"/>
      <c r="D310" s="248"/>
      <c r="E310" s="79"/>
    </row>
    <row r="311" spans="1:5">
      <c r="A311" s="78"/>
      <c r="B311" s="79"/>
      <c r="C311" s="78"/>
      <c r="D311" s="79"/>
      <c r="E311" s="78"/>
    </row>
  </sheetData>
  <mergeCells count="32">
    <mergeCell ref="C182:D182"/>
    <mergeCell ref="C237:D237"/>
    <mergeCell ref="C240:D240"/>
    <mergeCell ref="C248:D248"/>
    <mergeCell ref="C310:D310"/>
    <mergeCell ref="C201:D201"/>
    <mergeCell ref="C206:D206"/>
    <mergeCell ref="C216:D216"/>
    <mergeCell ref="C220:D220"/>
    <mergeCell ref="C224:D224"/>
    <mergeCell ref="C225:D225"/>
    <mergeCell ref="C231:D231"/>
    <mergeCell ref="C156:D156"/>
    <mergeCell ref="C160:D160"/>
    <mergeCell ref="C165:D165"/>
    <mergeCell ref="C172:D172"/>
    <mergeCell ref="C180:D180"/>
    <mergeCell ref="C125:D125"/>
    <mergeCell ref="C126:D126"/>
    <mergeCell ref="C135:D135"/>
    <mergeCell ref="C137:D137"/>
    <mergeCell ref="C139:D139"/>
    <mergeCell ref="C79:D79"/>
    <mergeCell ref="C80:D80"/>
    <mergeCell ref="C84:D84"/>
    <mergeCell ref="C109:D109"/>
    <mergeCell ref="C111:D111"/>
    <mergeCell ref="C51:D51"/>
    <mergeCell ref="C52:D52"/>
    <mergeCell ref="C55:D55"/>
    <mergeCell ref="C56:D56"/>
    <mergeCell ref="C69:D6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208"/>
  <sheetViews>
    <sheetView workbookViewId="0"/>
  </sheetViews>
  <sheetFormatPr defaultColWidth="11.25" defaultRowHeight="15" customHeight="1"/>
  <cols>
    <col min="1" max="1" width="15.25" customWidth="1"/>
    <col min="4" max="4" width="53.9140625" customWidth="1"/>
    <col min="5" max="7" width="6.33203125" customWidth="1"/>
    <col min="14" max="15" width="9.58203125" customWidth="1"/>
  </cols>
  <sheetData>
    <row r="1" spans="1:19">
      <c r="A1" s="25" t="s">
        <v>244</v>
      </c>
      <c r="B1" s="84" t="s">
        <v>245</v>
      </c>
      <c r="C1" s="85" t="s">
        <v>246</v>
      </c>
      <c r="D1" s="86" t="s">
        <v>247</v>
      </c>
      <c r="E1" s="25" t="s">
        <v>248</v>
      </c>
      <c r="F1" s="25" t="s">
        <v>249</v>
      </c>
      <c r="G1" s="25" t="s">
        <v>153</v>
      </c>
      <c r="H1" s="84" t="s">
        <v>245</v>
      </c>
      <c r="I1" s="84" t="s">
        <v>250</v>
      </c>
      <c r="J1" s="25" t="s">
        <v>251</v>
      </c>
      <c r="K1" s="25" t="s">
        <v>252</v>
      </c>
      <c r="N1" s="87" t="s">
        <v>253</v>
      </c>
      <c r="O1" s="88" t="s">
        <v>218</v>
      </c>
      <c r="P1" s="251" t="s">
        <v>254</v>
      </c>
      <c r="Q1" s="248"/>
      <c r="R1" s="248"/>
      <c r="S1" s="248"/>
    </row>
    <row r="2" spans="1:19">
      <c r="B2" s="25">
        <v>1</v>
      </c>
      <c r="C2" s="90">
        <f>COUNTIF(A$2:A$200,B2)</f>
        <v>0</v>
      </c>
      <c r="H2" s="25">
        <v>1</v>
      </c>
      <c r="I2" s="90">
        <f t="shared" ref="I2:K2" si="0">COUNTIF(E$2:E$205,$H2)</f>
        <v>0</v>
      </c>
      <c r="J2" s="90">
        <f t="shared" si="0"/>
        <v>0</v>
      </c>
      <c r="K2" s="90">
        <f t="shared" si="0"/>
        <v>0</v>
      </c>
      <c r="N2" s="91">
        <v>0</v>
      </c>
      <c r="O2" s="92" t="s">
        <v>65</v>
      </c>
    </row>
    <row r="3" spans="1:19">
      <c r="B3" s="90">
        <v>2</v>
      </c>
      <c r="C3" s="90">
        <f t="shared" ref="C3:C10" si="1">COUNTIF(A$2:A$205,B3)</f>
        <v>0</v>
      </c>
      <c r="D3" s="93" t="s">
        <v>255</v>
      </c>
      <c r="H3" s="90">
        <v>2</v>
      </c>
      <c r="I3" s="90">
        <f t="shared" ref="I3:K3" si="2">COUNTIF(E$2:E$205,$H3)</f>
        <v>0</v>
      </c>
      <c r="J3" s="90">
        <f t="shared" si="2"/>
        <v>0</v>
      </c>
      <c r="K3" s="90">
        <f t="shared" si="2"/>
        <v>0</v>
      </c>
      <c r="N3" s="92">
        <v>10</v>
      </c>
      <c r="O3" s="92">
        <v>1</v>
      </c>
    </row>
    <row r="4" spans="1:19">
      <c r="B4" s="90">
        <v>3</v>
      </c>
      <c r="C4" s="90">
        <f t="shared" si="1"/>
        <v>0</v>
      </c>
      <c r="H4" s="90">
        <v>3</v>
      </c>
      <c r="I4" s="90">
        <f t="shared" ref="I4:K4" si="3">COUNTIF(E$2:E$205,$H4)</f>
        <v>0</v>
      </c>
      <c r="J4" s="90">
        <f t="shared" si="3"/>
        <v>0</v>
      </c>
      <c r="K4" s="90">
        <f t="shared" si="3"/>
        <v>0</v>
      </c>
      <c r="N4" s="92">
        <v>18</v>
      </c>
      <c r="O4" s="92">
        <v>2</v>
      </c>
    </row>
    <row r="5" spans="1:19">
      <c r="B5" s="90">
        <v>4</v>
      </c>
      <c r="C5" s="90">
        <f t="shared" si="1"/>
        <v>0</v>
      </c>
      <c r="H5" s="90">
        <v>4</v>
      </c>
      <c r="I5" s="90">
        <f t="shared" ref="I5:K5" si="4">COUNTIF(E$2:E$205,$H5)</f>
        <v>0</v>
      </c>
      <c r="J5" s="90">
        <f t="shared" si="4"/>
        <v>0</v>
      </c>
      <c r="K5" s="90">
        <f t="shared" si="4"/>
        <v>0</v>
      </c>
      <c r="N5" s="92">
        <v>25</v>
      </c>
      <c r="O5" s="92">
        <v>3</v>
      </c>
    </row>
    <row r="6" spans="1:19">
      <c r="B6" s="90">
        <v>5</v>
      </c>
      <c r="C6" s="90">
        <f t="shared" si="1"/>
        <v>0</v>
      </c>
      <c r="H6" s="90">
        <v>5</v>
      </c>
      <c r="I6" s="90">
        <f t="shared" ref="I6:K6" si="5">COUNTIF(E$2:E$205,$H6)</f>
        <v>0</v>
      </c>
      <c r="J6" s="90">
        <f t="shared" si="5"/>
        <v>0</v>
      </c>
      <c r="K6" s="90">
        <f t="shared" si="5"/>
        <v>0</v>
      </c>
      <c r="N6" s="92">
        <v>30</v>
      </c>
      <c r="O6" s="92">
        <v>4</v>
      </c>
    </row>
    <row r="7" spans="1:19">
      <c r="B7" s="90">
        <v>6</v>
      </c>
      <c r="C7" s="90">
        <f t="shared" si="1"/>
        <v>0</v>
      </c>
      <c r="H7" s="90">
        <v>6</v>
      </c>
      <c r="I7" s="90">
        <f t="shared" ref="I7:K7" si="6">COUNTIF(E$2:E$205,$H7)</f>
        <v>0</v>
      </c>
      <c r="J7" s="90">
        <f t="shared" si="6"/>
        <v>0</v>
      </c>
      <c r="K7" s="90">
        <f t="shared" si="6"/>
        <v>0</v>
      </c>
      <c r="N7" s="92">
        <v>41</v>
      </c>
      <c r="O7" s="92">
        <v>5</v>
      </c>
    </row>
    <row r="8" spans="1:19">
      <c r="B8" s="90">
        <v>7</v>
      </c>
      <c r="C8" s="90">
        <f t="shared" si="1"/>
        <v>0</v>
      </c>
      <c r="H8" s="90">
        <v>7</v>
      </c>
      <c r="I8" s="90">
        <f t="shared" ref="I8:K8" si="7">COUNTIF(E$2:E$205,$H8)</f>
        <v>0</v>
      </c>
      <c r="J8" s="90">
        <f t="shared" si="7"/>
        <v>0</v>
      </c>
      <c r="K8" s="90">
        <f t="shared" si="7"/>
        <v>0</v>
      </c>
      <c r="N8" s="92">
        <v>60</v>
      </c>
      <c r="O8" s="92">
        <v>6</v>
      </c>
    </row>
    <row r="9" spans="1:19">
      <c r="B9" s="90">
        <v>8</v>
      </c>
      <c r="C9" s="90">
        <f t="shared" si="1"/>
        <v>0</v>
      </c>
      <c r="H9" s="90">
        <v>8</v>
      </c>
      <c r="I9" s="90">
        <f t="shared" ref="I9:K9" si="8">COUNTIF(E$2:E$205,$H9)</f>
        <v>0</v>
      </c>
      <c r="J9" s="90">
        <f t="shared" si="8"/>
        <v>0</v>
      </c>
      <c r="K9" s="90">
        <f t="shared" si="8"/>
        <v>0</v>
      </c>
      <c r="N9" s="92">
        <v>70</v>
      </c>
      <c r="O9" s="92">
        <v>7</v>
      </c>
    </row>
    <row r="10" spans="1:19">
      <c r="A10" s="94"/>
      <c r="B10" s="90">
        <v>9</v>
      </c>
      <c r="C10" s="90">
        <f t="shared" si="1"/>
        <v>0</v>
      </c>
      <c r="H10" s="90">
        <v>9</v>
      </c>
      <c r="I10" s="90">
        <f t="shared" ref="I10:K10" si="9">COUNTIF(E$2:E$205,$H10)</f>
        <v>0</v>
      </c>
      <c r="J10" s="90">
        <f t="shared" si="9"/>
        <v>0</v>
      </c>
      <c r="K10" s="90">
        <f t="shared" si="9"/>
        <v>0</v>
      </c>
      <c r="N10" s="95"/>
      <c r="O10" s="95"/>
    </row>
    <row r="11" spans="1:19">
      <c r="B11" s="25"/>
      <c r="C11" s="25"/>
      <c r="H11" s="25"/>
      <c r="I11" s="25"/>
      <c r="J11" s="25"/>
      <c r="K11" s="25"/>
      <c r="N11" s="95"/>
      <c r="O11" s="95"/>
    </row>
    <row r="12" spans="1:19">
      <c r="B12" s="25"/>
      <c r="C12" s="25"/>
      <c r="H12" s="25"/>
      <c r="I12" s="25"/>
      <c r="J12" s="25"/>
      <c r="K12" s="25"/>
      <c r="O12" s="96"/>
    </row>
    <row r="13" spans="1:19">
      <c r="B13" s="25"/>
      <c r="C13" s="25"/>
      <c r="H13" s="25"/>
      <c r="I13" s="25"/>
      <c r="J13" s="25"/>
      <c r="K13" s="25"/>
      <c r="N13" s="97" t="s">
        <v>256</v>
      </c>
      <c r="O13" s="98" t="s">
        <v>257</v>
      </c>
    </row>
    <row r="14" spans="1:19">
      <c r="B14" s="25"/>
      <c r="C14" s="25"/>
      <c r="H14" s="25"/>
      <c r="I14" s="25"/>
      <c r="J14" s="25"/>
      <c r="K14" s="25"/>
      <c r="N14" s="99">
        <v>0</v>
      </c>
      <c r="O14" s="100" t="s">
        <v>65</v>
      </c>
    </row>
    <row r="15" spans="1:19">
      <c r="B15" s="25"/>
      <c r="C15" s="25"/>
      <c r="H15" s="25"/>
      <c r="I15" s="25"/>
      <c r="J15" s="25"/>
      <c r="K15" s="25"/>
      <c r="N15" s="99">
        <v>4</v>
      </c>
      <c r="O15" s="100">
        <v>1</v>
      </c>
    </row>
    <row r="16" spans="1:19">
      <c r="B16" s="25"/>
      <c r="C16" s="25"/>
      <c r="H16" s="25"/>
      <c r="I16" s="25"/>
      <c r="J16" s="25"/>
      <c r="K16" s="25"/>
      <c r="N16" s="99">
        <v>8</v>
      </c>
      <c r="O16" s="100">
        <v>2</v>
      </c>
    </row>
    <row r="17" spans="2:15">
      <c r="B17" s="25"/>
      <c r="C17" s="25"/>
      <c r="H17" s="25"/>
      <c r="I17" s="25"/>
      <c r="J17" s="25"/>
      <c r="K17" s="25"/>
      <c r="N17" s="99">
        <v>12</v>
      </c>
      <c r="O17" s="100">
        <v>3</v>
      </c>
    </row>
    <row r="18" spans="2:15">
      <c r="B18" s="25"/>
      <c r="C18" s="25"/>
      <c r="H18" s="25"/>
      <c r="I18" s="25"/>
      <c r="J18" s="25"/>
      <c r="K18" s="25"/>
      <c r="N18" s="99">
        <v>16</v>
      </c>
      <c r="O18" s="100">
        <v>4</v>
      </c>
    </row>
    <row r="19" spans="2:15">
      <c r="B19" s="25"/>
      <c r="C19" s="25"/>
      <c r="H19" s="25"/>
      <c r="I19" s="25"/>
      <c r="J19" s="25"/>
      <c r="K19" s="25"/>
      <c r="N19" s="99">
        <v>20</v>
      </c>
      <c r="O19" s="100">
        <v>5</v>
      </c>
    </row>
    <row r="20" spans="2:15">
      <c r="B20" s="25"/>
      <c r="C20" s="25"/>
      <c r="H20" s="25"/>
      <c r="I20" s="25"/>
      <c r="J20" s="25"/>
      <c r="K20" s="25"/>
      <c r="N20" s="99">
        <v>26</v>
      </c>
      <c r="O20" s="100">
        <v>6</v>
      </c>
    </row>
    <row r="21" spans="2:15">
      <c r="B21" s="25"/>
      <c r="C21" s="25"/>
      <c r="H21" s="25"/>
      <c r="I21" s="25"/>
      <c r="J21" s="25"/>
      <c r="K21" s="25"/>
      <c r="N21" s="99">
        <v>32</v>
      </c>
      <c r="O21" s="100">
        <v>7</v>
      </c>
    </row>
    <row r="22" spans="2:15">
      <c r="B22" s="25"/>
      <c r="C22" s="25"/>
      <c r="H22" s="25"/>
      <c r="I22" s="25"/>
      <c r="J22" s="25"/>
      <c r="K22" s="25"/>
      <c r="N22" s="25"/>
      <c r="O22" s="95"/>
    </row>
    <row r="23" spans="2:15">
      <c r="B23" s="25"/>
      <c r="C23" s="25"/>
      <c r="H23" s="25"/>
      <c r="I23" s="25"/>
      <c r="J23" s="25"/>
      <c r="K23" s="25"/>
      <c r="N23" s="25"/>
      <c r="O23" s="95"/>
    </row>
    <row r="24" spans="2:15">
      <c r="B24" s="25"/>
      <c r="C24" s="25"/>
      <c r="H24" s="25"/>
      <c r="I24" s="25"/>
      <c r="J24" s="25"/>
      <c r="K24" s="25"/>
      <c r="N24" s="25"/>
      <c r="O24" s="95"/>
    </row>
    <row r="25" spans="2:15">
      <c r="B25" s="25"/>
      <c r="C25" s="25"/>
      <c r="H25" s="25"/>
      <c r="I25" s="25"/>
      <c r="J25" s="25"/>
      <c r="K25" s="25"/>
      <c r="N25" s="101" t="s">
        <v>249</v>
      </c>
      <c r="O25" s="102" t="s">
        <v>257</v>
      </c>
    </row>
    <row r="26" spans="2:15">
      <c r="B26" s="25"/>
      <c r="C26" s="25"/>
      <c r="H26" s="25"/>
      <c r="I26" s="25"/>
      <c r="J26" s="25"/>
      <c r="K26" s="25"/>
      <c r="N26" s="103">
        <v>0</v>
      </c>
      <c r="O26" s="104" t="s">
        <v>65</v>
      </c>
    </row>
    <row r="27" spans="2:15">
      <c r="B27" s="25"/>
      <c r="C27" s="25"/>
      <c r="H27" s="25"/>
      <c r="I27" s="25"/>
      <c r="J27" s="25"/>
      <c r="K27" s="25"/>
      <c r="N27" s="103">
        <v>4</v>
      </c>
      <c r="O27" s="104">
        <v>1</v>
      </c>
    </row>
    <row r="28" spans="2:15">
      <c r="B28" s="25"/>
      <c r="C28" s="25"/>
      <c r="H28" s="25"/>
      <c r="I28" s="25"/>
      <c r="J28" s="25"/>
      <c r="K28" s="25"/>
      <c r="N28" s="103">
        <v>8</v>
      </c>
      <c r="O28" s="104">
        <v>2</v>
      </c>
    </row>
    <row r="29" spans="2:15">
      <c r="B29" s="25"/>
      <c r="C29" s="25"/>
      <c r="H29" s="25"/>
      <c r="I29" s="25"/>
      <c r="J29" s="25"/>
      <c r="K29" s="25"/>
      <c r="N29" s="103">
        <v>12</v>
      </c>
      <c r="O29" s="104">
        <v>3</v>
      </c>
    </row>
    <row r="30" spans="2:15">
      <c r="B30" s="25"/>
      <c r="C30" s="25"/>
      <c r="H30" s="25"/>
      <c r="I30" s="25"/>
      <c r="J30" s="25"/>
      <c r="K30" s="25"/>
      <c r="N30" s="103">
        <v>16</v>
      </c>
      <c r="O30" s="104">
        <v>4</v>
      </c>
    </row>
    <row r="31" spans="2:15">
      <c r="B31" s="25"/>
      <c r="C31" s="25"/>
      <c r="H31" s="25"/>
      <c r="I31" s="25"/>
      <c r="J31" s="25"/>
      <c r="K31" s="25"/>
      <c r="N31" s="103">
        <v>20</v>
      </c>
      <c r="O31" s="104">
        <v>5</v>
      </c>
    </row>
    <row r="32" spans="2:15">
      <c r="B32" s="25"/>
      <c r="C32" s="25"/>
      <c r="H32" s="25"/>
      <c r="I32" s="25"/>
      <c r="J32" s="25"/>
      <c r="K32" s="25"/>
      <c r="N32" s="103">
        <v>26</v>
      </c>
      <c r="O32" s="104">
        <v>6</v>
      </c>
    </row>
    <row r="33" spans="2:15">
      <c r="B33" s="25"/>
      <c r="C33" s="25"/>
      <c r="H33" s="25"/>
      <c r="I33" s="25"/>
      <c r="J33" s="25"/>
      <c r="K33" s="25"/>
      <c r="N33" s="103">
        <v>32</v>
      </c>
      <c r="O33" s="104">
        <v>7</v>
      </c>
    </row>
    <row r="34" spans="2:15">
      <c r="B34" s="25"/>
      <c r="C34" s="25"/>
      <c r="H34" s="25"/>
      <c r="I34" s="25"/>
      <c r="J34" s="25"/>
      <c r="K34" s="25"/>
      <c r="N34" s="25"/>
      <c r="O34" s="95"/>
    </row>
    <row r="35" spans="2:15">
      <c r="B35" s="25"/>
      <c r="C35" s="25"/>
      <c r="H35" s="25"/>
      <c r="I35" s="25"/>
      <c r="J35" s="25"/>
      <c r="K35" s="25"/>
      <c r="N35" s="25"/>
      <c r="O35" s="95"/>
    </row>
    <row r="36" spans="2:15">
      <c r="B36" s="25"/>
      <c r="C36" s="25"/>
      <c r="H36" s="25"/>
      <c r="I36" s="25"/>
      <c r="J36" s="25"/>
      <c r="K36" s="25"/>
      <c r="N36" s="25"/>
      <c r="O36" s="95"/>
    </row>
    <row r="37" spans="2:15">
      <c r="B37" s="25"/>
      <c r="C37" s="25"/>
      <c r="H37" s="25"/>
      <c r="I37" s="25"/>
      <c r="J37" s="25"/>
      <c r="K37" s="25"/>
      <c r="N37" s="105" t="s">
        <v>258</v>
      </c>
      <c r="O37" s="106" t="s">
        <v>257</v>
      </c>
    </row>
    <row r="38" spans="2:15">
      <c r="B38" s="25"/>
      <c r="C38" s="25"/>
      <c r="H38" s="25"/>
      <c r="I38" s="25"/>
      <c r="J38" s="25"/>
      <c r="K38" s="25"/>
      <c r="N38" s="107">
        <v>0</v>
      </c>
      <c r="O38" s="108" t="s">
        <v>65</v>
      </c>
    </row>
    <row r="39" spans="2:15">
      <c r="B39" s="25"/>
      <c r="C39" s="25"/>
      <c r="H39" s="25"/>
      <c r="I39" s="25"/>
      <c r="J39" s="25"/>
      <c r="K39" s="25"/>
      <c r="N39" s="107">
        <v>4</v>
      </c>
      <c r="O39" s="108">
        <v>1</v>
      </c>
    </row>
    <row r="40" spans="2:15">
      <c r="B40" s="25"/>
      <c r="C40" s="25"/>
      <c r="H40" s="25"/>
      <c r="I40" s="25"/>
      <c r="J40" s="25"/>
      <c r="K40" s="25"/>
      <c r="N40" s="107">
        <v>8</v>
      </c>
      <c r="O40" s="108">
        <v>2</v>
      </c>
    </row>
    <row r="41" spans="2:15">
      <c r="B41" s="25"/>
      <c r="C41" s="25"/>
      <c r="H41" s="25"/>
      <c r="I41" s="25"/>
      <c r="J41" s="25"/>
      <c r="K41" s="25"/>
      <c r="N41" s="107">
        <v>12</v>
      </c>
      <c r="O41" s="108">
        <v>3</v>
      </c>
    </row>
    <row r="42" spans="2:15">
      <c r="B42" s="25"/>
      <c r="C42" s="25"/>
      <c r="H42" s="25"/>
      <c r="I42" s="25"/>
      <c r="J42" s="25"/>
      <c r="K42" s="25"/>
      <c r="N42" s="107">
        <v>16</v>
      </c>
      <c r="O42" s="108">
        <v>4</v>
      </c>
    </row>
    <row r="43" spans="2:15">
      <c r="B43" s="25"/>
      <c r="C43" s="25"/>
      <c r="H43" s="25"/>
      <c r="I43" s="25"/>
      <c r="J43" s="25"/>
      <c r="K43" s="25"/>
      <c r="N43" s="107">
        <v>20</v>
      </c>
      <c r="O43" s="108">
        <v>5</v>
      </c>
    </row>
    <row r="44" spans="2:15">
      <c r="B44" s="25"/>
      <c r="C44" s="25"/>
      <c r="H44" s="25"/>
      <c r="I44" s="25"/>
      <c r="J44" s="25"/>
      <c r="K44" s="25"/>
      <c r="N44" s="107">
        <v>26</v>
      </c>
      <c r="O44" s="108">
        <v>6</v>
      </c>
    </row>
    <row r="45" spans="2:15">
      <c r="B45" s="25"/>
      <c r="C45" s="25"/>
      <c r="H45" s="25"/>
      <c r="I45" s="25"/>
      <c r="J45" s="25"/>
      <c r="K45" s="25"/>
      <c r="N45" s="107">
        <v>32</v>
      </c>
      <c r="O45" s="108">
        <v>7</v>
      </c>
    </row>
    <row r="46" spans="2:15">
      <c r="B46" s="25"/>
      <c r="C46" s="25"/>
      <c r="H46" s="25"/>
      <c r="I46" s="25"/>
      <c r="J46" s="25"/>
      <c r="K46" s="25"/>
      <c r="N46" s="25"/>
      <c r="O46" s="95"/>
    </row>
    <row r="47" spans="2:15">
      <c r="B47" s="25"/>
      <c r="C47" s="25"/>
      <c r="H47" s="25"/>
      <c r="I47" s="25"/>
      <c r="J47" s="25"/>
      <c r="K47" s="25"/>
      <c r="N47" s="25"/>
      <c r="O47" s="95"/>
    </row>
    <row r="48" spans="2:15">
      <c r="B48" s="25"/>
      <c r="C48" s="25"/>
      <c r="H48" s="25"/>
      <c r="I48" s="25"/>
      <c r="J48" s="25"/>
      <c r="K48" s="25"/>
      <c r="N48" s="25"/>
      <c r="O48" s="95"/>
    </row>
    <row r="49" spans="1:15">
      <c r="B49" s="25"/>
      <c r="C49" s="25"/>
      <c r="H49" s="25"/>
      <c r="I49" s="25"/>
      <c r="J49" s="25"/>
      <c r="K49" s="25"/>
      <c r="N49" s="25"/>
      <c r="O49" s="95"/>
    </row>
    <row r="50" spans="1:15">
      <c r="B50" s="25"/>
      <c r="C50" s="25"/>
      <c r="H50" s="25"/>
      <c r="I50" s="25"/>
      <c r="J50" s="25"/>
      <c r="K50" s="25"/>
      <c r="N50" s="25"/>
      <c r="O50" s="95"/>
    </row>
    <row r="51" spans="1:15">
      <c r="B51" s="25"/>
      <c r="C51" s="25"/>
      <c r="H51" s="25"/>
      <c r="I51" s="25"/>
      <c r="J51" s="25"/>
      <c r="K51" s="25"/>
      <c r="N51" s="25"/>
      <c r="O51" s="95"/>
    </row>
    <row r="52" spans="1:15">
      <c r="B52" s="25"/>
      <c r="C52" s="25"/>
      <c r="H52" s="25"/>
      <c r="I52" s="25"/>
      <c r="J52" s="25"/>
      <c r="K52" s="25"/>
      <c r="N52" s="25"/>
      <c r="O52" s="95"/>
    </row>
    <row r="53" spans="1:15">
      <c r="B53" s="25"/>
      <c r="C53" s="25"/>
      <c r="H53" s="25"/>
      <c r="I53" s="25"/>
      <c r="J53" s="25"/>
      <c r="K53" s="25"/>
      <c r="N53" s="25"/>
      <c r="O53" s="95"/>
    </row>
    <row r="54" spans="1:15">
      <c r="B54" s="25"/>
      <c r="C54" s="25"/>
      <c r="H54" s="25"/>
      <c r="I54" s="25"/>
      <c r="J54" s="25"/>
      <c r="K54" s="25"/>
      <c r="N54" s="25"/>
      <c r="O54" s="95"/>
    </row>
    <row r="55" spans="1:15">
      <c r="B55" s="25"/>
      <c r="C55" s="25"/>
      <c r="H55" s="25"/>
      <c r="I55" s="25"/>
      <c r="J55" s="25"/>
      <c r="K55" s="25"/>
      <c r="N55" s="25"/>
      <c r="O55" s="95"/>
    </row>
    <row r="56" spans="1:15">
      <c r="B56" s="25"/>
      <c r="C56" s="25"/>
      <c r="H56" s="25"/>
      <c r="I56" s="25"/>
      <c r="J56" s="25"/>
      <c r="K56" s="25"/>
      <c r="N56" s="25"/>
      <c r="O56" s="95"/>
    </row>
    <row r="57" spans="1:15">
      <c r="B57" s="25"/>
      <c r="C57" s="25"/>
      <c r="H57" s="25"/>
      <c r="I57" s="25"/>
      <c r="J57" s="25"/>
      <c r="K57" s="25"/>
      <c r="N57" s="25"/>
      <c r="O57" s="95"/>
    </row>
    <row r="58" spans="1:15">
      <c r="B58" s="25"/>
      <c r="C58" s="25"/>
      <c r="H58" s="25"/>
      <c r="I58" s="25"/>
      <c r="J58" s="25"/>
      <c r="K58" s="25"/>
      <c r="N58" s="25"/>
      <c r="O58" s="95"/>
    </row>
    <row r="59" spans="1:15">
      <c r="B59" s="25"/>
      <c r="C59" s="25"/>
      <c r="H59" s="25"/>
      <c r="I59" s="25"/>
      <c r="J59" s="25"/>
      <c r="K59" s="25"/>
      <c r="N59" s="25"/>
      <c r="O59" s="95"/>
    </row>
    <row r="60" spans="1:15">
      <c r="A60" s="94"/>
      <c r="B60" s="25"/>
      <c r="C60" s="25"/>
      <c r="H60" s="25"/>
      <c r="I60" s="25"/>
      <c r="J60" s="25"/>
      <c r="K60" s="25"/>
      <c r="N60" s="25"/>
      <c r="O60" s="95"/>
    </row>
    <row r="61" spans="1:15">
      <c r="B61" s="25"/>
      <c r="C61" s="25"/>
      <c r="H61" s="25"/>
      <c r="I61" s="25"/>
      <c r="J61" s="25"/>
      <c r="K61" s="25"/>
      <c r="N61" s="25"/>
      <c r="O61" s="95"/>
    </row>
    <row r="62" spans="1:15">
      <c r="B62" s="25"/>
      <c r="C62" s="25"/>
      <c r="H62" s="25"/>
      <c r="I62" s="25"/>
      <c r="J62" s="25"/>
      <c r="K62" s="25"/>
      <c r="N62" s="25"/>
      <c r="O62" s="95"/>
    </row>
    <row r="63" spans="1:15">
      <c r="B63" s="25"/>
      <c r="C63" s="25"/>
      <c r="H63" s="25"/>
      <c r="I63" s="25"/>
      <c r="J63" s="25"/>
      <c r="K63" s="25"/>
      <c r="N63" s="25"/>
      <c r="O63" s="95"/>
    </row>
    <row r="64" spans="1:15">
      <c r="B64" s="25"/>
      <c r="C64" s="25"/>
      <c r="H64" s="25"/>
      <c r="I64" s="25"/>
      <c r="J64" s="25"/>
      <c r="K64" s="25"/>
      <c r="N64" s="25"/>
      <c r="O64" s="95"/>
    </row>
    <row r="65" spans="1:15">
      <c r="B65" s="25"/>
      <c r="C65" s="25"/>
      <c r="H65" s="25"/>
      <c r="I65" s="25"/>
      <c r="J65" s="25"/>
      <c r="K65" s="25"/>
      <c r="N65" s="25"/>
      <c r="O65" s="95"/>
    </row>
    <row r="66" spans="1:15">
      <c r="B66" s="25"/>
      <c r="C66" s="25"/>
      <c r="H66" s="25"/>
      <c r="I66" s="25"/>
      <c r="J66" s="25"/>
      <c r="K66" s="25"/>
      <c r="N66" s="25"/>
      <c r="O66" s="95"/>
    </row>
    <row r="67" spans="1:15">
      <c r="B67" s="25"/>
      <c r="C67" s="25"/>
      <c r="H67" s="25"/>
      <c r="I67" s="25"/>
      <c r="J67" s="25"/>
      <c r="K67" s="25"/>
      <c r="N67" s="25"/>
      <c r="O67" s="95"/>
    </row>
    <row r="68" spans="1:15">
      <c r="B68" s="25"/>
      <c r="C68" s="25"/>
      <c r="H68" s="25"/>
      <c r="I68" s="25"/>
      <c r="J68" s="25"/>
      <c r="K68" s="25"/>
      <c r="N68" s="25"/>
      <c r="O68" s="95"/>
    </row>
    <row r="69" spans="1:15">
      <c r="B69" s="25"/>
      <c r="C69" s="25"/>
      <c r="H69" s="25"/>
      <c r="I69" s="25"/>
      <c r="J69" s="25"/>
      <c r="K69" s="25"/>
      <c r="N69" s="25"/>
      <c r="O69" s="95"/>
    </row>
    <row r="70" spans="1:15">
      <c r="A70" s="94"/>
      <c r="B70" s="25"/>
      <c r="C70" s="25"/>
      <c r="H70" s="25"/>
      <c r="I70" s="25"/>
      <c r="J70" s="25"/>
      <c r="K70" s="25"/>
      <c r="N70" s="25"/>
      <c r="O70" s="95"/>
    </row>
    <row r="71" spans="1:15">
      <c r="B71" s="25"/>
      <c r="C71" s="25"/>
      <c r="H71" s="25"/>
      <c r="I71" s="25"/>
      <c r="J71" s="25"/>
      <c r="K71" s="25"/>
      <c r="N71" s="25"/>
      <c r="O71" s="95"/>
    </row>
    <row r="72" spans="1:15">
      <c r="B72" s="25"/>
      <c r="C72" s="25"/>
      <c r="H72" s="25"/>
      <c r="I72" s="25"/>
      <c r="J72" s="25"/>
      <c r="K72" s="25"/>
      <c r="N72" s="25"/>
      <c r="O72" s="95"/>
    </row>
    <row r="73" spans="1:15">
      <c r="B73" s="25"/>
      <c r="C73" s="25"/>
      <c r="H73" s="25"/>
      <c r="I73" s="25"/>
      <c r="J73" s="25"/>
      <c r="K73" s="25"/>
      <c r="N73" s="25"/>
      <c r="O73" s="95"/>
    </row>
    <row r="74" spans="1:15">
      <c r="B74" s="25"/>
      <c r="C74" s="25"/>
      <c r="H74" s="25"/>
      <c r="I74" s="25"/>
      <c r="J74" s="25"/>
      <c r="K74" s="25"/>
      <c r="N74" s="25"/>
      <c r="O74" s="95"/>
    </row>
    <row r="75" spans="1:15">
      <c r="B75" s="25"/>
      <c r="C75" s="25"/>
      <c r="H75" s="25"/>
      <c r="I75" s="25"/>
      <c r="J75" s="25"/>
      <c r="K75" s="25"/>
      <c r="N75" s="25"/>
      <c r="O75" s="95"/>
    </row>
    <row r="76" spans="1:15">
      <c r="A76" s="94"/>
      <c r="B76" s="25"/>
      <c r="C76" s="25"/>
      <c r="H76" s="25"/>
      <c r="I76" s="25"/>
      <c r="J76" s="25"/>
      <c r="K76" s="25"/>
      <c r="N76" s="25"/>
      <c r="O76" s="95"/>
    </row>
    <row r="77" spans="1:15">
      <c r="B77" s="25"/>
      <c r="C77" s="25"/>
      <c r="H77" s="25"/>
      <c r="I77" s="25"/>
      <c r="J77" s="25"/>
      <c r="K77" s="25"/>
      <c r="N77" s="25"/>
      <c r="O77" s="95"/>
    </row>
    <row r="78" spans="1:15">
      <c r="B78" s="25"/>
      <c r="C78" s="25"/>
      <c r="H78" s="25"/>
      <c r="I78" s="25"/>
      <c r="J78" s="25"/>
      <c r="K78" s="25"/>
      <c r="N78" s="25"/>
      <c r="O78" s="95"/>
    </row>
    <row r="79" spans="1:15">
      <c r="B79" s="25"/>
      <c r="C79" s="25"/>
      <c r="H79" s="25"/>
      <c r="I79" s="25"/>
      <c r="J79" s="25"/>
      <c r="K79" s="25"/>
      <c r="N79" s="25"/>
      <c r="O79" s="95"/>
    </row>
    <row r="80" spans="1:15">
      <c r="B80" s="25"/>
      <c r="C80" s="25"/>
      <c r="H80" s="25"/>
      <c r="I80" s="25"/>
      <c r="J80" s="25"/>
      <c r="K80" s="25"/>
      <c r="N80" s="25"/>
      <c r="O80" s="95"/>
    </row>
    <row r="81" spans="1:15">
      <c r="B81" s="25"/>
      <c r="C81" s="25"/>
      <c r="H81" s="25"/>
      <c r="I81" s="25"/>
      <c r="J81" s="25"/>
      <c r="K81" s="25"/>
      <c r="N81" s="25"/>
      <c r="O81" s="95"/>
    </row>
    <row r="82" spans="1:15">
      <c r="B82" s="25"/>
      <c r="C82" s="25"/>
      <c r="H82" s="25"/>
      <c r="I82" s="25"/>
      <c r="J82" s="25"/>
      <c r="K82" s="25"/>
      <c r="N82" s="25"/>
      <c r="O82" s="95"/>
    </row>
    <row r="83" spans="1:15">
      <c r="B83" s="25"/>
      <c r="C83" s="25"/>
      <c r="H83" s="25"/>
      <c r="I83" s="25"/>
      <c r="J83" s="25"/>
      <c r="K83" s="25"/>
      <c r="N83" s="25"/>
      <c r="O83" s="95"/>
    </row>
    <row r="84" spans="1:15">
      <c r="B84" s="25"/>
      <c r="C84" s="25"/>
      <c r="H84" s="25"/>
      <c r="I84" s="25"/>
      <c r="J84" s="25"/>
      <c r="K84" s="25"/>
      <c r="N84" s="25"/>
      <c r="O84" s="95"/>
    </row>
    <row r="85" spans="1:15">
      <c r="B85" s="25"/>
      <c r="C85" s="25"/>
      <c r="H85" s="25"/>
      <c r="I85" s="25"/>
      <c r="J85" s="25"/>
      <c r="K85" s="25"/>
      <c r="N85" s="25"/>
      <c r="O85" s="95"/>
    </row>
    <row r="86" spans="1:15">
      <c r="B86" s="25"/>
      <c r="C86" s="25"/>
      <c r="H86" s="25"/>
      <c r="I86" s="25"/>
      <c r="J86" s="25"/>
      <c r="K86" s="25"/>
      <c r="N86" s="25"/>
      <c r="O86" s="95"/>
    </row>
    <row r="87" spans="1:15">
      <c r="B87" s="25"/>
      <c r="C87" s="25"/>
      <c r="H87" s="25"/>
      <c r="I87" s="25"/>
      <c r="J87" s="25"/>
      <c r="K87" s="25"/>
      <c r="N87" s="25"/>
      <c r="O87" s="95"/>
    </row>
    <row r="88" spans="1:15">
      <c r="B88" s="25"/>
      <c r="C88" s="25"/>
      <c r="H88" s="25"/>
      <c r="I88" s="25"/>
      <c r="J88" s="25"/>
      <c r="K88" s="25"/>
      <c r="N88" s="25"/>
      <c r="O88" s="95"/>
    </row>
    <row r="89" spans="1:15">
      <c r="B89" s="25"/>
      <c r="C89" s="25"/>
      <c r="H89" s="25"/>
      <c r="I89" s="25"/>
      <c r="J89" s="25"/>
      <c r="K89" s="25"/>
      <c r="N89" s="25"/>
      <c r="O89" s="95"/>
    </row>
    <row r="90" spans="1:15">
      <c r="B90" s="25"/>
      <c r="C90" s="25"/>
      <c r="H90" s="25"/>
      <c r="I90" s="25"/>
      <c r="J90" s="25"/>
      <c r="K90" s="25"/>
      <c r="N90" s="25"/>
      <c r="O90" s="95"/>
    </row>
    <row r="91" spans="1:15">
      <c r="A91" s="94"/>
      <c r="B91" s="25"/>
      <c r="C91" s="25"/>
      <c r="E91" s="25"/>
      <c r="H91" s="25"/>
      <c r="I91" s="25"/>
      <c r="J91" s="25"/>
      <c r="K91" s="25"/>
      <c r="N91" s="25"/>
      <c r="O91" s="95"/>
    </row>
    <row r="92" spans="1:15">
      <c r="B92" s="25"/>
      <c r="C92" s="25"/>
      <c r="E92" s="25"/>
      <c r="H92" s="25"/>
      <c r="I92" s="25"/>
      <c r="J92" s="25"/>
      <c r="K92" s="25"/>
      <c r="N92" s="25"/>
      <c r="O92" s="95"/>
    </row>
    <row r="93" spans="1:15">
      <c r="B93" s="25"/>
      <c r="C93" s="25"/>
      <c r="E93" s="25"/>
      <c r="H93" s="25"/>
      <c r="I93" s="25"/>
      <c r="J93" s="25"/>
      <c r="K93" s="25"/>
      <c r="N93" s="25"/>
      <c r="O93" s="95"/>
    </row>
    <row r="94" spans="1:15">
      <c r="B94" s="25"/>
      <c r="C94" s="25"/>
      <c r="E94" s="25"/>
      <c r="H94" s="25"/>
      <c r="I94" s="25"/>
      <c r="J94" s="25"/>
      <c r="K94" s="25"/>
      <c r="N94" s="25"/>
      <c r="O94" s="95"/>
    </row>
    <row r="95" spans="1:15">
      <c r="B95" s="25"/>
      <c r="C95" s="25"/>
      <c r="E95" s="25"/>
      <c r="H95" s="25"/>
      <c r="I95" s="25"/>
      <c r="J95" s="25"/>
      <c r="K95" s="25"/>
      <c r="N95" s="25"/>
      <c r="O95" s="95"/>
    </row>
    <row r="96" spans="1:15">
      <c r="B96" s="25"/>
      <c r="C96" s="25"/>
      <c r="E96" s="25"/>
      <c r="H96" s="25"/>
      <c r="I96" s="25"/>
      <c r="J96" s="25"/>
      <c r="K96" s="25"/>
      <c r="N96" s="25"/>
      <c r="O96" s="95"/>
    </row>
    <row r="97" spans="1:15">
      <c r="B97" s="25"/>
      <c r="C97" s="25"/>
      <c r="E97" s="25"/>
      <c r="H97" s="25"/>
      <c r="I97" s="25"/>
      <c r="J97" s="25"/>
      <c r="K97" s="25"/>
      <c r="N97" s="25"/>
      <c r="O97" s="95"/>
    </row>
    <row r="98" spans="1:15">
      <c r="B98" s="25"/>
      <c r="C98" s="25"/>
      <c r="E98" s="25"/>
      <c r="H98" s="25"/>
      <c r="I98" s="25"/>
      <c r="J98" s="25"/>
      <c r="K98" s="25"/>
      <c r="N98" s="25"/>
      <c r="O98" s="95"/>
    </row>
    <row r="99" spans="1:15">
      <c r="B99" s="25"/>
      <c r="C99" s="25"/>
      <c r="E99" s="25"/>
      <c r="H99" s="25"/>
      <c r="I99" s="25"/>
      <c r="J99" s="25"/>
      <c r="K99" s="25"/>
      <c r="N99" s="25"/>
      <c r="O99" s="95"/>
    </row>
    <row r="100" spans="1:15">
      <c r="A100" s="94"/>
      <c r="B100" s="25"/>
      <c r="C100" s="25"/>
      <c r="E100" s="25"/>
      <c r="H100" s="25"/>
      <c r="I100" s="25"/>
      <c r="J100" s="25"/>
      <c r="K100" s="25"/>
      <c r="N100" s="25"/>
      <c r="O100" s="95"/>
    </row>
    <row r="101" spans="1:15">
      <c r="B101" s="25"/>
      <c r="C101" s="25"/>
      <c r="E101" s="25"/>
      <c r="H101" s="25"/>
      <c r="I101" s="25"/>
      <c r="J101" s="25"/>
      <c r="K101" s="25"/>
      <c r="N101" s="25"/>
      <c r="O101" s="95"/>
    </row>
    <row r="102" spans="1:15">
      <c r="B102" s="25"/>
      <c r="C102" s="25"/>
      <c r="E102" s="25"/>
      <c r="H102" s="25"/>
      <c r="I102" s="25"/>
      <c r="J102" s="25"/>
      <c r="K102" s="25"/>
      <c r="N102" s="25"/>
      <c r="O102" s="95"/>
    </row>
    <row r="103" spans="1:15">
      <c r="B103" s="25"/>
      <c r="C103" s="25"/>
      <c r="E103" s="25"/>
      <c r="H103" s="25"/>
      <c r="I103" s="25"/>
      <c r="J103" s="25"/>
      <c r="K103" s="25"/>
      <c r="N103" s="25"/>
      <c r="O103" s="95"/>
    </row>
    <row r="104" spans="1:15">
      <c r="B104" s="25"/>
      <c r="C104" s="25"/>
      <c r="E104" s="25"/>
      <c r="H104" s="25"/>
      <c r="I104" s="25"/>
      <c r="J104" s="25"/>
      <c r="K104" s="25"/>
      <c r="N104" s="25"/>
      <c r="O104" s="95"/>
    </row>
    <row r="105" spans="1:15">
      <c r="B105" s="25"/>
      <c r="C105" s="25"/>
      <c r="E105" s="25"/>
      <c r="H105" s="25"/>
      <c r="I105" s="25"/>
      <c r="J105" s="25"/>
      <c r="K105" s="25"/>
      <c r="N105" s="25"/>
      <c r="O105" s="95"/>
    </row>
    <row r="106" spans="1:15">
      <c r="B106" s="25"/>
      <c r="C106" s="25"/>
      <c r="E106" s="25"/>
      <c r="H106" s="25"/>
      <c r="I106" s="25"/>
      <c r="J106" s="25"/>
      <c r="K106" s="25"/>
      <c r="N106" s="25"/>
      <c r="O106" s="95"/>
    </row>
    <row r="107" spans="1:15">
      <c r="B107" s="25"/>
      <c r="C107" s="25"/>
      <c r="E107" s="25"/>
      <c r="H107" s="25"/>
      <c r="I107" s="25"/>
      <c r="J107" s="25"/>
      <c r="K107" s="25"/>
      <c r="N107" s="25"/>
      <c r="O107" s="95"/>
    </row>
    <row r="108" spans="1:15">
      <c r="B108" s="25"/>
      <c r="C108" s="25"/>
      <c r="E108" s="25"/>
      <c r="H108" s="25"/>
      <c r="I108" s="25"/>
      <c r="J108" s="25"/>
      <c r="K108" s="25"/>
      <c r="N108" s="25"/>
      <c r="O108" s="95"/>
    </row>
    <row r="109" spans="1:15">
      <c r="B109" s="25"/>
      <c r="C109" s="25"/>
      <c r="E109" s="25"/>
      <c r="H109" s="25"/>
      <c r="I109" s="25"/>
      <c r="J109" s="25"/>
      <c r="K109" s="25"/>
      <c r="N109" s="25"/>
      <c r="O109" s="95"/>
    </row>
    <row r="110" spans="1:15">
      <c r="B110" s="25"/>
      <c r="C110" s="25"/>
      <c r="E110" s="25"/>
      <c r="H110" s="25"/>
      <c r="I110" s="25"/>
      <c r="J110" s="25"/>
      <c r="K110" s="25"/>
      <c r="N110" s="25"/>
      <c r="O110" s="95"/>
    </row>
    <row r="111" spans="1:15">
      <c r="B111" s="25"/>
      <c r="C111" s="25"/>
      <c r="E111" s="25"/>
      <c r="H111" s="25"/>
      <c r="I111" s="25"/>
      <c r="J111" s="25"/>
      <c r="K111" s="25"/>
      <c r="N111" s="25"/>
      <c r="O111" s="95"/>
    </row>
    <row r="112" spans="1:15">
      <c r="A112" s="94"/>
      <c r="B112" s="25"/>
      <c r="C112" s="25"/>
      <c r="E112" s="25"/>
      <c r="H112" s="25"/>
      <c r="I112" s="25"/>
      <c r="J112" s="25"/>
      <c r="K112" s="25"/>
      <c r="N112" s="25"/>
      <c r="O112" s="95"/>
    </row>
    <row r="113" spans="1:15">
      <c r="B113" s="25"/>
      <c r="C113" s="25"/>
      <c r="E113" s="25"/>
      <c r="H113" s="25"/>
      <c r="I113" s="25"/>
      <c r="J113" s="25"/>
      <c r="K113" s="25"/>
      <c r="N113" s="25"/>
      <c r="O113" s="95"/>
    </row>
    <row r="114" spans="1:15">
      <c r="B114" s="25"/>
      <c r="C114" s="25"/>
      <c r="E114" s="25"/>
      <c r="H114" s="25"/>
      <c r="I114" s="25"/>
      <c r="J114" s="25"/>
      <c r="K114" s="25"/>
      <c r="N114" s="25"/>
      <c r="O114" s="95"/>
    </row>
    <row r="115" spans="1:15">
      <c r="B115" s="25"/>
      <c r="C115" s="25"/>
      <c r="E115" s="25"/>
      <c r="H115" s="25"/>
      <c r="I115" s="25"/>
      <c r="J115" s="25"/>
      <c r="K115" s="25"/>
      <c r="N115" s="25"/>
      <c r="O115" s="95"/>
    </row>
    <row r="116" spans="1:15">
      <c r="A116" s="94"/>
      <c r="B116" s="25"/>
      <c r="C116" s="25"/>
      <c r="E116" s="25"/>
      <c r="H116" s="25"/>
      <c r="I116" s="25"/>
      <c r="J116" s="25"/>
      <c r="K116" s="25"/>
      <c r="N116" s="25"/>
      <c r="O116" s="95"/>
    </row>
    <row r="117" spans="1:15">
      <c r="B117" s="25"/>
      <c r="C117" s="25"/>
      <c r="E117" s="25"/>
      <c r="H117" s="25"/>
      <c r="I117" s="25"/>
      <c r="J117" s="25"/>
      <c r="K117" s="25"/>
      <c r="N117" s="25"/>
      <c r="O117" s="95"/>
    </row>
    <row r="118" spans="1:15">
      <c r="B118" s="25"/>
      <c r="C118" s="25"/>
      <c r="E118" s="25"/>
      <c r="H118" s="25"/>
      <c r="I118" s="25"/>
      <c r="J118" s="25"/>
      <c r="K118" s="25"/>
      <c r="N118" s="25"/>
      <c r="O118" s="95"/>
    </row>
    <row r="119" spans="1:15">
      <c r="B119" s="25"/>
      <c r="C119" s="25"/>
      <c r="E119" s="25"/>
      <c r="H119" s="25"/>
      <c r="I119" s="25"/>
      <c r="J119" s="25"/>
      <c r="K119" s="25"/>
      <c r="N119" s="25"/>
      <c r="O119" s="95"/>
    </row>
    <row r="120" spans="1:15">
      <c r="B120" s="25"/>
      <c r="C120" s="25"/>
      <c r="E120" s="25"/>
      <c r="H120" s="25"/>
      <c r="I120" s="25"/>
      <c r="J120" s="25"/>
      <c r="K120" s="25"/>
      <c r="N120" s="25"/>
      <c r="O120" s="95"/>
    </row>
    <row r="121" spans="1:15">
      <c r="B121" s="25"/>
      <c r="C121" s="25"/>
      <c r="E121" s="25"/>
      <c r="H121" s="25"/>
      <c r="I121" s="25"/>
      <c r="J121" s="25"/>
      <c r="K121" s="25"/>
      <c r="N121" s="25"/>
      <c r="O121" s="95"/>
    </row>
    <row r="122" spans="1:15">
      <c r="B122" s="25"/>
      <c r="C122" s="25"/>
      <c r="E122" s="25"/>
      <c r="H122" s="25"/>
      <c r="I122" s="25"/>
      <c r="J122" s="25"/>
      <c r="K122" s="25"/>
      <c r="N122" s="25"/>
      <c r="O122" s="95"/>
    </row>
    <row r="123" spans="1:15">
      <c r="B123" s="25"/>
      <c r="C123" s="25"/>
      <c r="E123" s="25"/>
      <c r="H123" s="25"/>
      <c r="I123" s="25"/>
      <c r="J123" s="25"/>
      <c r="K123" s="25"/>
      <c r="N123" s="25"/>
      <c r="O123" s="95"/>
    </row>
    <row r="124" spans="1:15">
      <c r="B124" s="25"/>
      <c r="C124" s="25"/>
      <c r="E124" s="25"/>
      <c r="H124" s="25"/>
      <c r="I124" s="25"/>
      <c r="J124" s="25"/>
      <c r="K124" s="25"/>
      <c r="N124" s="25"/>
      <c r="O124" s="95"/>
    </row>
    <row r="125" spans="1:15">
      <c r="B125" s="25"/>
      <c r="C125" s="25"/>
      <c r="E125" s="25"/>
      <c r="H125" s="25"/>
      <c r="I125" s="25"/>
      <c r="J125" s="25"/>
      <c r="K125" s="25"/>
      <c r="N125" s="25"/>
      <c r="O125" s="95"/>
    </row>
    <row r="126" spans="1:15">
      <c r="B126" s="25"/>
      <c r="C126" s="25"/>
      <c r="E126" s="25"/>
      <c r="H126" s="25"/>
      <c r="I126" s="25"/>
      <c r="J126" s="25"/>
      <c r="K126" s="25"/>
      <c r="N126" s="25"/>
      <c r="O126" s="95"/>
    </row>
    <row r="127" spans="1:15">
      <c r="B127" s="25"/>
      <c r="C127" s="25"/>
      <c r="E127" s="25"/>
      <c r="H127" s="25"/>
      <c r="I127" s="25"/>
      <c r="J127" s="25"/>
      <c r="K127" s="25"/>
      <c r="N127" s="25"/>
      <c r="O127" s="95"/>
    </row>
    <row r="128" spans="1:15">
      <c r="B128" s="25"/>
      <c r="C128" s="25"/>
      <c r="E128" s="25"/>
      <c r="H128" s="25"/>
      <c r="I128" s="25"/>
      <c r="J128" s="25"/>
      <c r="K128" s="25"/>
      <c r="N128" s="25"/>
      <c r="O128" s="95"/>
    </row>
    <row r="129" spans="1:15">
      <c r="A129" s="94"/>
      <c r="B129" s="25"/>
      <c r="C129" s="25"/>
      <c r="E129" s="25"/>
      <c r="H129" s="25"/>
      <c r="I129" s="25"/>
      <c r="J129" s="25"/>
      <c r="K129" s="25"/>
      <c r="N129" s="25"/>
      <c r="O129" s="95"/>
    </row>
    <row r="130" spans="1:15">
      <c r="B130" s="25"/>
      <c r="C130" s="25"/>
      <c r="E130" s="25"/>
      <c r="H130" s="25"/>
      <c r="I130" s="25"/>
      <c r="J130" s="25"/>
      <c r="K130" s="25"/>
      <c r="N130" s="25"/>
      <c r="O130" s="95"/>
    </row>
    <row r="131" spans="1:15">
      <c r="B131" s="25"/>
      <c r="C131" s="25"/>
      <c r="E131" s="25"/>
      <c r="H131" s="25"/>
      <c r="I131" s="25"/>
      <c r="J131" s="25"/>
      <c r="K131" s="25"/>
      <c r="N131" s="25"/>
      <c r="O131" s="95"/>
    </row>
    <row r="132" spans="1:15">
      <c r="B132" s="25"/>
      <c r="C132" s="25"/>
      <c r="E132" s="25"/>
      <c r="H132" s="25"/>
      <c r="I132" s="25"/>
      <c r="J132" s="25"/>
      <c r="K132" s="25"/>
      <c r="N132" s="25"/>
      <c r="O132" s="95"/>
    </row>
    <row r="133" spans="1:15">
      <c r="B133" s="25"/>
      <c r="C133" s="25"/>
      <c r="E133" s="25"/>
      <c r="H133" s="25"/>
      <c r="I133" s="25"/>
      <c r="J133" s="25"/>
      <c r="K133" s="25"/>
      <c r="N133" s="25"/>
      <c r="O133" s="95"/>
    </row>
    <row r="134" spans="1:15">
      <c r="B134" s="25"/>
      <c r="C134" s="25"/>
      <c r="E134" s="25"/>
      <c r="H134" s="25"/>
      <c r="I134" s="25"/>
      <c r="J134" s="25"/>
      <c r="K134" s="25"/>
      <c r="N134" s="25"/>
      <c r="O134" s="95"/>
    </row>
    <row r="135" spans="1:15">
      <c r="B135" s="25"/>
      <c r="C135" s="25"/>
      <c r="E135" s="25"/>
      <c r="H135" s="25"/>
      <c r="I135" s="25"/>
      <c r="J135" s="25"/>
      <c r="K135" s="25"/>
      <c r="N135" s="25"/>
      <c r="O135" s="95"/>
    </row>
    <row r="136" spans="1:15">
      <c r="B136" s="25"/>
      <c r="C136" s="25"/>
      <c r="E136" s="25"/>
      <c r="H136" s="25"/>
      <c r="I136" s="25"/>
      <c r="J136" s="25"/>
      <c r="K136" s="25"/>
      <c r="N136" s="25"/>
      <c r="O136" s="95"/>
    </row>
    <row r="137" spans="1:15">
      <c r="B137" s="25"/>
      <c r="C137" s="25"/>
      <c r="E137" s="25"/>
      <c r="H137" s="25"/>
      <c r="I137" s="25"/>
      <c r="J137" s="25"/>
      <c r="K137" s="25"/>
      <c r="N137" s="25"/>
      <c r="O137" s="95"/>
    </row>
    <row r="138" spans="1:15">
      <c r="A138" s="94"/>
      <c r="B138" s="25"/>
      <c r="C138" s="25"/>
      <c r="E138" s="25"/>
      <c r="H138" s="25"/>
      <c r="I138" s="25"/>
      <c r="J138" s="25"/>
      <c r="K138" s="25"/>
      <c r="N138" s="25"/>
      <c r="O138" s="95"/>
    </row>
    <row r="139" spans="1:15">
      <c r="B139" s="25"/>
      <c r="C139" s="25"/>
      <c r="E139" s="25"/>
      <c r="H139" s="25"/>
      <c r="I139" s="25"/>
      <c r="J139" s="25"/>
      <c r="K139" s="25"/>
      <c r="N139" s="25"/>
      <c r="O139" s="95"/>
    </row>
    <row r="140" spans="1:15">
      <c r="B140" s="25"/>
      <c r="C140" s="25"/>
      <c r="E140" s="25"/>
      <c r="H140" s="25"/>
      <c r="I140" s="25"/>
      <c r="J140" s="25"/>
      <c r="K140" s="25"/>
      <c r="N140" s="25"/>
      <c r="O140" s="95"/>
    </row>
    <row r="141" spans="1:15">
      <c r="B141" s="25"/>
      <c r="C141" s="25"/>
      <c r="E141" s="25"/>
      <c r="H141" s="25"/>
      <c r="I141" s="25"/>
      <c r="J141" s="25"/>
      <c r="K141" s="25"/>
      <c r="N141" s="25"/>
      <c r="O141" s="95"/>
    </row>
    <row r="142" spans="1:15">
      <c r="B142" s="25"/>
      <c r="C142" s="25"/>
      <c r="E142" s="25"/>
      <c r="H142" s="25"/>
      <c r="I142" s="25"/>
      <c r="J142" s="25"/>
      <c r="K142" s="25"/>
      <c r="N142" s="25"/>
      <c r="O142" s="95"/>
    </row>
    <row r="143" spans="1:15">
      <c r="B143" s="25"/>
      <c r="C143" s="25"/>
      <c r="E143" s="25"/>
      <c r="H143" s="25"/>
      <c r="I143" s="25"/>
      <c r="J143" s="25"/>
      <c r="K143" s="25"/>
      <c r="N143" s="25"/>
      <c r="O143" s="95"/>
    </row>
    <row r="144" spans="1:15">
      <c r="B144" s="25"/>
      <c r="C144" s="25"/>
      <c r="E144" s="25"/>
      <c r="H144" s="25"/>
      <c r="I144" s="25"/>
      <c r="J144" s="25"/>
      <c r="K144" s="25"/>
      <c r="N144" s="25"/>
      <c r="O144" s="95"/>
    </row>
    <row r="145" spans="2:15">
      <c r="B145" s="25"/>
      <c r="C145" s="25"/>
      <c r="E145" s="25"/>
      <c r="H145" s="25"/>
      <c r="I145" s="25"/>
      <c r="J145" s="25"/>
      <c r="K145" s="25"/>
      <c r="N145" s="25"/>
      <c r="O145" s="95"/>
    </row>
    <row r="146" spans="2:15">
      <c r="B146" s="25"/>
      <c r="C146" s="25"/>
      <c r="E146" s="25"/>
      <c r="H146" s="25"/>
      <c r="I146" s="25"/>
      <c r="J146" s="25"/>
      <c r="K146" s="25"/>
      <c r="N146" s="25"/>
      <c r="O146" s="95"/>
    </row>
    <row r="147" spans="2:15">
      <c r="B147" s="25"/>
      <c r="C147" s="25"/>
      <c r="E147" s="25"/>
      <c r="H147" s="25"/>
      <c r="I147" s="25"/>
      <c r="J147" s="25"/>
      <c r="K147" s="25"/>
      <c r="N147" s="25"/>
      <c r="O147" s="95"/>
    </row>
    <row r="148" spans="2:15">
      <c r="B148" s="25"/>
      <c r="C148" s="25"/>
      <c r="E148" s="25"/>
      <c r="H148" s="25"/>
      <c r="I148" s="25"/>
      <c r="J148" s="25"/>
      <c r="K148" s="25"/>
      <c r="N148" s="25"/>
      <c r="O148" s="95"/>
    </row>
    <row r="149" spans="2:15">
      <c r="B149" s="25"/>
      <c r="C149" s="25"/>
      <c r="E149" s="25"/>
      <c r="H149" s="25"/>
      <c r="I149" s="25"/>
      <c r="J149" s="25"/>
      <c r="K149" s="25"/>
      <c r="N149" s="25"/>
      <c r="O149" s="95"/>
    </row>
    <row r="150" spans="2:15">
      <c r="B150" s="25"/>
      <c r="C150" s="25"/>
      <c r="E150" s="25"/>
      <c r="H150" s="25"/>
      <c r="I150" s="25"/>
      <c r="J150" s="25"/>
      <c r="K150" s="25"/>
      <c r="N150" s="25"/>
      <c r="O150" s="95"/>
    </row>
    <row r="151" spans="2:15">
      <c r="B151" s="25"/>
      <c r="C151" s="25"/>
      <c r="E151" s="25"/>
      <c r="H151" s="25"/>
      <c r="I151" s="25"/>
      <c r="J151" s="25"/>
      <c r="K151" s="25"/>
      <c r="N151" s="25"/>
      <c r="O151" s="95"/>
    </row>
    <row r="152" spans="2:15">
      <c r="B152" s="25"/>
      <c r="C152" s="25"/>
      <c r="E152" s="25"/>
      <c r="H152" s="25"/>
      <c r="I152" s="25"/>
      <c r="J152" s="25"/>
      <c r="K152" s="25"/>
      <c r="N152" s="25"/>
      <c r="O152" s="95"/>
    </row>
    <row r="153" spans="2:15">
      <c r="B153" s="25"/>
      <c r="C153" s="25"/>
      <c r="E153" s="25"/>
      <c r="H153" s="25"/>
      <c r="I153" s="25"/>
      <c r="J153" s="25"/>
      <c r="K153" s="25"/>
      <c r="N153" s="25"/>
      <c r="O153" s="95"/>
    </row>
    <row r="154" spans="2:15">
      <c r="B154" s="25"/>
      <c r="C154" s="25"/>
      <c r="E154" s="25"/>
      <c r="H154" s="25"/>
      <c r="I154" s="25"/>
      <c r="J154" s="25"/>
      <c r="K154" s="25"/>
      <c r="N154" s="25"/>
      <c r="O154" s="95"/>
    </row>
    <row r="155" spans="2:15">
      <c r="B155" s="25"/>
      <c r="C155" s="25"/>
      <c r="E155" s="25"/>
      <c r="H155" s="25"/>
      <c r="I155" s="25"/>
      <c r="J155" s="25"/>
      <c r="K155" s="25"/>
      <c r="N155" s="25"/>
      <c r="O155" s="95"/>
    </row>
    <row r="156" spans="2:15">
      <c r="B156" s="25"/>
      <c r="C156" s="25"/>
      <c r="E156" s="25"/>
      <c r="H156" s="25"/>
      <c r="I156" s="25"/>
      <c r="J156" s="25"/>
      <c r="K156" s="25"/>
      <c r="N156" s="25"/>
      <c r="O156" s="95"/>
    </row>
    <row r="157" spans="2:15">
      <c r="B157" s="25"/>
      <c r="C157" s="25"/>
      <c r="E157" s="25"/>
      <c r="H157" s="25"/>
      <c r="I157" s="25"/>
      <c r="J157" s="25"/>
      <c r="K157" s="25"/>
      <c r="N157" s="25"/>
      <c r="O157" s="95"/>
    </row>
    <row r="158" spans="2:15">
      <c r="B158" s="25"/>
      <c r="C158" s="25"/>
      <c r="E158" s="25"/>
      <c r="H158" s="25"/>
      <c r="I158" s="25"/>
      <c r="J158" s="25"/>
      <c r="K158" s="25"/>
      <c r="N158" s="25"/>
      <c r="O158" s="95"/>
    </row>
    <row r="159" spans="2:15">
      <c r="B159" s="25"/>
      <c r="C159" s="25"/>
      <c r="E159" s="25"/>
      <c r="H159" s="25"/>
      <c r="I159" s="25"/>
      <c r="J159" s="25"/>
      <c r="K159" s="25"/>
      <c r="N159" s="25"/>
      <c r="O159" s="95"/>
    </row>
    <row r="160" spans="2:15">
      <c r="B160" s="25"/>
      <c r="C160" s="25"/>
      <c r="E160" s="25"/>
      <c r="H160" s="25"/>
      <c r="I160" s="25"/>
      <c r="J160" s="25"/>
      <c r="K160" s="25"/>
      <c r="N160" s="25"/>
      <c r="O160" s="95"/>
    </row>
    <row r="161" spans="1:15">
      <c r="B161" s="25"/>
      <c r="C161" s="25"/>
      <c r="E161" s="25"/>
      <c r="H161" s="25"/>
      <c r="I161" s="25"/>
      <c r="J161" s="25"/>
      <c r="K161" s="25"/>
      <c r="N161" s="25"/>
      <c r="O161" s="95"/>
    </row>
    <row r="162" spans="1:15">
      <c r="B162" s="25"/>
      <c r="C162" s="25"/>
      <c r="E162" s="25"/>
      <c r="H162" s="25"/>
      <c r="I162" s="25"/>
      <c r="J162" s="25"/>
      <c r="K162" s="25"/>
      <c r="N162" s="25"/>
      <c r="O162" s="95"/>
    </row>
    <row r="163" spans="1:15">
      <c r="B163" s="25"/>
      <c r="C163" s="25"/>
      <c r="E163" s="25"/>
      <c r="H163" s="25"/>
      <c r="I163" s="25"/>
      <c r="J163" s="25"/>
      <c r="K163" s="25"/>
      <c r="N163" s="25"/>
      <c r="O163" s="95"/>
    </row>
    <row r="164" spans="1:15">
      <c r="B164" s="25"/>
      <c r="C164" s="25"/>
      <c r="E164" s="25"/>
      <c r="H164" s="25"/>
      <c r="I164" s="25"/>
      <c r="J164" s="25"/>
      <c r="K164" s="25"/>
      <c r="N164" s="25"/>
      <c r="O164" s="95"/>
    </row>
    <row r="165" spans="1:15">
      <c r="B165" s="25"/>
      <c r="C165" s="25"/>
      <c r="E165" s="25"/>
      <c r="H165" s="25"/>
      <c r="I165" s="25"/>
      <c r="J165" s="25"/>
      <c r="K165" s="25"/>
      <c r="N165" s="25"/>
      <c r="O165" s="95"/>
    </row>
    <row r="166" spans="1:15">
      <c r="B166" s="25"/>
      <c r="C166" s="25"/>
      <c r="E166" s="25"/>
      <c r="H166" s="25"/>
      <c r="I166" s="25"/>
      <c r="J166" s="25"/>
      <c r="K166" s="25"/>
      <c r="N166" s="25"/>
      <c r="O166" s="95"/>
    </row>
    <row r="167" spans="1:15">
      <c r="B167" s="25"/>
      <c r="C167" s="25"/>
      <c r="E167" s="25"/>
      <c r="H167" s="25"/>
      <c r="I167" s="25"/>
      <c r="J167" s="25"/>
      <c r="K167" s="25"/>
      <c r="N167" s="25"/>
      <c r="O167" s="95"/>
    </row>
    <row r="168" spans="1:15">
      <c r="B168" s="25"/>
      <c r="C168" s="25"/>
      <c r="E168" s="25"/>
      <c r="H168" s="25"/>
      <c r="I168" s="25"/>
      <c r="J168" s="25"/>
      <c r="K168" s="25"/>
      <c r="N168" s="25"/>
      <c r="O168" s="95"/>
    </row>
    <row r="169" spans="1:15">
      <c r="A169" s="94"/>
      <c r="B169" s="25"/>
      <c r="C169" s="25"/>
      <c r="E169" s="25"/>
      <c r="H169" s="25"/>
      <c r="I169" s="25"/>
      <c r="J169" s="25"/>
      <c r="K169" s="25"/>
      <c r="N169" s="25"/>
      <c r="O169" s="95"/>
    </row>
    <row r="170" spans="1:15">
      <c r="B170" s="25"/>
      <c r="C170" s="25"/>
      <c r="E170" s="25"/>
      <c r="H170" s="25"/>
      <c r="I170" s="25"/>
      <c r="J170" s="25"/>
      <c r="K170" s="25"/>
      <c r="N170" s="25"/>
      <c r="O170" s="95"/>
    </row>
    <row r="171" spans="1:15">
      <c r="B171" s="25"/>
      <c r="C171" s="25"/>
      <c r="E171" s="25"/>
      <c r="H171" s="25"/>
      <c r="I171" s="25"/>
      <c r="J171" s="25"/>
      <c r="K171" s="25"/>
      <c r="N171" s="25"/>
      <c r="O171" s="95"/>
    </row>
    <row r="172" spans="1:15">
      <c r="B172" s="25"/>
      <c r="C172" s="25"/>
      <c r="E172" s="25"/>
      <c r="H172" s="25"/>
      <c r="I172" s="25"/>
      <c r="J172" s="25"/>
      <c r="K172" s="25"/>
      <c r="N172" s="25"/>
      <c r="O172" s="95"/>
    </row>
    <row r="173" spans="1:15">
      <c r="B173" s="25"/>
      <c r="C173" s="25"/>
      <c r="E173" s="25"/>
      <c r="H173" s="25"/>
      <c r="I173" s="25"/>
      <c r="J173" s="25"/>
      <c r="K173" s="25"/>
      <c r="N173" s="25"/>
      <c r="O173" s="95"/>
    </row>
    <row r="174" spans="1:15">
      <c r="B174" s="25"/>
      <c r="C174" s="25"/>
      <c r="E174" s="25"/>
      <c r="H174" s="25"/>
      <c r="I174" s="25"/>
      <c r="J174" s="25"/>
      <c r="K174" s="25"/>
      <c r="N174" s="25"/>
      <c r="O174" s="95"/>
    </row>
    <row r="175" spans="1:15">
      <c r="B175" s="25"/>
      <c r="C175" s="25"/>
      <c r="E175" s="25"/>
      <c r="H175" s="25"/>
      <c r="I175" s="25"/>
      <c r="J175" s="25"/>
      <c r="K175" s="25"/>
      <c r="N175" s="25"/>
      <c r="O175" s="95"/>
    </row>
    <row r="176" spans="1:15">
      <c r="B176" s="25"/>
      <c r="C176" s="25"/>
      <c r="E176" s="25"/>
      <c r="H176" s="25"/>
      <c r="I176" s="25"/>
      <c r="J176" s="25"/>
      <c r="K176" s="25"/>
      <c r="N176" s="25"/>
      <c r="O176" s="95"/>
    </row>
    <row r="177" spans="1:15">
      <c r="B177" s="25"/>
      <c r="C177" s="25"/>
      <c r="E177" s="25"/>
      <c r="H177" s="25"/>
      <c r="I177" s="25"/>
      <c r="J177" s="25"/>
      <c r="K177" s="25"/>
      <c r="N177" s="25"/>
      <c r="O177" s="95"/>
    </row>
    <row r="178" spans="1:15">
      <c r="B178" s="25"/>
      <c r="C178" s="25"/>
      <c r="E178" s="25"/>
      <c r="H178" s="25"/>
      <c r="I178" s="25"/>
      <c r="J178" s="25"/>
      <c r="K178" s="25"/>
      <c r="N178" s="25"/>
      <c r="O178" s="95"/>
    </row>
    <row r="179" spans="1:15">
      <c r="B179" s="25"/>
      <c r="C179" s="25"/>
      <c r="E179" s="25"/>
      <c r="H179" s="25"/>
      <c r="I179" s="25"/>
      <c r="J179" s="25"/>
      <c r="K179" s="25"/>
      <c r="N179" s="25"/>
      <c r="O179" s="95"/>
    </row>
    <row r="180" spans="1:15">
      <c r="B180" s="25"/>
      <c r="C180" s="25"/>
      <c r="E180" s="25"/>
      <c r="H180" s="25"/>
      <c r="I180" s="25"/>
      <c r="J180" s="25"/>
      <c r="K180" s="25"/>
      <c r="N180" s="25"/>
      <c r="O180" s="95"/>
    </row>
    <row r="181" spans="1:15">
      <c r="A181" s="94"/>
      <c r="B181" s="25"/>
      <c r="C181" s="25"/>
      <c r="E181" s="25"/>
      <c r="H181" s="25"/>
      <c r="I181" s="25"/>
      <c r="J181" s="25"/>
      <c r="K181" s="25"/>
      <c r="N181" s="25"/>
      <c r="O181" s="95"/>
    </row>
    <row r="182" spans="1:15">
      <c r="B182" s="25"/>
      <c r="C182" s="25"/>
      <c r="E182" s="25"/>
      <c r="H182" s="25"/>
      <c r="I182" s="25"/>
      <c r="J182" s="25"/>
      <c r="K182" s="25"/>
      <c r="N182" s="25"/>
      <c r="O182" s="95"/>
    </row>
    <row r="183" spans="1:15">
      <c r="B183" s="25"/>
      <c r="C183" s="25"/>
      <c r="E183" s="25"/>
      <c r="H183" s="25"/>
      <c r="I183" s="25"/>
      <c r="J183" s="25"/>
      <c r="K183" s="25"/>
      <c r="N183" s="25"/>
      <c r="O183" s="95"/>
    </row>
    <row r="184" spans="1:15">
      <c r="B184" s="25"/>
      <c r="C184" s="25"/>
      <c r="E184" s="25"/>
      <c r="H184" s="25"/>
      <c r="I184" s="25"/>
      <c r="J184" s="25"/>
      <c r="K184" s="25"/>
      <c r="N184" s="25"/>
      <c r="O184" s="95"/>
    </row>
    <row r="185" spans="1:15">
      <c r="B185" s="25"/>
      <c r="C185" s="25"/>
      <c r="E185" s="25"/>
      <c r="H185" s="25"/>
      <c r="I185" s="25"/>
      <c r="J185" s="25"/>
      <c r="K185" s="25"/>
      <c r="N185" s="25"/>
      <c r="O185" s="95"/>
    </row>
    <row r="186" spans="1:15">
      <c r="B186" s="25"/>
      <c r="C186" s="25"/>
      <c r="E186" s="25"/>
      <c r="H186" s="25"/>
      <c r="I186" s="25"/>
      <c r="J186" s="25"/>
      <c r="K186" s="25"/>
      <c r="N186" s="25"/>
      <c r="O186" s="95"/>
    </row>
    <row r="187" spans="1:15">
      <c r="B187" s="25"/>
      <c r="C187" s="25"/>
      <c r="E187" s="25"/>
      <c r="H187" s="25"/>
      <c r="I187" s="25"/>
      <c r="J187" s="25"/>
      <c r="K187" s="25"/>
      <c r="N187" s="25"/>
      <c r="O187" s="95"/>
    </row>
    <row r="188" spans="1:15">
      <c r="B188" s="25"/>
      <c r="C188" s="25"/>
      <c r="E188" s="25"/>
      <c r="H188" s="25"/>
      <c r="I188" s="25"/>
      <c r="J188" s="25"/>
      <c r="K188" s="25"/>
      <c r="N188" s="25"/>
      <c r="O188" s="95"/>
    </row>
    <row r="189" spans="1:15">
      <c r="A189" s="94"/>
      <c r="B189" s="25"/>
      <c r="C189" s="25"/>
      <c r="E189" s="25"/>
      <c r="H189" s="25"/>
      <c r="I189" s="25"/>
      <c r="J189" s="25"/>
      <c r="K189" s="25"/>
      <c r="N189" s="25"/>
      <c r="O189" s="95"/>
    </row>
    <row r="190" spans="1:15">
      <c r="B190" s="25"/>
      <c r="C190" s="25"/>
      <c r="E190" s="25"/>
      <c r="H190" s="25"/>
      <c r="I190" s="25"/>
      <c r="J190" s="25"/>
      <c r="K190" s="25"/>
      <c r="N190" s="25"/>
      <c r="O190" s="95"/>
    </row>
    <row r="191" spans="1:15">
      <c r="A191" s="94"/>
      <c r="B191" s="25"/>
      <c r="C191" s="25"/>
      <c r="E191" s="25"/>
      <c r="H191" s="25"/>
      <c r="I191" s="25"/>
      <c r="J191" s="25"/>
      <c r="K191" s="25"/>
      <c r="N191" s="25"/>
      <c r="O191" s="95"/>
    </row>
    <row r="192" spans="1:15">
      <c r="B192" s="25"/>
      <c r="C192" s="25"/>
      <c r="E192" s="25"/>
      <c r="H192" s="25"/>
      <c r="I192" s="25"/>
      <c r="J192" s="25"/>
      <c r="K192" s="25"/>
      <c r="N192" s="25"/>
      <c r="O192" s="95"/>
    </row>
    <row r="193" spans="1:26">
      <c r="B193" s="25"/>
      <c r="C193" s="25"/>
      <c r="E193" s="25"/>
      <c r="H193" s="25"/>
      <c r="I193" s="25"/>
      <c r="J193" s="25"/>
      <c r="K193" s="25"/>
      <c r="N193" s="25"/>
      <c r="O193" s="95"/>
    </row>
    <row r="194" spans="1:26">
      <c r="A194" s="94"/>
      <c r="B194" s="25"/>
      <c r="C194" s="25"/>
      <c r="E194" s="25"/>
      <c r="H194" s="25"/>
      <c r="I194" s="25"/>
      <c r="J194" s="25"/>
      <c r="K194" s="25"/>
      <c r="N194" s="25"/>
      <c r="O194" s="95"/>
    </row>
    <row r="195" spans="1:26">
      <c r="A195" s="94"/>
      <c r="B195" s="25"/>
      <c r="C195" s="25"/>
      <c r="E195" s="25"/>
      <c r="H195" s="25"/>
      <c r="I195" s="25"/>
      <c r="J195" s="25"/>
      <c r="K195" s="25"/>
      <c r="N195" s="25"/>
      <c r="O195" s="95"/>
    </row>
    <row r="196" spans="1:26">
      <c r="A196" s="94"/>
      <c r="B196" s="25"/>
      <c r="C196" s="25"/>
      <c r="E196" s="25"/>
      <c r="H196" s="25"/>
      <c r="I196" s="25"/>
      <c r="J196" s="25"/>
      <c r="K196" s="25"/>
      <c r="N196" s="25"/>
      <c r="O196" s="95"/>
    </row>
    <row r="197" spans="1:26">
      <c r="A197" s="94"/>
      <c r="B197" s="25"/>
      <c r="C197" s="25"/>
      <c r="E197" s="25"/>
      <c r="H197" s="25"/>
      <c r="I197" s="25"/>
      <c r="J197" s="25"/>
      <c r="K197" s="25"/>
      <c r="N197" s="25"/>
      <c r="O197" s="95"/>
    </row>
    <row r="198" spans="1:26">
      <c r="B198" s="25"/>
      <c r="C198" s="25"/>
      <c r="E198" s="25"/>
      <c r="H198" s="25"/>
      <c r="I198" s="25"/>
      <c r="J198" s="25"/>
      <c r="K198" s="25"/>
      <c r="N198" s="25"/>
      <c r="O198" s="95"/>
    </row>
    <row r="199" spans="1:26">
      <c r="A199" s="94"/>
      <c r="B199" s="25"/>
      <c r="C199" s="25"/>
      <c r="E199" s="25"/>
      <c r="H199" s="25"/>
      <c r="I199" s="25"/>
      <c r="J199" s="25"/>
      <c r="K199" s="25"/>
      <c r="N199" s="25"/>
      <c r="O199" s="95"/>
    </row>
    <row r="200" spans="1:26">
      <c r="A200" s="94"/>
      <c r="B200" s="25"/>
      <c r="C200" s="25"/>
      <c r="E200" s="25"/>
      <c r="H200" s="25"/>
      <c r="I200" s="25"/>
      <c r="J200" s="25"/>
      <c r="K200" s="25"/>
      <c r="N200" s="25"/>
      <c r="O200" s="95"/>
    </row>
    <row r="201" spans="1:26">
      <c r="B201" s="25"/>
      <c r="C201" s="25"/>
      <c r="E201" s="25"/>
      <c r="H201" s="25"/>
      <c r="I201" s="25"/>
      <c r="J201" s="25"/>
      <c r="K201" s="25"/>
      <c r="N201" s="25"/>
      <c r="O201" s="95"/>
    </row>
    <row r="202" spans="1:26">
      <c r="A202" s="94"/>
      <c r="B202" s="25"/>
      <c r="C202" s="25"/>
      <c r="E202" s="25"/>
      <c r="H202" s="25"/>
      <c r="I202" s="25"/>
      <c r="J202" s="25"/>
      <c r="K202" s="25"/>
      <c r="N202" s="25"/>
      <c r="O202" s="95"/>
    </row>
    <row r="203" spans="1:26">
      <c r="B203" s="25"/>
      <c r="C203" s="25"/>
      <c r="E203" s="25"/>
      <c r="H203" s="25"/>
      <c r="I203" s="25"/>
      <c r="J203" s="25"/>
      <c r="K203" s="25"/>
      <c r="N203" s="25"/>
      <c r="O203" s="95"/>
    </row>
    <row r="204" spans="1:26">
      <c r="B204" s="25"/>
      <c r="C204" s="25"/>
      <c r="E204" s="25"/>
      <c r="H204" s="25"/>
      <c r="I204" s="25"/>
      <c r="J204" s="25"/>
      <c r="K204" s="25"/>
      <c r="N204" s="25"/>
      <c r="O204" s="95"/>
    </row>
    <row r="205" spans="1:26">
      <c r="B205" s="25"/>
      <c r="C205" s="25"/>
      <c r="E205" s="25"/>
      <c r="H205" s="25"/>
      <c r="I205" s="25"/>
      <c r="J205" s="25"/>
      <c r="K205" s="25"/>
      <c r="N205" s="25"/>
      <c r="O205" s="95"/>
    </row>
    <row r="206" spans="1:26">
      <c r="B206" s="109"/>
      <c r="C206" s="109"/>
      <c r="D206" s="110"/>
      <c r="E206" s="109"/>
      <c r="F206" s="110"/>
      <c r="G206" s="110"/>
      <c r="H206" s="109"/>
      <c r="I206" s="109"/>
      <c r="J206" s="109"/>
      <c r="K206" s="109"/>
      <c r="L206" s="110"/>
      <c r="M206" s="110"/>
      <c r="N206" s="109"/>
      <c r="O206" s="111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>
      <c r="A207" s="94"/>
      <c r="B207" s="109"/>
      <c r="C207" s="109"/>
      <c r="D207" s="110"/>
      <c r="E207" s="109"/>
      <c r="F207" s="110"/>
      <c r="G207" s="110"/>
      <c r="H207" s="109"/>
      <c r="I207" s="109"/>
      <c r="J207" s="109"/>
      <c r="K207" s="109"/>
      <c r="L207" s="110"/>
      <c r="M207" s="110"/>
      <c r="N207" s="109"/>
      <c r="O207" s="111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>
      <c r="A208" s="94"/>
      <c r="B208" s="109"/>
      <c r="C208" s="109"/>
      <c r="D208" s="110"/>
      <c r="E208" s="109"/>
      <c r="F208" s="110"/>
      <c r="G208" s="110"/>
      <c r="H208" s="109"/>
      <c r="I208" s="109"/>
      <c r="J208" s="109"/>
      <c r="K208" s="109"/>
      <c r="L208" s="110"/>
      <c r="M208" s="110"/>
      <c r="N208" s="109"/>
      <c r="O208" s="111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>
      <c r="A209" s="94"/>
      <c r="B209" s="109" t="s">
        <v>13</v>
      </c>
      <c r="C209" s="109" t="s">
        <v>246</v>
      </c>
      <c r="D209" s="110"/>
      <c r="E209" s="109" t="s">
        <v>259</v>
      </c>
      <c r="F209" s="110"/>
      <c r="G209" s="110"/>
      <c r="H209" s="109" t="s">
        <v>13</v>
      </c>
      <c r="I209" s="109" t="s">
        <v>260</v>
      </c>
      <c r="J209" s="109" t="s">
        <v>261</v>
      </c>
      <c r="K209" s="109" t="s">
        <v>262</v>
      </c>
      <c r="L209" s="110"/>
      <c r="M209" s="110"/>
      <c r="N209" s="109"/>
      <c r="O209" s="111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>
      <c r="B210" s="109">
        <v>2</v>
      </c>
      <c r="C210" s="110">
        <f t="shared" ref="C210:C217" si="10">COUNTIF($A$210:$A$375,B210)</f>
        <v>0</v>
      </c>
      <c r="D210" s="110"/>
      <c r="E210" s="109" t="s">
        <v>263</v>
      </c>
      <c r="F210" s="109" t="s">
        <v>264</v>
      </c>
      <c r="G210" s="109" t="s">
        <v>265</v>
      </c>
      <c r="H210" s="110"/>
      <c r="I210" s="110"/>
      <c r="J210" s="110"/>
      <c r="K210" s="110"/>
      <c r="L210" s="110"/>
      <c r="M210" s="110"/>
      <c r="N210" s="109"/>
      <c r="O210" s="111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>
      <c r="A211" s="94"/>
      <c r="B211" s="109">
        <v>3</v>
      </c>
      <c r="C211" s="110">
        <f t="shared" si="10"/>
        <v>11</v>
      </c>
      <c r="D211" s="110"/>
      <c r="E211" s="112">
        <v>4</v>
      </c>
      <c r="F211" s="112">
        <v>4</v>
      </c>
      <c r="G211" s="112">
        <v>4</v>
      </c>
      <c r="H211" s="109">
        <v>3</v>
      </c>
      <c r="I211" s="110">
        <f t="shared" ref="I211:K211" si="11">COUNTIF(E$211:E$291,$H211)</f>
        <v>0</v>
      </c>
      <c r="J211" s="110">
        <f t="shared" si="11"/>
        <v>0</v>
      </c>
      <c r="K211" s="110">
        <f t="shared" si="11"/>
        <v>0</v>
      </c>
      <c r="L211" s="110"/>
      <c r="M211" s="110"/>
      <c r="N211" s="112"/>
      <c r="O211" s="111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>
      <c r="A212" s="94"/>
      <c r="B212" s="109">
        <v>4</v>
      </c>
      <c r="C212" s="110">
        <f t="shared" si="10"/>
        <v>62</v>
      </c>
      <c r="D212" s="110"/>
      <c r="E212" s="112">
        <v>4</v>
      </c>
      <c r="F212" s="112">
        <v>4</v>
      </c>
      <c r="G212" s="112">
        <v>4</v>
      </c>
      <c r="H212" s="109">
        <v>4</v>
      </c>
      <c r="I212" s="110">
        <f t="shared" ref="I212:K212" si="12">COUNTIF(E$211:E$291,$H212)</f>
        <v>5</v>
      </c>
      <c r="J212" s="110">
        <f t="shared" si="12"/>
        <v>5</v>
      </c>
      <c r="K212" s="110">
        <f t="shared" si="12"/>
        <v>7</v>
      </c>
      <c r="L212" s="110"/>
      <c r="M212" s="110"/>
      <c r="N212" s="112"/>
      <c r="O212" s="111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>
      <c r="A213" s="94"/>
      <c r="B213" s="109">
        <v>5</v>
      </c>
      <c r="C213" s="110">
        <f t="shared" si="10"/>
        <v>34</v>
      </c>
      <c r="D213" s="110"/>
      <c r="E213" s="112">
        <v>4</v>
      </c>
      <c r="F213" s="112">
        <v>4</v>
      </c>
      <c r="G213" s="112">
        <v>4</v>
      </c>
      <c r="H213" s="109">
        <v>5</v>
      </c>
      <c r="I213" s="110">
        <f t="shared" ref="I213:K213" si="13">COUNTIF(E$211:E$291,$H213)</f>
        <v>12</v>
      </c>
      <c r="J213" s="110">
        <f t="shared" si="13"/>
        <v>12</v>
      </c>
      <c r="K213" s="110">
        <f t="shared" si="13"/>
        <v>11</v>
      </c>
      <c r="L213" s="110"/>
      <c r="M213" s="110"/>
      <c r="N213" s="112"/>
      <c r="O213" s="111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>
      <c r="B214" s="109">
        <v>6</v>
      </c>
      <c r="C214" s="110">
        <f t="shared" si="10"/>
        <v>11</v>
      </c>
      <c r="D214" s="110"/>
      <c r="E214" s="112">
        <v>4</v>
      </c>
      <c r="F214" s="112">
        <v>4</v>
      </c>
      <c r="G214" s="112">
        <v>4</v>
      </c>
      <c r="H214" s="109">
        <v>6</v>
      </c>
      <c r="I214" s="110">
        <f t="shared" ref="I214:K214" si="14">COUNTIF(E$211:E$291,$H214)</f>
        <v>28</v>
      </c>
      <c r="J214" s="110">
        <f t="shared" si="14"/>
        <v>28</v>
      </c>
      <c r="K214" s="110">
        <f t="shared" si="14"/>
        <v>28</v>
      </c>
      <c r="L214" s="110"/>
      <c r="M214" s="110"/>
      <c r="N214" s="112"/>
      <c r="O214" s="111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>
      <c r="A215" s="94"/>
      <c r="B215" s="109">
        <v>7</v>
      </c>
      <c r="C215" s="110">
        <f t="shared" si="10"/>
        <v>13</v>
      </c>
      <c r="D215" s="110"/>
      <c r="E215" s="112">
        <v>4</v>
      </c>
      <c r="F215" s="112">
        <v>4</v>
      </c>
      <c r="G215" s="112">
        <v>4</v>
      </c>
      <c r="H215" s="109">
        <v>7</v>
      </c>
      <c r="I215" s="110">
        <f t="shared" ref="I215:K215" si="15">COUNTIF(E$211:E$291,$H215)</f>
        <v>21</v>
      </c>
      <c r="J215" s="110">
        <f t="shared" si="15"/>
        <v>21</v>
      </c>
      <c r="K215" s="110">
        <f t="shared" si="15"/>
        <v>18</v>
      </c>
      <c r="L215" s="110"/>
      <c r="M215" s="110"/>
      <c r="N215" s="112"/>
      <c r="O215" s="111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>
      <c r="A216" s="94"/>
      <c r="B216" s="109">
        <v>8</v>
      </c>
      <c r="C216" s="110">
        <f t="shared" si="10"/>
        <v>5</v>
      </c>
      <c r="D216" s="110"/>
      <c r="E216" s="112">
        <v>5</v>
      </c>
      <c r="F216" s="112">
        <v>5</v>
      </c>
      <c r="G216" s="112">
        <v>4</v>
      </c>
      <c r="H216" s="109">
        <v>8</v>
      </c>
      <c r="I216" s="110">
        <f t="shared" ref="I216:K216" si="16">COUNTIF(E$211:E$291,$H216)</f>
        <v>13</v>
      </c>
      <c r="J216" s="110">
        <f t="shared" si="16"/>
        <v>13</v>
      </c>
      <c r="K216" s="110">
        <f t="shared" si="16"/>
        <v>12</v>
      </c>
      <c r="L216" s="110"/>
      <c r="M216" s="110"/>
      <c r="N216" s="112"/>
      <c r="O216" s="111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>
      <c r="A217" s="94"/>
      <c r="B217" s="109">
        <v>9</v>
      </c>
      <c r="C217" s="110">
        <f t="shared" si="10"/>
        <v>0</v>
      </c>
      <c r="D217" s="110"/>
      <c r="E217" s="112">
        <v>5</v>
      </c>
      <c r="F217" s="112">
        <v>5</v>
      </c>
      <c r="G217" s="112">
        <v>4</v>
      </c>
      <c r="H217" s="109">
        <v>9</v>
      </c>
      <c r="I217" s="110">
        <f t="shared" ref="I217:K217" si="17">COUNTIF(E$211:E$291,$H217)</f>
        <v>2</v>
      </c>
      <c r="J217" s="110">
        <f t="shared" si="17"/>
        <v>2</v>
      </c>
      <c r="K217" s="110">
        <f t="shared" si="17"/>
        <v>5</v>
      </c>
      <c r="L217" s="110"/>
      <c r="M217" s="110"/>
      <c r="N217" s="112"/>
      <c r="O217" s="111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>
      <c r="A218" s="113"/>
      <c r="B218" s="110"/>
      <c r="C218" s="110"/>
      <c r="D218" s="110"/>
      <c r="E218" s="112">
        <v>5</v>
      </c>
      <c r="F218" s="112">
        <v>5</v>
      </c>
      <c r="G218" s="112">
        <v>5</v>
      </c>
      <c r="H218" s="110"/>
      <c r="I218" s="110"/>
      <c r="J218" s="110"/>
      <c r="K218" s="110"/>
      <c r="L218" s="110"/>
      <c r="M218" s="110"/>
      <c r="N218" s="112"/>
      <c r="O218" s="111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>
      <c r="A219" s="113"/>
      <c r="B219" s="110"/>
      <c r="C219" s="110"/>
      <c r="D219" s="110"/>
      <c r="E219" s="112">
        <v>5</v>
      </c>
      <c r="F219" s="112">
        <v>5</v>
      </c>
      <c r="G219" s="112">
        <v>5</v>
      </c>
      <c r="H219" s="110"/>
      <c r="I219" s="110"/>
      <c r="J219" s="110"/>
      <c r="K219" s="110"/>
      <c r="L219" s="110"/>
      <c r="M219" s="110"/>
      <c r="N219" s="112"/>
      <c r="O219" s="111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>
      <c r="A220" s="113"/>
      <c r="B220" s="110"/>
      <c r="C220" s="110"/>
      <c r="D220" s="110"/>
      <c r="E220" s="112">
        <v>5</v>
      </c>
      <c r="F220" s="112">
        <v>5</v>
      </c>
      <c r="G220" s="112">
        <v>5</v>
      </c>
      <c r="H220" s="110"/>
      <c r="I220" s="110"/>
      <c r="J220" s="110"/>
      <c r="K220" s="110"/>
      <c r="L220" s="110"/>
      <c r="M220" s="110"/>
      <c r="N220" s="112"/>
      <c r="O220" s="111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>
      <c r="A221" s="113"/>
      <c r="B221" s="110"/>
      <c r="C221" s="110"/>
      <c r="D221" s="110"/>
      <c r="E221" s="112">
        <v>5</v>
      </c>
      <c r="F221" s="112">
        <v>5</v>
      </c>
      <c r="G221" s="112">
        <v>5</v>
      </c>
      <c r="H221" s="110"/>
      <c r="I221" s="110"/>
      <c r="J221" s="110"/>
      <c r="K221" s="110"/>
      <c r="L221" s="110"/>
      <c r="M221" s="110"/>
      <c r="N221" s="112"/>
      <c r="O221" s="111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>
      <c r="A222" s="113"/>
      <c r="B222" s="110"/>
      <c r="C222" s="110"/>
      <c r="D222" s="110"/>
      <c r="E222" s="112">
        <v>5</v>
      </c>
      <c r="F222" s="112">
        <v>5</v>
      </c>
      <c r="G222" s="112">
        <v>5</v>
      </c>
      <c r="H222" s="110"/>
      <c r="I222" s="110"/>
      <c r="J222" s="110"/>
      <c r="K222" s="110"/>
      <c r="L222" s="110"/>
      <c r="M222" s="110"/>
      <c r="N222" s="112"/>
      <c r="O222" s="111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>
      <c r="A223" s="113"/>
      <c r="B223" s="110"/>
      <c r="C223" s="110"/>
      <c r="D223" s="110"/>
      <c r="E223" s="112">
        <v>5</v>
      </c>
      <c r="F223" s="112">
        <v>5</v>
      </c>
      <c r="G223" s="112">
        <v>5</v>
      </c>
      <c r="H223" s="110"/>
      <c r="I223" s="110"/>
      <c r="J223" s="110"/>
      <c r="K223" s="110"/>
      <c r="L223" s="110"/>
      <c r="M223" s="110"/>
      <c r="N223" s="112"/>
      <c r="O223" s="111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>
      <c r="A224" s="113"/>
      <c r="B224" s="110"/>
      <c r="C224" s="110"/>
      <c r="D224" s="110"/>
      <c r="E224" s="112">
        <v>5</v>
      </c>
      <c r="F224" s="112">
        <v>5</v>
      </c>
      <c r="G224" s="112">
        <v>5</v>
      </c>
      <c r="H224" s="110"/>
      <c r="I224" s="110"/>
      <c r="J224" s="110"/>
      <c r="K224" s="110"/>
      <c r="L224" s="110"/>
      <c r="M224" s="110"/>
      <c r="N224" s="112"/>
      <c r="O224" s="111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>
      <c r="A225" s="113"/>
      <c r="B225" s="110"/>
      <c r="C225" s="110"/>
      <c r="D225" s="110"/>
      <c r="E225" s="112">
        <v>5</v>
      </c>
      <c r="F225" s="112">
        <v>5</v>
      </c>
      <c r="G225" s="112">
        <v>5</v>
      </c>
      <c r="H225" s="110"/>
      <c r="I225" s="110"/>
      <c r="J225" s="110"/>
      <c r="K225" s="110"/>
      <c r="L225" s="110"/>
      <c r="M225" s="110"/>
      <c r="N225" s="112"/>
      <c r="O225" s="111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>
      <c r="A226" s="113"/>
      <c r="B226" s="110"/>
      <c r="C226" s="110"/>
      <c r="D226" s="110"/>
      <c r="E226" s="112">
        <v>5</v>
      </c>
      <c r="F226" s="112">
        <v>5</v>
      </c>
      <c r="G226" s="112">
        <v>5</v>
      </c>
      <c r="H226" s="110"/>
      <c r="I226" s="110"/>
      <c r="J226" s="110"/>
      <c r="K226" s="110"/>
      <c r="L226" s="110"/>
      <c r="M226" s="110"/>
      <c r="N226" s="112"/>
      <c r="O226" s="111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>
      <c r="A227" s="113"/>
      <c r="B227" s="110"/>
      <c r="C227" s="110"/>
      <c r="D227" s="110"/>
      <c r="E227" s="112">
        <v>5</v>
      </c>
      <c r="F227" s="112">
        <v>5</v>
      </c>
      <c r="G227" s="112">
        <v>5</v>
      </c>
      <c r="H227" s="110"/>
      <c r="I227" s="110"/>
      <c r="J227" s="110"/>
      <c r="K227" s="110"/>
      <c r="L227" s="110"/>
      <c r="M227" s="110"/>
      <c r="N227" s="112"/>
      <c r="O227" s="111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>
      <c r="A228" s="113"/>
      <c r="B228" s="110"/>
      <c r="C228" s="110"/>
      <c r="D228" s="110"/>
      <c r="E228" s="112">
        <v>6</v>
      </c>
      <c r="F228" s="112">
        <v>6</v>
      </c>
      <c r="G228" s="112">
        <v>5</v>
      </c>
      <c r="H228" s="110"/>
      <c r="I228" s="110"/>
      <c r="J228" s="110"/>
      <c r="K228" s="110"/>
      <c r="L228" s="110"/>
      <c r="M228" s="110"/>
      <c r="N228" s="112"/>
      <c r="O228" s="111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>
      <c r="A229" s="113"/>
      <c r="B229" s="110"/>
      <c r="C229" s="110"/>
      <c r="D229" s="110"/>
      <c r="E229" s="112">
        <v>6</v>
      </c>
      <c r="F229" s="112">
        <v>6</v>
      </c>
      <c r="G229" s="112">
        <v>6</v>
      </c>
      <c r="H229" s="110"/>
      <c r="I229" s="110"/>
      <c r="J229" s="110"/>
      <c r="K229" s="110"/>
      <c r="L229" s="110"/>
      <c r="M229" s="110"/>
      <c r="N229" s="112"/>
      <c r="O229" s="111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>
      <c r="A230" s="113"/>
      <c r="B230" s="110"/>
      <c r="C230" s="110"/>
      <c r="D230" s="110"/>
      <c r="E230" s="112">
        <v>6</v>
      </c>
      <c r="F230" s="112">
        <v>6</v>
      </c>
      <c r="G230" s="112">
        <v>6</v>
      </c>
      <c r="H230" s="110"/>
      <c r="I230" s="110"/>
      <c r="J230" s="110"/>
      <c r="K230" s="110"/>
      <c r="L230" s="110"/>
      <c r="M230" s="110"/>
      <c r="N230" s="112"/>
      <c r="O230" s="111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>
      <c r="A231" s="113"/>
      <c r="B231" s="110"/>
      <c r="C231" s="110"/>
      <c r="D231" s="110"/>
      <c r="E231" s="112">
        <v>6</v>
      </c>
      <c r="F231" s="112">
        <v>6</v>
      </c>
      <c r="G231" s="112">
        <v>6</v>
      </c>
      <c r="H231" s="110"/>
      <c r="I231" s="110"/>
      <c r="J231" s="110"/>
      <c r="K231" s="110"/>
      <c r="L231" s="110"/>
      <c r="M231" s="110"/>
      <c r="N231" s="112"/>
      <c r="O231" s="111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>
      <c r="A232" s="113"/>
      <c r="B232" s="110"/>
      <c r="C232" s="110"/>
      <c r="D232" s="110"/>
      <c r="E232" s="112">
        <v>6</v>
      </c>
      <c r="F232" s="112">
        <v>6</v>
      </c>
      <c r="G232" s="112">
        <v>6</v>
      </c>
      <c r="H232" s="110"/>
      <c r="I232" s="110"/>
      <c r="J232" s="110"/>
      <c r="K232" s="110"/>
      <c r="L232" s="110"/>
      <c r="M232" s="110"/>
      <c r="N232" s="112"/>
      <c r="O232" s="111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>
      <c r="A233" s="113"/>
      <c r="B233" s="110"/>
      <c r="C233" s="110"/>
      <c r="D233" s="110"/>
      <c r="E233" s="112">
        <v>6</v>
      </c>
      <c r="F233" s="112">
        <v>6</v>
      </c>
      <c r="G233" s="112">
        <v>6</v>
      </c>
      <c r="H233" s="110"/>
      <c r="I233" s="110"/>
      <c r="J233" s="110"/>
      <c r="K233" s="110"/>
      <c r="L233" s="110"/>
      <c r="M233" s="110"/>
      <c r="N233" s="112"/>
      <c r="O233" s="111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>
      <c r="A234" s="113"/>
      <c r="B234" s="110"/>
      <c r="C234" s="110"/>
      <c r="D234" s="110"/>
      <c r="E234" s="112">
        <v>6</v>
      </c>
      <c r="F234" s="112">
        <v>6</v>
      </c>
      <c r="G234" s="112">
        <v>6</v>
      </c>
      <c r="H234" s="110"/>
      <c r="I234" s="110"/>
      <c r="J234" s="110"/>
      <c r="K234" s="110"/>
      <c r="L234" s="110"/>
      <c r="M234" s="110"/>
      <c r="N234" s="112"/>
      <c r="O234" s="111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>
      <c r="A235" s="113"/>
      <c r="B235" s="110"/>
      <c r="C235" s="110"/>
      <c r="D235" s="110"/>
      <c r="E235" s="112">
        <v>6</v>
      </c>
      <c r="F235" s="112">
        <v>6</v>
      </c>
      <c r="G235" s="112">
        <v>6</v>
      </c>
      <c r="H235" s="110"/>
      <c r="I235" s="110"/>
      <c r="J235" s="110"/>
      <c r="K235" s="110"/>
      <c r="L235" s="110"/>
      <c r="M235" s="110"/>
      <c r="N235" s="112"/>
      <c r="O235" s="111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>
      <c r="A236" s="113"/>
      <c r="B236" s="110"/>
      <c r="C236" s="110"/>
      <c r="D236" s="110"/>
      <c r="E236" s="112">
        <v>6</v>
      </c>
      <c r="F236" s="112">
        <v>6</v>
      </c>
      <c r="G236" s="112">
        <v>6</v>
      </c>
      <c r="H236" s="110"/>
      <c r="I236" s="110"/>
      <c r="J236" s="110"/>
      <c r="K236" s="110"/>
      <c r="L236" s="110"/>
      <c r="M236" s="110"/>
      <c r="N236" s="112"/>
      <c r="O236" s="111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>
      <c r="A237" s="113"/>
      <c r="B237" s="110"/>
      <c r="C237" s="110"/>
      <c r="D237" s="110"/>
      <c r="E237" s="112">
        <v>6</v>
      </c>
      <c r="F237" s="112">
        <v>6</v>
      </c>
      <c r="G237" s="112">
        <v>6</v>
      </c>
      <c r="H237" s="110"/>
      <c r="I237" s="110"/>
      <c r="J237" s="110"/>
      <c r="K237" s="110"/>
      <c r="L237" s="110"/>
      <c r="M237" s="110"/>
      <c r="N237" s="112"/>
      <c r="O237" s="111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>
      <c r="A238" s="113"/>
      <c r="B238" s="110"/>
      <c r="C238" s="110"/>
      <c r="D238" s="110"/>
      <c r="E238" s="112">
        <v>6</v>
      </c>
      <c r="F238" s="112">
        <v>6</v>
      </c>
      <c r="G238" s="112">
        <v>6</v>
      </c>
      <c r="H238" s="110"/>
      <c r="I238" s="110"/>
      <c r="J238" s="110"/>
      <c r="K238" s="110"/>
      <c r="L238" s="110"/>
      <c r="M238" s="110"/>
      <c r="N238" s="112"/>
      <c r="O238" s="111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>
      <c r="A239" s="113"/>
      <c r="B239" s="110"/>
      <c r="C239" s="110"/>
      <c r="D239" s="110"/>
      <c r="E239" s="112">
        <v>6</v>
      </c>
      <c r="F239" s="112">
        <v>6</v>
      </c>
      <c r="G239" s="112">
        <v>6</v>
      </c>
      <c r="H239" s="110"/>
      <c r="I239" s="110"/>
      <c r="J239" s="110"/>
      <c r="K239" s="110"/>
      <c r="L239" s="110"/>
      <c r="M239" s="110"/>
      <c r="N239" s="112"/>
      <c r="O239" s="111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>
      <c r="A240" s="109">
        <v>3</v>
      </c>
      <c r="B240" s="110"/>
      <c r="C240" s="110"/>
      <c r="D240" s="110"/>
      <c r="E240" s="112">
        <v>6</v>
      </c>
      <c r="F240" s="112">
        <v>6</v>
      </c>
      <c r="G240" s="112">
        <v>6</v>
      </c>
      <c r="H240" s="110"/>
      <c r="I240" s="110"/>
      <c r="J240" s="110"/>
      <c r="K240" s="110"/>
      <c r="L240" s="110"/>
      <c r="M240" s="110"/>
      <c r="N240" s="112"/>
      <c r="O240" s="111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>
      <c r="A241" s="109">
        <v>3</v>
      </c>
      <c r="B241" s="110"/>
      <c r="C241" s="110"/>
      <c r="D241" s="110"/>
      <c r="E241" s="112">
        <v>6</v>
      </c>
      <c r="F241" s="112">
        <v>6</v>
      </c>
      <c r="G241" s="112">
        <v>6</v>
      </c>
      <c r="H241" s="110"/>
      <c r="I241" s="110"/>
      <c r="J241" s="110"/>
      <c r="K241" s="110"/>
      <c r="L241" s="110"/>
      <c r="M241" s="110"/>
      <c r="N241" s="112"/>
      <c r="O241" s="111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>
      <c r="A242" s="109">
        <v>3</v>
      </c>
      <c r="B242" s="110"/>
      <c r="C242" s="110"/>
      <c r="D242" s="110"/>
      <c r="E242" s="112">
        <v>6</v>
      </c>
      <c r="F242" s="112">
        <v>6</v>
      </c>
      <c r="G242" s="112">
        <v>6</v>
      </c>
      <c r="H242" s="110"/>
      <c r="I242" s="110"/>
      <c r="J242" s="110"/>
      <c r="K242" s="110"/>
      <c r="L242" s="110"/>
      <c r="M242" s="110"/>
      <c r="N242" s="112"/>
      <c r="O242" s="111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>
      <c r="A243" s="109">
        <v>3</v>
      </c>
      <c r="B243" s="110"/>
      <c r="C243" s="110"/>
      <c r="D243" s="110"/>
      <c r="E243" s="112">
        <v>6</v>
      </c>
      <c r="F243" s="112">
        <v>6</v>
      </c>
      <c r="G243" s="112">
        <v>6</v>
      </c>
      <c r="H243" s="110"/>
      <c r="I243" s="110"/>
      <c r="J243" s="110"/>
      <c r="K243" s="110"/>
      <c r="L243" s="110"/>
      <c r="M243" s="110"/>
      <c r="N243" s="112"/>
      <c r="O243" s="111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>
      <c r="A244" s="109">
        <v>3</v>
      </c>
      <c r="B244" s="110"/>
      <c r="C244" s="110"/>
      <c r="D244" s="110"/>
      <c r="E244" s="112">
        <v>6</v>
      </c>
      <c r="F244" s="112">
        <v>6</v>
      </c>
      <c r="G244" s="112">
        <v>6</v>
      </c>
      <c r="H244" s="110"/>
      <c r="I244" s="110"/>
      <c r="J244" s="110"/>
      <c r="K244" s="110"/>
      <c r="L244" s="110"/>
      <c r="M244" s="110"/>
      <c r="N244" s="112"/>
      <c r="O244" s="111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>
      <c r="A245" s="109">
        <v>3</v>
      </c>
      <c r="B245" s="110"/>
      <c r="C245" s="110"/>
      <c r="D245" s="110"/>
      <c r="E245" s="112">
        <v>6</v>
      </c>
      <c r="F245" s="112">
        <v>6</v>
      </c>
      <c r="G245" s="112">
        <v>6</v>
      </c>
      <c r="H245" s="110"/>
      <c r="I245" s="110"/>
      <c r="J245" s="110"/>
      <c r="K245" s="110"/>
      <c r="L245" s="110"/>
      <c r="M245" s="110"/>
      <c r="N245" s="112"/>
      <c r="O245" s="111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>
      <c r="A246" s="109">
        <v>3</v>
      </c>
      <c r="B246" s="110"/>
      <c r="C246" s="110"/>
      <c r="D246" s="110"/>
      <c r="E246" s="112">
        <v>6</v>
      </c>
      <c r="F246" s="112">
        <v>6</v>
      </c>
      <c r="G246" s="112">
        <v>6</v>
      </c>
      <c r="H246" s="110"/>
      <c r="I246" s="110"/>
      <c r="J246" s="110"/>
      <c r="K246" s="110"/>
      <c r="L246" s="110"/>
      <c r="M246" s="110"/>
      <c r="N246" s="112"/>
      <c r="O246" s="111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>
      <c r="A247" s="109">
        <v>3</v>
      </c>
      <c r="B247" s="110"/>
      <c r="C247" s="110"/>
      <c r="D247" s="110"/>
      <c r="E247" s="112">
        <v>6</v>
      </c>
      <c r="F247" s="112">
        <v>6</v>
      </c>
      <c r="G247" s="112">
        <v>6</v>
      </c>
      <c r="H247" s="110"/>
      <c r="I247" s="110"/>
      <c r="J247" s="110"/>
      <c r="K247" s="110"/>
      <c r="L247" s="110"/>
      <c r="M247" s="110"/>
      <c r="N247" s="112"/>
      <c r="O247" s="111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>
      <c r="A248" s="109">
        <v>3</v>
      </c>
      <c r="B248" s="110"/>
      <c r="C248" s="110"/>
      <c r="D248" s="110"/>
      <c r="E248" s="112">
        <v>6</v>
      </c>
      <c r="F248" s="112">
        <v>6</v>
      </c>
      <c r="G248" s="112">
        <v>6</v>
      </c>
      <c r="H248" s="110"/>
      <c r="I248" s="110"/>
      <c r="J248" s="110"/>
      <c r="K248" s="110"/>
      <c r="L248" s="110"/>
      <c r="M248" s="110"/>
      <c r="N248" s="112"/>
      <c r="O248" s="111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>
      <c r="A249" s="109">
        <v>3</v>
      </c>
      <c r="B249" s="110"/>
      <c r="C249" s="110"/>
      <c r="D249" s="110"/>
      <c r="E249" s="112">
        <v>6</v>
      </c>
      <c r="F249" s="112">
        <v>6</v>
      </c>
      <c r="G249" s="112">
        <v>6</v>
      </c>
      <c r="H249" s="110"/>
      <c r="I249" s="110"/>
      <c r="J249" s="110"/>
      <c r="K249" s="110"/>
      <c r="L249" s="110"/>
      <c r="M249" s="110"/>
      <c r="N249" s="112"/>
      <c r="O249" s="111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>
      <c r="A250" s="109">
        <v>3</v>
      </c>
      <c r="B250" s="110"/>
      <c r="C250" s="110"/>
      <c r="D250" s="110"/>
      <c r="E250" s="112">
        <v>6</v>
      </c>
      <c r="F250" s="112">
        <v>6</v>
      </c>
      <c r="G250" s="112">
        <v>6</v>
      </c>
      <c r="H250" s="110"/>
      <c r="I250" s="110"/>
      <c r="J250" s="110"/>
      <c r="K250" s="110"/>
      <c r="L250" s="110"/>
      <c r="M250" s="110"/>
      <c r="N250" s="112"/>
      <c r="O250" s="111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>
      <c r="A251" s="109">
        <v>4</v>
      </c>
      <c r="B251" s="110"/>
      <c r="C251" s="110"/>
      <c r="D251" s="110"/>
      <c r="E251" s="112">
        <v>6</v>
      </c>
      <c r="F251" s="112">
        <v>6</v>
      </c>
      <c r="G251" s="112">
        <v>6</v>
      </c>
      <c r="H251" s="110"/>
      <c r="I251" s="110"/>
      <c r="J251" s="110"/>
      <c r="K251" s="110"/>
      <c r="L251" s="110"/>
      <c r="M251" s="110"/>
      <c r="N251" s="112"/>
      <c r="O251" s="111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>
      <c r="A252" s="109">
        <v>4</v>
      </c>
      <c r="B252" s="110"/>
      <c r="C252" s="110"/>
      <c r="D252" s="110"/>
      <c r="E252" s="112">
        <v>6</v>
      </c>
      <c r="F252" s="112">
        <v>6</v>
      </c>
      <c r="G252" s="112">
        <v>6</v>
      </c>
      <c r="H252" s="110"/>
      <c r="I252" s="110"/>
      <c r="J252" s="110"/>
      <c r="K252" s="110"/>
      <c r="L252" s="110"/>
      <c r="M252" s="110"/>
      <c r="N252" s="112"/>
      <c r="O252" s="111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>
      <c r="A253" s="109">
        <v>4</v>
      </c>
      <c r="B253" s="110"/>
      <c r="C253" s="110"/>
      <c r="D253" s="110"/>
      <c r="E253" s="112">
        <v>6</v>
      </c>
      <c r="F253" s="112">
        <v>6</v>
      </c>
      <c r="G253" s="112">
        <v>6</v>
      </c>
      <c r="H253" s="110"/>
      <c r="I253" s="110"/>
      <c r="J253" s="110"/>
      <c r="K253" s="110"/>
      <c r="L253" s="110"/>
      <c r="M253" s="110"/>
      <c r="N253" s="112"/>
      <c r="O253" s="111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>
      <c r="A254" s="109">
        <v>4</v>
      </c>
      <c r="B254" s="110"/>
      <c r="C254" s="110"/>
      <c r="D254" s="110"/>
      <c r="E254" s="112">
        <v>6</v>
      </c>
      <c r="F254" s="112">
        <v>6</v>
      </c>
      <c r="G254" s="112">
        <v>6</v>
      </c>
      <c r="H254" s="110"/>
      <c r="I254" s="110"/>
      <c r="J254" s="110"/>
      <c r="K254" s="110"/>
      <c r="L254" s="110"/>
      <c r="M254" s="110"/>
      <c r="N254" s="112"/>
      <c r="O254" s="111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>
      <c r="A255" s="109">
        <v>4</v>
      </c>
      <c r="B255" s="110"/>
      <c r="C255" s="110"/>
      <c r="D255" s="110"/>
      <c r="E255" s="112">
        <v>6</v>
      </c>
      <c r="F255" s="112">
        <v>6</v>
      </c>
      <c r="G255" s="112">
        <v>6</v>
      </c>
      <c r="H255" s="110"/>
      <c r="I255" s="110"/>
      <c r="J255" s="110"/>
      <c r="K255" s="110"/>
      <c r="L255" s="110"/>
      <c r="M255" s="110"/>
      <c r="N255" s="112"/>
      <c r="O255" s="111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>
      <c r="A256" s="109">
        <v>4</v>
      </c>
      <c r="B256" s="110"/>
      <c r="C256" s="110"/>
      <c r="D256" s="110"/>
      <c r="E256" s="112">
        <v>7</v>
      </c>
      <c r="F256" s="112">
        <v>7</v>
      </c>
      <c r="G256" s="112">
        <v>6</v>
      </c>
      <c r="H256" s="110"/>
      <c r="I256" s="110"/>
      <c r="J256" s="110"/>
      <c r="K256" s="110"/>
      <c r="L256" s="110"/>
      <c r="M256" s="110"/>
      <c r="N256" s="112"/>
      <c r="O256" s="111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>
      <c r="A257" s="109">
        <v>4</v>
      </c>
      <c r="B257" s="110"/>
      <c r="C257" s="110"/>
      <c r="D257" s="110"/>
      <c r="E257" s="112">
        <v>7</v>
      </c>
      <c r="F257" s="112">
        <v>7</v>
      </c>
      <c r="G257" s="112">
        <v>7</v>
      </c>
      <c r="H257" s="110"/>
      <c r="I257" s="110"/>
      <c r="J257" s="110"/>
      <c r="K257" s="110"/>
      <c r="L257" s="110"/>
      <c r="M257" s="110"/>
      <c r="N257" s="112"/>
      <c r="O257" s="111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>
      <c r="A258" s="109">
        <v>4</v>
      </c>
      <c r="B258" s="110"/>
      <c r="C258" s="110"/>
      <c r="D258" s="110"/>
      <c r="E258" s="112">
        <v>7</v>
      </c>
      <c r="F258" s="112">
        <v>7</v>
      </c>
      <c r="G258" s="112">
        <v>7</v>
      </c>
      <c r="H258" s="110"/>
      <c r="I258" s="110"/>
      <c r="J258" s="110"/>
      <c r="K258" s="110"/>
      <c r="L258" s="110"/>
      <c r="M258" s="110"/>
      <c r="N258" s="112"/>
      <c r="O258" s="111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>
      <c r="A259" s="109">
        <v>4</v>
      </c>
      <c r="B259" s="110"/>
      <c r="C259" s="110"/>
      <c r="D259" s="110"/>
      <c r="E259" s="112">
        <v>7</v>
      </c>
      <c r="F259" s="112">
        <v>7</v>
      </c>
      <c r="G259" s="112">
        <v>7</v>
      </c>
      <c r="H259" s="110"/>
      <c r="I259" s="110"/>
      <c r="J259" s="110"/>
      <c r="K259" s="110"/>
      <c r="L259" s="110"/>
      <c r="M259" s="110"/>
      <c r="N259" s="112"/>
      <c r="O259" s="111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>
      <c r="A260" s="109">
        <v>4</v>
      </c>
      <c r="B260" s="110"/>
      <c r="C260" s="110"/>
      <c r="D260" s="110"/>
      <c r="E260" s="112">
        <v>7</v>
      </c>
      <c r="F260" s="112">
        <v>7</v>
      </c>
      <c r="G260" s="112">
        <v>7</v>
      </c>
      <c r="H260" s="110"/>
      <c r="I260" s="110"/>
      <c r="J260" s="110"/>
      <c r="K260" s="110"/>
      <c r="L260" s="110"/>
      <c r="M260" s="110"/>
      <c r="N260" s="112"/>
      <c r="O260" s="111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>
      <c r="A261" s="109">
        <v>4</v>
      </c>
      <c r="B261" s="110"/>
      <c r="C261" s="110"/>
      <c r="D261" s="110"/>
      <c r="E261" s="112">
        <v>7</v>
      </c>
      <c r="F261" s="112">
        <v>7</v>
      </c>
      <c r="G261" s="112">
        <v>7</v>
      </c>
      <c r="H261" s="110"/>
      <c r="I261" s="110"/>
      <c r="J261" s="110"/>
      <c r="K261" s="110"/>
      <c r="L261" s="110"/>
      <c r="M261" s="110"/>
      <c r="N261" s="112"/>
      <c r="O261" s="111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>
      <c r="A262" s="109">
        <v>4</v>
      </c>
      <c r="B262" s="110"/>
      <c r="C262" s="110"/>
      <c r="D262" s="110"/>
      <c r="E262" s="112">
        <v>7</v>
      </c>
      <c r="F262" s="112">
        <v>7</v>
      </c>
      <c r="G262" s="112">
        <v>7</v>
      </c>
      <c r="H262" s="110"/>
      <c r="I262" s="110"/>
      <c r="J262" s="110"/>
      <c r="K262" s="110"/>
      <c r="L262" s="110"/>
      <c r="M262" s="110"/>
      <c r="N262" s="112"/>
      <c r="O262" s="111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>
      <c r="A263" s="109">
        <v>4</v>
      </c>
      <c r="B263" s="110"/>
      <c r="C263" s="110"/>
      <c r="D263" s="110"/>
      <c r="E263" s="112">
        <v>7</v>
      </c>
      <c r="F263" s="112">
        <v>7</v>
      </c>
      <c r="G263" s="112">
        <v>7</v>
      </c>
      <c r="H263" s="110"/>
      <c r="I263" s="110"/>
      <c r="J263" s="110"/>
      <c r="K263" s="110"/>
      <c r="L263" s="110"/>
      <c r="M263" s="110"/>
      <c r="N263" s="112"/>
      <c r="O263" s="111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>
      <c r="A264" s="109">
        <v>4</v>
      </c>
      <c r="B264" s="110"/>
      <c r="C264" s="110"/>
      <c r="D264" s="110"/>
      <c r="E264" s="112">
        <v>7</v>
      </c>
      <c r="F264" s="112">
        <v>7</v>
      </c>
      <c r="G264" s="112">
        <v>7</v>
      </c>
      <c r="H264" s="110"/>
      <c r="I264" s="110"/>
      <c r="J264" s="110"/>
      <c r="K264" s="110"/>
      <c r="L264" s="110"/>
      <c r="M264" s="110"/>
      <c r="N264" s="112"/>
      <c r="O264" s="111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>
      <c r="A265" s="109">
        <v>4</v>
      </c>
      <c r="B265" s="110"/>
      <c r="C265" s="110"/>
      <c r="D265" s="110"/>
      <c r="E265" s="112">
        <v>7</v>
      </c>
      <c r="F265" s="112">
        <v>7</v>
      </c>
      <c r="G265" s="112">
        <v>7</v>
      </c>
      <c r="H265" s="110"/>
      <c r="I265" s="110"/>
      <c r="J265" s="110"/>
      <c r="K265" s="110"/>
      <c r="L265" s="110"/>
      <c r="M265" s="110"/>
      <c r="N265" s="112"/>
      <c r="O265" s="111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>
      <c r="A266" s="109">
        <v>4</v>
      </c>
      <c r="B266" s="110"/>
      <c r="C266" s="110"/>
      <c r="D266" s="110"/>
      <c r="E266" s="112">
        <v>7</v>
      </c>
      <c r="F266" s="112">
        <v>7</v>
      </c>
      <c r="G266" s="112">
        <v>7</v>
      </c>
      <c r="H266" s="110"/>
      <c r="I266" s="110"/>
      <c r="J266" s="110"/>
      <c r="K266" s="110"/>
      <c r="L266" s="110"/>
      <c r="M266" s="110"/>
      <c r="N266" s="112"/>
      <c r="O266" s="111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>
      <c r="A267" s="109">
        <v>4</v>
      </c>
      <c r="B267" s="110"/>
      <c r="C267" s="110"/>
      <c r="D267" s="110"/>
      <c r="E267" s="112">
        <v>7</v>
      </c>
      <c r="F267" s="112">
        <v>7</v>
      </c>
      <c r="G267" s="112">
        <v>7</v>
      </c>
      <c r="H267" s="110"/>
      <c r="I267" s="110"/>
      <c r="J267" s="110"/>
      <c r="K267" s="110"/>
      <c r="L267" s="110"/>
      <c r="M267" s="110"/>
      <c r="N267" s="112"/>
      <c r="O267" s="111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>
      <c r="A268" s="109">
        <v>4</v>
      </c>
      <c r="B268" s="110"/>
      <c r="C268" s="110"/>
      <c r="D268" s="110"/>
      <c r="E268" s="112">
        <v>7</v>
      </c>
      <c r="F268" s="112">
        <v>7</v>
      </c>
      <c r="G268" s="112">
        <v>7</v>
      </c>
      <c r="H268" s="110"/>
      <c r="I268" s="110"/>
      <c r="J268" s="110"/>
      <c r="K268" s="110"/>
      <c r="L268" s="110"/>
      <c r="M268" s="110"/>
      <c r="N268" s="112"/>
      <c r="O268" s="111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>
      <c r="A269" s="109">
        <v>4</v>
      </c>
      <c r="B269" s="110"/>
      <c r="C269" s="110"/>
      <c r="D269" s="110"/>
      <c r="E269" s="112">
        <v>7</v>
      </c>
      <c r="F269" s="112">
        <v>7</v>
      </c>
      <c r="G269" s="112">
        <v>7</v>
      </c>
      <c r="H269" s="110"/>
      <c r="I269" s="110"/>
      <c r="J269" s="110"/>
      <c r="K269" s="110"/>
      <c r="L269" s="110"/>
      <c r="M269" s="110"/>
      <c r="N269" s="112"/>
      <c r="O269" s="111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>
      <c r="A270" s="109">
        <v>4</v>
      </c>
      <c r="B270" s="110"/>
      <c r="C270" s="110"/>
      <c r="D270" s="110"/>
      <c r="E270" s="112">
        <v>7</v>
      </c>
      <c r="F270" s="112">
        <v>7</v>
      </c>
      <c r="G270" s="112">
        <v>7</v>
      </c>
      <c r="H270" s="110"/>
      <c r="I270" s="110"/>
      <c r="J270" s="110"/>
      <c r="K270" s="110"/>
      <c r="L270" s="110"/>
      <c r="M270" s="110"/>
      <c r="N270" s="112"/>
      <c r="O270" s="111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>
      <c r="A271" s="109">
        <v>4</v>
      </c>
      <c r="B271" s="110"/>
      <c r="C271" s="110"/>
      <c r="D271" s="110"/>
      <c r="E271" s="112">
        <v>7</v>
      </c>
      <c r="F271" s="112">
        <v>7</v>
      </c>
      <c r="G271" s="112">
        <v>7</v>
      </c>
      <c r="H271" s="110"/>
      <c r="I271" s="110"/>
      <c r="J271" s="110"/>
      <c r="K271" s="110"/>
      <c r="L271" s="110"/>
      <c r="M271" s="110"/>
      <c r="N271" s="112"/>
      <c r="O271" s="111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>
      <c r="A272" s="109">
        <v>4</v>
      </c>
      <c r="B272" s="110"/>
      <c r="C272" s="110"/>
      <c r="D272" s="110"/>
      <c r="E272" s="112">
        <v>7</v>
      </c>
      <c r="F272" s="112">
        <v>7</v>
      </c>
      <c r="G272" s="112">
        <v>7</v>
      </c>
      <c r="H272" s="110"/>
      <c r="I272" s="110"/>
      <c r="J272" s="110"/>
      <c r="K272" s="110"/>
      <c r="L272" s="110"/>
      <c r="M272" s="110"/>
      <c r="N272" s="112"/>
      <c r="O272" s="111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>
      <c r="A273" s="109">
        <v>4</v>
      </c>
      <c r="B273" s="110"/>
      <c r="C273" s="110"/>
      <c r="D273" s="110"/>
      <c r="E273" s="112">
        <v>7</v>
      </c>
      <c r="F273" s="112">
        <v>7</v>
      </c>
      <c r="G273" s="112">
        <v>7</v>
      </c>
      <c r="H273" s="110"/>
      <c r="I273" s="110"/>
      <c r="J273" s="110"/>
      <c r="K273" s="110"/>
      <c r="L273" s="110"/>
      <c r="M273" s="110"/>
      <c r="N273" s="112"/>
      <c r="O273" s="111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>
      <c r="A274" s="109">
        <v>4</v>
      </c>
      <c r="B274" s="110"/>
      <c r="C274" s="110"/>
      <c r="D274" s="110"/>
      <c r="E274" s="112">
        <v>7</v>
      </c>
      <c r="F274" s="112">
        <v>7</v>
      </c>
      <c r="G274" s="112">
        <v>7</v>
      </c>
      <c r="H274" s="110"/>
      <c r="I274" s="110"/>
      <c r="J274" s="110"/>
      <c r="K274" s="110"/>
      <c r="L274" s="110"/>
      <c r="M274" s="110"/>
      <c r="N274" s="112"/>
      <c r="O274" s="111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>
      <c r="A275" s="109">
        <v>4</v>
      </c>
      <c r="B275" s="110"/>
      <c r="C275" s="110"/>
      <c r="D275" s="110"/>
      <c r="E275" s="112">
        <v>7</v>
      </c>
      <c r="F275" s="112">
        <v>7</v>
      </c>
      <c r="G275" s="112">
        <v>8</v>
      </c>
      <c r="H275" s="110"/>
      <c r="I275" s="110"/>
      <c r="J275" s="110"/>
      <c r="K275" s="110"/>
      <c r="L275" s="110"/>
      <c r="M275" s="110"/>
      <c r="N275" s="112"/>
      <c r="O275" s="111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>
      <c r="A276" s="109">
        <v>4</v>
      </c>
      <c r="B276" s="110"/>
      <c r="C276" s="110"/>
      <c r="D276" s="110"/>
      <c r="E276" s="112">
        <v>7</v>
      </c>
      <c r="F276" s="112">
        <v>7</v>
      </c>
      <c r="G276" s="112">
        <v>8</v>
      </c>
      <c r="H276" s="110"/>
      <c r="I276" s="110"/>
      <c r="J276" s="110"/>
      <c r="K276" s="110"/>
      <c r="L276" s="110"/>
      <c r="M276" s="110"/>
      <c r="N276" s="112"/>
      <c r="O276" s="111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>
      <c r="A277" s="109">
        <v>4</v>
      </c>
      <c r="B277" s="110"/>
      <c r="C277" s="110"/>
      <c r="D277" s="110"/>
      <c r="E277" s="112">
        <v>8</v>
      </c>
      <c r="F277" s="112">
        <v>8</v>
      </c>
      <c r="G277" s="112">
        <v>8</v>
      </c>
      <c r="H277" s="110"/>
      <c r="I277" s="110"/>
      <c r="J277" s="110"/>
      <c r="K277" s="110"/>
      <c r="L277" s="110"/>
      <c r="M277" s="110"/>
      <c r="N277" s="112"/>
      <c r="O277" s="111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>
      <c r="A278" s="109">
        <v>4</v>
      </c>
      <c r="B278" s="110"/>
      <c r="C278" s="110"/>
      <c r="D278" s="110"/>
      <c r="E278" s="112">
        <v>8</v>
      </c>
      <c r="F278" s="112">
        <v>8</v>
      </c>
      <c r="G278" s="112">
        <v>8</v>
      </c>
      <c r="H278" s="110"/>
      <c r="I278" s="110"/>
      <c r="J278" s="110"/>
      <c r="K278" s="110"/>
      <c r="L278" s="110"/>
      <c r="M278" s="110"/>
      <c r="N278" s="112"/>
      <c r="O278" s="111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>
      <c r="A279" s="109">
        <v>4</v>
      </c>
      <c r="B279" s="110"/>
      <c r="C279" s="110"/>
      <c r="D279" s="110"/>
      <c r="E279" s="112">
        <v>8</v>
      </c>
      <c r="F279" s="112">
        <v>8</v>
      </c>
      <c r="G279" s="112">
        <v>8</v>
      </c>
      <c r="H279" s="110"/>
      <c r="I279" s="110"/>
      <c r="J279" s="110"/>
      <c r="K279" s="110"/>
      <c r="L279" s="110"/>
      <c r="M279" s="110"/>
      <c r="N279" s="112"/>
      <c r="O279" s="111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>
      <c r="A280" s="109">
        <v>4</v>
      </c>
      <c r="B280" s="110"/>
      <c r="C280" s="110"/>
      <c r="D280" s="110"/>
      <c r="E280" s="112">
        <v>8</v>
      </c>
      <c r="F280" s="112">
        <v>8</v>
      </c>
      <c r="G280" s="112">
        <v>8</v>
      </c>
      <c r="H280" s="110"/>
      <c r="I280" s="110"/>
      <c r="J280" s="110"/>
      <c r="K280" s="110"/>
      <c r="L280" s="110"/>
      <c r="M280" s="110"/>
      <c r="N280" s="112"/>
      <c r="O280" s="111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>
      <c r="A281" s="109">
        <v>4</v>
      </c>
      <c r="B281" s="110"/>
      <c r="C281" s="110"/>
      <c r="D281" s="110"/>
      <c r="E281" s="112">
        <v>8</v>
      </c>
      <c r="F281" s="112">
        <v>8</v>
      </c>
      <c r="G281" s="112">
        <v>8</v>
      </c>
      <c r="H281" s="110"/>
      <c r="I281" s="110"/>
      <c r="J281" s="110"/>
      <c r="K281" s="110"/>
      <c r="L281" s="110"/>
      <c r="M281" s="110"/>
      <c r="N281" s="112"/>
      <c r="O281" s="111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>
      <c r="A282" s="109">
        <v>4</v>
      </c>
      <c r="B282" s="110"/>
      <c r="C282" s="110"/>
      <c r="D282" s="110"/>
      <c r="E282" s="112">
        <v>8</v>
      </c>
      <c r="F282" s="112">
        <v>8</v>
      </c>
      <c r="G282" s="112">
        <v>8</v>
      </c>
      <c r="H282" s="110"/>
      <c r="I282" s="110"/>
      <c r="J282" s="110"/>
      <c r="K282" s="110"/>
      <c r="L282" s="110"/>
      <c r="M282" s="110"/>
      <c r="N282" s="112"/>
      <c r="O282" s="111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>
      <c r="A283" s="109">
        <v>4</v>
      </c>
      <c r="B283" s="110"/>
      <c r="C283" s="110"/>
      <c r="D283" s="110"/>
      <c r="E283" s="112">
        <v>8</v>
      </c>
      <c r="F283" s="112">
        <v>8</v>
      </c>
      <c r="G283" s="112">
        <v>8</v>
      </c>
      <c r="H283" s="110"/>
      <c r="I283" s="110"/>
      <c r="J283" s="110"/>
      <c r="K283" s="110"/>
      <c r="L283" s="110"/>
      <c r="M283" s="110"/>
      <c r="N283" s="112"/>
      <c r="O283" s="111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>
      <c r="A284" s="109">
        <v>4</v>
      </c>
      <c r="B284" s="110"/>
      <c r="C284" s="110"/>
      <c r="D284" s="110"/>
      <c r="E284" s="112">
        <v>8</v>
      </c>
      <c r="F284" s="112">
        <v>8</v>
      </c>
      <c r="G284" s="112">
        <v>8</v>
      </c>
      <c r="H284" s="110"/>
      <c r="I284" s="110"/>
      <c r="J284" s="110"/>
      <c r="K284" s="110"/>
      <c r="L284" s="110"/>
      <c r="M284" s="110"/>
      <c r="N284" s="112"/>
      <c r="O284" s="111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>
      <c r="A285" s="109">
        <v>4</v>
      </c>
      <c r="B285" s="110"/>
      <c r="C285" s="110"/>
      <c r="D285" s="110"/>
      <c r="E285" s="112">
        <v>8</v>
      </c>
      <c r="F285" s="112">
        <v>8</v>
      </c>
      <c r="G285" s="112">
        <v>8</v>
      </c>
      <c r="H285" s="110"/>
      <c r="I285" s="110"/>
      <c r="J285" s="110"/>
      <c r="K285" s="110"/>
      <c r="L285" s="110"/>
      <c r="M285" s="110"/>
      <c r="N285" s="112"/>
      <c r="O285" s="111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>
      <c r="A286" s="109">
        <v>4</v>
      </c>
      <c r="B286" s="110"/>
      <c r="C286" s="110"/>
      <c r="D286" s="110"/>
      <c r="E286" s="112">
        <v>8</v>
      </c>
      <c r="F286" s="112">
        <v>8</v>
      </c>
      <c r="G286" s="112">
        <v>8</v>
      </c>
      <c r="H286" s="110"/>
      <c r="I286" s="110"/>
      <c r="J286" s="110"/>
      <c r="K286" s="110"/>
      <c r="L286" s="110"/>
      <c r="M286" s="110"/>
      <c r="N286" s="112"/>
      <c r="O286" s="111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>
      <c r="A287" s="109">
        <v>4</v>
      </c>
      <c r="B287" s="110"/>
      <c r="C287" s="110"/>
      <c r="D287" s="110"/>
      <c r="E287" s="112">
        <v>8</v>
      </c>
      <c r="F287" s="112">
        <v>8</v>
      </c>
      <c r="G287" s="112">
        <v>9</v>
      </c>
      <c r="H287" s="110"/>
      <c r="I287" s="110"/>
      <c r="J287" s="110"/>
      <c r="K287" s="110"/>
      <c r="L287" s="110"/>
      <c r="M287" s="110"/>
      <c r="N287" s="112"/>
      <c r="O287" s="111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>
      <c r="A288" s="109">
        <v>4</v>
      </c>
      <c r="B288" s="110"/>
      <c r="C288" s="110"/>
      <c r="D288" s="110"/>
      <c r="E288" s="112">
        <v>8</v>
      </c>
      <c r="F288" s="112">
        <v>8</v>
      </c>
      <c r="G288" s="112">
        <v>9</v>
      </c>
      <c r="H288" s="110"/>
      <c r="I288" s="110"/>
      <c r="J288" s="110"/>
      <c r="K288" s="110"/>
      <c r="L288" s="110"/>
      <c r="M288" s="110"/>
      <c r="N288" s="112"/>
      <c r="O288" s="111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>
      <c r="A289" s="109">
        <v>4</v>
      </c>
      <c r="B289" s="110"/>
      <c r="C289" s="110"/>
      <c r="D289" s="110"/>
      <c r="E289" s="112">
        <v>8</v>
      </c>
      <c r="F289" s="112">
        <v>8</v>
      </c>
      <c r="G289" s="112">
        <v>9</v>
      </c>
      <c r="H289" s="110"/>
      <c r="I289" s="110"/>
      <c r="J289" s="110"/>
      <c r="K289" s="110"/>
      <c r="L289" s="110"/>
      <c r="M289" s="110"/>
      <c r="N289" s="112"/>
      <c r="O289" s="111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>
      <c r="A290" s="109">
        <v>4</v>
      </c>
      <c r="B290" s="110"/>
      <c r="C290" s="110"/>
      <c r="D290" s="110"/>
      <c r="E290" s="112">
        <v>9</v>
      </c>
      <c r="F290" s="112">
        <v>9</v>
      </c>
      <c r="G290" s="112">
        <v>9</v>
      </c>
      <c r="H290" s="110"/>
      <c r="I290" s="110"/>
      <c r="J290" s="110"/>
      <c r="K290" s="110"/>
      <c r="L290" s="110"/>
      <c r="M290" s="110"/>
      <c r="N290" s="112"/>
      <c r="O290" s="111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>
      <c r="A291" s="109">
        <v>4</v>
      </c>
      <c r="B291" s="110"/>
      <c r="C291" s="110"/>
      <c r="D291" s="110"/>
      <c r="E291" s="112">
        <v>9</v>
      </c>
      <c r="F291" s="112">
        <v>9</v>
      </c>
      <c r="G291" s="112">
        <v>9</v>
      </c>
      <c r="H291" s="110"/>
      <c r="I291" s="110"/>
      <c r="J291" s="110"/>
      <c r="K291" s="110"/>
      <c r="L291" s="110"/>
      <c r="M291" s="110"/>
      <c r="N291" s="112"/>
      <c r="O291" s="111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>
      <c r="A292" s="109">
        <v>4</v>
      </c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4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>
      <c r="A293" s="109">
        <v>4</v>
      </c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4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>
      <c r="A294" s="109">
        <v>4</v>
      </c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4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>
      <c r="A295" s="109">
        <v>4</v>
      </c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4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>
      <c r="A296" s="109">
        <v>4</v>
      </c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4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spans="1:26">
      <c r="A297" s="109">
        <v>4</v>
      </c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4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spans="1:26">
      <c r="A298" s="109">
        <v>4</v>
      </c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4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spans="1:26">
      <c r="A299" s="109">
        <v>4</v>
      </c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4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spans="1:26">
      <c r="A300" s="109">
        <v>4</v>
      </c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4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spans="1:26">
      <c r="A301" s="109">
        <v>4</v>
      </c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4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spans="1:26">
      <c r="A302" s="109">
        <v>4</v>
      </c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4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spans="1:26">
      <c r="A303" s="109">
        <v>4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4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spans="1:26">
      <c r="A304" s="109">
        <v>4</v>
      </c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4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spans="1:26">
      <c r="A305" s="109">
        <v>4</v>
      </c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4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spans="1:26">
      <c r="A306" s="109">
        <v>4</v>
      </c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4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spans="1:26">
      <c r="A307" s="109">
        <v>4</v>
      </c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4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spans="1:26">
      <c r="A308" s="109">
        <v>4</v>
      </c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4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spans="1:26">
      <c r="A309" s="109">
        <v>4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4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spans="1:26">
      <c r="A310" s="109">
        <v>4</v>
      </c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4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spans="1:26">
      <c r="A311" s="109">
        <v>4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4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spans="1:26">
      <c r="A312" s="109">
        <v>4</v>
      </c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4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spans="1:26">
      <c r="A313" s="109">
        <v>5</v>
      </c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4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spans="1:26">
      <c r="A314" s="109">
        <v>5</v>
      </c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4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spans="1:26">
      <c r="A315" s="109">
        <v>5</v>
      </c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4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spans="1:26">
      <c r="A316" s="109">
        <v>5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4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spans="1:26">
      <c r="A317" s="109">
        <v>5</v>
      </c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4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spans="1:26">
      <c r="A318" s="109">
        <v>5</v>
      </c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4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spans="1:26">
      <c r="A319" s="109">
        <v>5</v>
      </c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4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spans="1:26">
      <c r="A320" s="109">
        <v>5</v>
      </c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4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spans="1:26">
      <c r="A321" s="109">
        <v>5</v>
      </c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4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spans="1:26">
      <c r="A322" s="109">
        <v>5</v>
      </c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4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spans="1:26">
      <c r="A323" s="109">
        <v>5</v>
      </c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4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spans="1:26">
      <c r="A324" s="109">
        <v>5</v>
      </c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4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spans="1:26">
      <c r="A325" s="109">
        <v>5</v>
      </c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4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spans="1:26">
      <c r="A326" s="109">
        <v>5</v>
      </c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4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spans="1:26">
      <c r="A327" s="109">
        <v>5</v>
      </c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4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spans="1:26">
      <c r="A328" s="109">
        <v>5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4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spans="1:26">
      <c r="A329" s="109">
        <v>5</v>
      </c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4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spans="1:26">
      <c r="A330" s="109">
        <v>5</v>
      </c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4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spans="1:26">
      <c r="A331" s="109">
        <v>5</v>
      </c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4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spans="1:26">
      <c r="A332" s="109">
        <v>5</v>
      </c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4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spans="1:26">
      <c r="A333" s="109">
        <v>5</v>
      </c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4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spans="1:26">
      <c r="A334" s="109">
        <v>5</v>
      </c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4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spans="1:26">
      <c r="A335" s="109">
        <v>5</v>
      </c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4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spans="1:26">
      <c r="A336" s="109">
        <v>5</v>
      </c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4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26">
      <c r="A337" s="109">
        <v>5</v>
      </c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4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spans="1:26">
      <c r="A338" s="109">
        <v>5</v>
      </c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4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spans="1:26">
      <c r="A339" s="109">
        <v>5</v>
      </c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4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spans="1:26">
      <c r="A340" s="109">
        <v>5</v>
      </c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4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spans="1:26">
      <c r="A341" s="109">
        <v>5</v>
      </c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4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spans="1:26">
      <c r="A342" s="109">
        <v>5</v>
      </c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4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spans="1:26">
      <c r="A343" s="109">
        <v>5</v>
      </c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4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spans="1:26">
      <c r="A344" s="109">
        <v>5</v>
      </c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4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spans="1:26">
      <c r="A345" s="109">
        <v>5</v>
      </c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4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spans="1:26">
      <c r="A346" s="109">
        <v>5</v>
      </c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4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spans="1:26">
      <c r="A347" s="109">
        <v>6</v>
      </c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4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spans="1:26">
      <c r="A348" s="109">
        <v>6</v>
      </c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4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spans="1:26">
      <c r="A349" s="109">
        <v>6</v>
      </c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4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spans="1:26">
      <c r="A350" s="109">
        <v>6</v>
      </c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4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spans="1:26">
      <c r="A351" s="109">
        <v>6</v>
      </c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4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spans="1:26">
      <c r="A352" s="109">
        <v>6</v>
      </c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4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spans="1:26">
      <c r="A353" s="109">
        <v>6</v>
      </c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4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spans="1:26">
      <c r="A354" s="109">
        <v>6</v>
      </c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4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spans="1:26">
      <c r="A355" s="109">
        <v>6</v>
      </c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4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spans="1:26">
      <c r="A356" s="109">
        <v>6</v>
      </c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4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spans="1:26">
      <c r="A357" s="109">
        <v>6</v>
      </c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4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spans="1:26">
      <c r="A358" s="109">
        <v>7</v>
      </c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4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spans="1:26">
      <c r="A359" s="109">
        <v>7</v>
      </c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4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spans="1:26">
      <c r="A360" s="109">
        <v>7</v>
      </c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4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spans="1:26">
      <c r="A361" s="109">
        <v>7</v>
      </c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4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spans="1:26">
      <c r="A362" s="109">
        <v>7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4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spans="1:26">
      <c r="A363" s="109">
        <v>7</v>
      </c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4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spans="1:26">
      <c r="A364" s="109">
        <v>7</v>
      </c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4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spans="1:26">
      <c r="A365" s="109">
        <v>7</v>
      </c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4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spans="1:26">
      <c r="A366" s="109">
        <v>7</v>
      </c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4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spans="1:26">
      <c r="A367" s="109">
        <v>7</v>
      </c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4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spans="1:26">
      <c r="A368" s="109">
        <v>7</v>
      </c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4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spans="1:26">
      <c r="A369" s="109">
        <v>7</v>
      </c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4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spans="1:26">
      <c r="A370" s="109">
        <v>7</v>
      </c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4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spans="1:26">
      <c r="A371" s="109">
        <v>8</v>
      </c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4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spans="1:26">
      <c r="A372" s="109">
        <v>8</v>
      </c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4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spans="1:26">
      <c r="A373" s="109">
        <v>8</v>
      </c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4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spans="1:26">
      <c r="A374" s="109">
        <v>8</v>
      </c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4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spans="1:26">
      <c r="A375" s="109">
        <v>8</v>
      </c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4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spans="1:26">
      <c r="O376" s="96"/>
    </row>
    <row r="377" spans="1:26">
      <c r="O377" s="96"/>
    </row>
    <row r="378" spans="1:26">
      <c r="O378" s="96"/>
    </row>
    <row r="379" spans="1:26">
      <c r="O379" s="96"/>
    </row>
    <row r="380" spans="1:26">
      <c r="O380" s="96"/>
    </row>
    <row r="381" spans="1:26">
      <c r="O381" s="96"/>
    </row>
    <row r="382" spans="1:26">
      <c r="O382" s="96"/>
    </row>
    <row r="383" spans="1:26">
      <c r="O383" s="96"/>
    </row>
    <row r="384" spans="1:26">
      <c r="O384" s="96"/>
    </row>
    <row r="385" spans="15:15">
      <c r="O385" s="96"/>
    </row>
    <row r="386" spans="15:15">
      <c r="O386" s="96"/>
    </row>
    <row r="387" spans="15:15">
      <c r="O387" s="96"/>
    </row>
    <row r="388" spans="15:15">
      <c r="O388" s="96"/>
    </row>
    <row r="389" spans="15:15">
      <c r="O389" s="96"/>
    </row>
    <row r="390" spans="15:15">
      <c r="O390" s="96"/>
    </row>
    <row r="391" spans="15:15">
      <c r="O391" s="96"/>
    </row>
    <row r="392" spans="15:15">
      <c r="O392" s="96"/>
    </row>
    <row r="393" spans="15:15">
      <c r="O393" s="96"/>
    </row>
    <row r="394" spans="15:15">
      <c r="O394" s="96"/>
    </row>
    <row r="395" spans="15:15">
      <c r="O395" s="96"/>
    </row>
    <row r="396" spans="15:15">
      <c r="O396" s="96"/>
    </row>
    <row r="397" spans="15:15">
      <c r="O397" s="96"/>
    </row>
    <row r="398" spans="15:15">
      <c r="O398" s="96"/>
    </row>
    <row r="399" spans="15:15">
      <c r="O399" s="96"/>
    </row>
    <row r="400" spans="15:15">
      <c r="O400" s="96"/>
    </row>
    <row r="401" spans="15:15">
      <c r="O401" s="96"/>
    </row>
    <row r="402" spans="15:15">
      <c r="O402" s="96"/>
    </row>
    <row r="403" spans="15:15">
      <c r="O403" s="96"/>
    </row>
    <row r="404" spans="15:15">
      <c r="O404" s="96"/>
    </row>
    <row r="405" spans="15:15">
      <c r="O405" s="96"/>
    </row>
    <row r="406" spans="15:15">
      <c r="O406" s="96"/>
    </row>
    <row r="407" spans="15:15">
      <c r="O407" s="96"/>
    </row>
    <row r="408" spans="15:15">
      <c r="O408" s="96"/>
    </row>
    <row r="409" spans="15:15">
      <c r="O409" s="96"/>
    </row>
    <row r="410" spans="15:15">
      <c r="O410" s="96"/>
    </row>
    <row r="411" spans="15:15">
      <c r="O411" s="96"/>
    </row>
    <row r="412" spans="15:15">
      <c r="O412" s="96"/>
    </row>
    <row r="413" spans="15:15">
      <c r="O413" s="96"/>
    </row>
    <row r="414" spans="15:15">
      <c r="O414" s="96"/>
    </row>
    <row r="415" spans="15:15">
      <c r="O415" s="96"/>
    </row>
    <row r="416" spans="15:15">
      <c r="O416" s="96"/>
    </row>
    <row r="417" spans="15:15">
      <c r="O417" s="96"/>
    </row>
    <row r="418" spans="15:15">
      <c r="O418" s="96"/>
    </row>
    <row r="419" spans="15:15">
      <c r="O419" s="96"/>
    </row>
    <row r="420" spans="15:15">
      <c r="O420" s="96"/>
    </row>
    <row r="421" spans="15:15">
      <c r="O421" s="96"/>
    </row>
    <row r="422" spans="15:15">
      <c r="O422" s="96"/>
    </row>
    <row r="423" spans="15:15">
      <c r="O423" s="96"/>
    </row>
    <row r="424" spans="15:15">
      <c r="O424" s="96"/>
    </row>
    <row r="425" spans="15:15">
      <c r="O425" s="96"/>
    </row>
    <row r="426" spans="15:15">
      <c r="O426" s="96"/>
    </row>
    <row r="427" spans="15:15">
      <c r="O427" s="96"/>
    </row>
    <row r="428" spans="15:15">
      <c r="O428" s="96"/>
    </row>
    <row r="429" spans="15:15">
      <c r="O429" s="96"/>
    </row>
    <row r="430" spans="15:15">
      <c r="O430" s="96"/>
    </row>
    <row r="431" spans="15:15">
      <c r="O431" s="96"/>
    </row>
    <row r="432" spans="15:15">
      <c r="O432" s="96"/>
    </row>
    <row r="433" spans="15:15">
      <c r="O433" s="96"/>
    </row>
    <row r="434" spans="15:15">
      <c r="O434" s="96"/>
    </row>
    <row r="435" spans="15:15">
      <c r="O435" s="96"/>
    </row>
    <row r="436" spans="15:15">
      <c r="O436" s="96"/>
    </row>
    <row r="437" spans="15:15">
      <c r="O437" s="96"/>
    </row>
    <row r="438" spans="15:15">
      <c r="O438" s="96"/>
    </row>
    <row r="439" spans="15:15">
      <c r="O439" s="96"/>
    </row>
    <row r="440" spans="15:15">
      <c r="O440" s="96"/>
    </row>
    <row r="441" spans="15:15">
      <c r="O441" s="96"/>
    </row>
    <row r="442" spans="15:15">
      <c r="O442" s="96"/>
    </row>
    <row r="443" spans="15:15">
      <c r="O443" s="96"/>
    </row>
    <row r="444" spans="15:15">
      <c r="O444" s="96"/>
    </row>
    <row r="445" spans="15:15">
      <c r="O445" s="96"/>
    </row>
    <row r="446" spans="15:15">
      <c r="O446" s="96"/>
    </row>
    <row r="447" spans="15:15">
      <c r="O447" s="96"/>
    </row>
    <row r="448" spans="15:15">
      <c r="O448" s="96"/>
    </row>
    <row r="449" spans="15:15">
      <c r="O449" s="96"/>
    </row>
    <row r="450" spans="15:15">
      <c r="O450" s="96"/>
    </row>
    <row r="451" spans="15:15">
      <c r="O451" s="96"/>
    </row>
    <row r="452" spans="15:15">
      <c r="O452" s="96"/>
    </row>
    <row r="453" spans="15:15">
      <c r="O453" s="96"/>
    </row>
    <row r="454" spans="15:15">
      <c r="O454" s="96"/>
    </row>
    <row r="455" spans="15:15">
      <c r="O455" s="96"/>
    </row>
    <row r="456" spans="15:15">
      <c r="O456" s="96"/>
    </row>
    <row r="457" spans="15:15">
      <c r="O457" s="96"/>
    </row>
    <row r="458" spans="15:15">
      <c r="O458" s="96"/>
    </row>
    <row r="459" spans="15:15">
      <c r="O459" s="96"/>
    </row>
    <row r="460" spans="15:15">
      <c r="O460" s="96"/>
    </row>
    <row r="461" spans="15:15">
      <c r="O461" s="96"/>
    </row>
    <row r="462" spans="15:15">
      <c r="O462" s="96"/>
    </row>
    <row r="463" spans="15:15">
      <c r="O463" s="96"/>
    </row>
    <row r="464" spans="15:15">
      <c r="O464" s="96"/>
    </row>
    <row r="465" spans="15:15">
      <c r="O465" s="96"/>
    </row>
    <row r="466" spans="15:15">
      <c r="O466" s="96"/>
    </row>
    <row r="467" spans="15:15">
      <c r="O467" s="96"/>
    </row>
    <row r="468" spans="15:15">
      <c r="O468" s="96"/>
    </row>
    <row r="469" spans="15:15">
      <c r="O469" s="96"/>
    </row>
    <row r="470" spans="15:15">
      <c r="O470" s="96"/>
    </row>
    <row r="471" spans="15:15">
      <c r="O471" s="96"/>
    </row>
    <row r="472" spans="15:15">
      <c r="O472" s="96"/>
    </row>
    <row r="473" spans="15:15">
      <c r="O473" s="96"/>
    </row>
    <row r="474" spans="15:15">
      <c r="O474" s="96"/>
    </row>
    <row r="475" spans="15:15">
      <c r="O475" s="96"/>
    </row>
    <row r="476" spans="15:15">
      <c r="O476" s="96"/>
    </row>
    <row r="477" spans="15:15">
      <c r="O477" s="96"/>
    </row>
    <row r="478" spans="15:15">
      <c r="O478" s="96"/>
    </row>
    <row r="479" spans="15:15">
      <c r="O479" s="96"/>
    </row>
    <row r="480" spans="15:15">
      <c r="O480" s="96"/>
    </row>
    <row r="481" spans="15:15">
      <c r="O481" s="96"/>
    </row>
    <row r="482" spans="15:15">
      <c r="O482" s="96"/>
    </row>
    <row r="483" spans="15:15">
      <c r="O483" s="96"/>
    </row>
    <row r="484" spans="15:15">
      <c r="O484" s="96"/>
    </row>
    <row r="485" spans="15:15">
      <c r="O485" s="96"/>
    </row>
    <row r="486" spans="15:15">
      <c r="O486" s="96"/>
    </row>
    <row r="487" spans="15:15">
      <c r="O487" s="96"/>
    </row>
    <row r="488" spans="15:15">
      <c r="O488" s="96"/>
    </row>
    <row r="489" spans="15:15">
      <c r="O489" s="96"/>
    </row>
    <row r="490" spans="15:15">
      <c r="O490" s="96"/>
    </row>
    <row r="491" spans="15:15">
      <c r="O491" s="96"/>
    </row>
    <row r="492" spans="15:15">
      <c r="O492" s="96"/>
    </row>
    <row r="493" spans="15:15">
      <c r="O493" s="96"/>
    </row>
    <row r="494" spans="15:15">
      <c r="O494" s="96"/>
    </row>
    <row r="495" spans="15:15">
      <c r="O495" s="96"/>
    </row>
    <row r="496" spans="15:15">
      <c r="O496" s="96"/>
    </row>
    <row r="497" spans="15:15">
      <c r="O497" s="96"/>
    </row>
    <row r="498" spans="15:15">
      <c r="O498" s="96"/>
    </row>
    <row r="499" spans="15:15">
      <c r="O499" s="96"/>
    </row>
    <row r="500" spans="15:15">
      <c r="O500" s="96"/>
    </row>
    <row r="501" spans="15:15">
      <c r="O501" s="96"/>
    </row>
    <row r="502" spans="15:15">
      <c r="O502" s="96"/>
    </row>
    <row r="503" spans="15:15">
      <c r="O503" s="96"/>
    </row>
    <row r="504" spans="15:15">
      <c r="O504" s="96"/>
    </row>
    <row r="505" spans="15:15">
      <c r="O505" s="96"/>
    </row>
    <row r="506" spans="15:15">
      <c r="O506" s="96"/>
    </row>
    <row r="507" spans="15:15">
      <c r="O507" s="96"/>
    </row>
    <row r="508" spans="15:15">
      <c r="O508" s="96"/>
    </row>
    <row r="509" spans="15:15">
      <c r="O509" s="96"/>
    </row>
    <row r="510" spans="15:15">
      <c r="O510" s="96"/>
    </row>
    <row r="511" spans="15:15">
      <c r="O511" s="96"/>
    </row>
    <row r="512" spans="15:15">
      <c r="O512" s="96"/>
    </row>
    <row r="513" spans="15:15">
      <c r="O513" s="96"/>
    </row>
    <row r="514" spans="15:15">
      <c r="O514" s="96"/>
    </row>
    <row r="515" spans="15:15">
      <c r="O515" s="96"/>
    </row>
    <row r="516" spans="15:15">
      <c r="O516" s="96"/>
    </row>
    <row r="517" spans="15:15">
      <c r="O517" s="96"/>
    </row>
    <row r="518" spans="15:15">
      <c r="O518" s="96"/>
    </row>
    <row r="519" spans="15:15">
      <c r="O519" s="96"/>
    </row>
    <row r="520" spans="15:15">
      <c r="O520" s="96"/>
    </row>
    <row r="521" spans="15:15">
      <c r="O521" s="96"/>
    </row>
    <row r="522" spans="15:15">
      <c r="O522" s="96"/>
    </row>
    <row r="523" spans="15:15">
      <c r="O523" s="96"/>
    </row>
    <row r="524" spans="15:15">
      <c r="O524" s="96"/>
    </row>
    <row r="525" spans="15:15">
      <c r="O525" s="96"/>
    </row>
    <row r="526" spans="15:15">
      <c r="O526" s="96"/>
    </row>
    <row r="527" spans="15:15">
      <c r="O527" s="96"/>
    </row>
    <row r="528" spans="15:15">
      <c r="O528" s="96"/>
    </row>
    <row r="529" spans="15:15">
      <c r="O529" s="96"/>
    </row>
    <row r="530" spans="15:15">
      <c r="O530" s="96"/>
    </row>
    <row r="531" spans="15:15">
      <c r="O531" s="96"/>
    </row>
    <row r="532" spans="15:15">
      <c r="O532" s="96"/>
    </row>
    <row r="533" spans="15:15">
      <c r="O533" s="96"/>
    </row>
    <row r="534" spans="15:15">
      <c r="O534" s="96"/>
    </row>
    <row r="535" spans="15:15">
      <c r="O535" s="96"/>
    </row>
    <row r="536" spans="15:15">
      <c r="O536" s="96"/>
    </row>
    <row r="537" spans="15:15">
      <c r="O537" s="96"/>
    </row>
    <row r="538" spans="15:15">
      <c r="O538" s="96"/>
    </row>
    <row r="539" spans="15:15">
      <c r="O539" s="96"/>
    </row>
    <row r="540" spans="15:15">
      <c r="O540" s="96"/>
    </row>
    <row r="541" spans="15:15">
      <c r="O541" s="96"/>
    </row>
    <row r="542" spans="15:15">
      <c r="O542" s="96"/>
    </row>
    <row r="543" spans="15:15">
      <c r="O543" s="96"/>
    </row>
    <row r="544" spans="15:15">
      <c r="O544" s="96"/>
    </row>
    <row r="545" spans="15:15">
      <c r="O545" s="96"/>
    </row>
    <row r="546" spans="15:15">
      <c r="O546" s="96"/>
    </row>
    <row r="547" spans="15:15">
      <c r="O547" s="96"/>
    </row>
    <row r="548" spans="15:15">
      <c r="O548" s="96"/>
    </row>
    <row r="549" spans="15:15">
      <c r="O549" s="96"/>
    </row>
    <row r="550" spans="15:15">
      <c r="O550" s="96"/>
    </row>
    <row r="551" spans="15:15">
      <c r="O551" s="96"/>
    </row>
    <row r="552" spans="15:15">
      <c r="O552" s="96"/>
    </row>
    <row r="553" spans="15:15">
      <c r="O553" s="96"/>
    </row>
    <row r="554" spans="15:15">
      <c r="O554" s="96"/>
    </row>
    <row r="555" spans="15:15">
      <c r="O555" s="96"/>
    </row>
    <row r="556" spans="15:15">
      <c r="O556" s="96"/>
    </row>
    <row r="557" spans="15:15">
      <c r="O557" s="96"/>
    </row>
    <row r="558" spans="15:15">
      <c r="O558" s="96"/>
    </row>
    <row r="559" spans="15:15">
      <c r="O559" s="96"/>
    </row>
    <row r="560" spans="15:15">
      <c r="O560" s="96"/>
    </row>
    <row r="561" spans="15:15">
      <c r="O561" s="96"/>
    </row>
    <row r="562" spans="15:15">
      <c r="O562" s="96"/>
    </row>
    <row r="563" spans="15:15">
      <c r="O563" s="96"/>
    </row>
    <row r="564" spans="15:15">
      <c r="O564" s="96"/>
    </row>
    <row r="565" spans="15:15">
      <c r="O565" s="96"/>
    </row>
    <row r="566" spans="15:15">
      <c r="O566" s="96"/>
    </row>
    <row r="567" spans="15:15">
      <c r="O567" s="96"/>
    </row>
    <row r="568" spans="15:15">
      <c r="O568" s="96"/>
    </row>
    <row r="569" spans="15:15">
      <c r="O569" s="96"/>
    </row>
    <row r="570" spans="15:15">
      <c r="O570" s="96"/>
    </row>
    <row r="571" spans="15:15">
      <c r="O571" s="96"/>
    </row>
    <row r="572" spans="15:15">
      <c r="O572" s="96"/>
    </row>
    <row r="573" spans="15:15">
      <c r="O573" s="96"/>
    </row>
    <row r="574" spans="15:15">
      <c r="O574" s="96"/>
    </row>
    <row r="575" spans="15:15">
      <c r="O575" s="96"/>
    </row>
    <row r="576" spans="15:15">
      <c r="O576" s="96"/>
    </row>
    <row r="577" spans="15:15">
      <c r="O577" s="96"/>
    </row>
    <row r="578" spans="15:15">
      <c r="O578" s="96"/>
    </row>
    <row r="579" spans="15:15">
      <c r="O579" s="96"/>
    </row>
    <row r="580" spans="15:15">
      <c r="O580" s="96"/>
    </row>
    <row r="581" spans="15:15">
      <c r="O581" s="96"/>
    </row>
    <row r="582" spans="15:15">
      <c r="O582" s="96"/>
    </row>
    <row r="583" spans="15:15">
      <c r="O583" s="96"/>
    </row>
    <row r="584" spans="15:15">
      <c r="O584" s="96"/>
    </row>
    <row r="585" spans="15:15">
      <c r="O585" s="96"/>
    </row>
    <row r="586" spans="15:15">
      <c r="O586" s="96"/>
    </row>
    <row r="587" spans="15:15">
      <c r="O587" s="96"/>
    </row>
    <row r="588" spans="15:15">
      <c r="O588" s="96"/>
    </row>
    <row r="589" spans="15:15">
      <c r="O589" s="96"/>
    </row>
    <row r="590" spans="15:15">
      <c r="O590" s="96"/>
    </row>
    <row r="591" spans="15:15">
      <c r="O591" s="96"/>
    </row>
    <row r="592" spans="15:15">
      <c r="O592" s="96"/>
    </row>
    <row r="593" spans="15:15">
      <c r="O593" s="96"/>
    </row>
    <row r="594" spans="15:15">
      <c r="O594" s="96"/>
    </row>
    <row r="595" spans="15:15">
      <c r="O595" s="96"/>
    </row>
    <row r="596" spans="15:15">
      <c r="O596" s="96"/>
    </row>
    <row r="597" spans="15:15">
      <c r="O597" s="96"/>
    </row>
    <row r="598" spans="15:15">
      <c r="O598" s="96"/>
    </row>
    <row r="599" spans="15:15">
      <c r="O599" s="96"/>
    </row>
    <row r="600" spans="15:15">
      <c r="O600" s="96"/>
    </row>
    <row r="601" spans="15:15">
      <c r="O601" s="96"/>
    </row>
    <row r="602" spans="15:15">
      <c r="O602" s="96"/>
    </row>
    <row r="603" spans="15:15">
      <c r="O603" s="96"/>
    </row>
    <row r="604" spans="15:15">
      <c r="O604" s="96"/>
    </row>
    <row r="605" spans="15:15">
      <c r="O605" s="96"/>
    </row>
    <row r="606" spans="15:15">
      <c r="O606" s="96"/>
    </row>
    <row r="607" spans="15:15">
      <c r="O607" s="96"/>
    </row>
    <row r="608" spans="15:15">
      <c r="O608" s="96"/>
    </row>
    <row r="609" spans="15:15">
      <c r="O609" s="96"/>
    </row>
    <row r="610" spans="15:15">
      <c r="O610" s="96"/>
    </row>
    <row r="611" spans="15:15">
      <c r="O611" s="96"/>
    </row>
    <row r="612" spans="15:15">
      <c r="O612" s="96"/>
    </row>
    <row r="613" spans="15:15">
      <c r="O613" s="96"/>
    </row>
    <row r="614" spans="15:15">
      <c r="O614" s="96"/>
    </row>
    <row r="615" spans="15:15">
      <c r="O615" s="96"/>
    </row>
    <row r="616" spans="15:15">
      <c r="O616" s="96"/>
    </row>
    <row r="617" spans="15:15">
      <c r="O617" s="96"/>
    </row>
    <row r="618" spans="15:15">
      <c r="O618" s="96"/>
    </row>
    <row r="619" spans="15:15">
      <c r="O619" s="96"/>
    </row>
    <row r="620" spans="15:15">
      <c r="O620" s="96"/>
    </row>
    <row r="621" spans="15:15">
      <c r="O621" s="96"/>
    </row>
    <row r="622" spans="15:15">
      <c r="O622" s="96"/>
    </row>
    <row r="623" spans="15:15">
      <c r="O623" s="96"/>
    </row>
    <row r="624" spans="15:15">
      <c r="O624" s="96"/>
    </row>
    <row r="625" spans="15:15">
      <c r="O625" s="96"/>
    </row>
    <row r="626" spans="15:15">
      <c r="O626" s="96"/>
    </row>
    <row r="627" spans="15:15">
      <c r="O627" s="96"/>
    </row>
    <row r="628" spans="15:15">
      <c r="O628" s="96"/>
    </row>
    <row r="629" spans="15:15">
      <c r="O629" s="96"/>
    </row>
    <row r="630" spans="15:15">
      <c r="O630" s="96"/>
    </row>
    <row r="631" spans="15:15">
      <c r="O631" s="96"/>
    </row>
    <row r="632" spans="15:15">
      <c r="O632" s="96"/>
    </row>
    <row r="633" spans="15:15">
      <c r="O633" s="96"/>
    </row>
    <row r="634" spans="15:15">
      <c r="O634" s="96"/>
    </row>
    <row r="635" spans="15:15">
      <c r="O635" s="96"/>
    </row>
    <row r="636" spans="15:15">
      <c r="O636" s="96"/>
    </row>
    <row r="637" spans="15:15">
      <c r="O637" s="96"/>
    </row>
    <row r="638" spans="15:15">
      <c r="O638" s="96"/>
    </row>
    <row r="639" spans="15:15">
      <c r="O639" s="96"/>
    </row>
    <row r="640" spans="15:15">
      <c r="O640" s="96"/>
    </row>
    <row r="641" spans="15:15">
      <c r="O641" s="96"/>
    </row>
    <row r="642" spans="15:15">
      <c r="O642" s="96"/>
    </row>
    <row r="643" spans="15:15">
      <c r="O643" s="96"/>
    </row>
    <row r="644" spans="15:15">
      <c r="O644" s="96"/>
    </row>
    <row r="645" spans="15:15">
      <c r="O645" s="96"/>
    </row>
    <row r="646" spans="15:15">
      <c r="O646" s="96"/>
    </row>
    <row r="647" spans="15:15">
      <c r="O647" s="96"/>
    </row>
    <row r="648" spans="15:15">
      <c r="O648" s="96"/>
    </row>
    <row r="649" spans="15:15">
      <c r="O649" s="96"/>
    </row>
    <row r="650" spans="15:15">
      <c r="O650" s="96"/>
    </row>
    <row r="651" spans="15:15">
      <c r="O651" s="96"/>
    </row>
    <row r="652" spans="15:15">
      <c r="O652" s="96"/>
    </row>
    <row r="653" spans="15:15">
      <c r="O653" s="96"/>
    </row>
    <row r="654" spans="15:15">
      <c r="O654" s="96"/>
    </row>
    <row r="655" spans="15:15">
      <c r="O655" s="96"/>
    </row>
    <row r="656" spans="15:15">
      <c r="O656" s="96"/>
    </row>
    <row r="657" spans="15:15">
      <c r="O657" s="96"/>
    </row>
    <row r="658" spans="15:15">
      <c r="O658" s="96"/>
    </row>
    <row r="659" spans="15:15">
      <c r="O659" s="96"/>
    </row>
    <row r="660" spans="15:15">
      <c r="O660" s="96"/>
    </row>
    <row r="661" spans="15:15">
      <c r="O661" s="96"/>
    </row>
    <row r="662" spans="15:15">
      <c r="O662" s="96"/>
    </row>
    <row r="663" spans="15:15">
      <c r="O663" s="96"/>
    </row>
    <row r="664" spans="15:15">
      <c r="O664" s="96"/>
    </row>
    <row r="665" spans="15:15">
      <c r="O665" s="96"/>
    </row>
    <row r="666" spans="15:15">
      <c r="O666" s="96"/>
    </row>
    <row r="667" spans="15:15">
      <c r="O667" s="96"/>
    </row>
    <row r="668" spans="15:15">
      <c r="O668" s="96"/>
    </row>
    <row r="669" spans="15:15">
      <c r="O669" s="96"/>
    </row>
    <row r="670" spans="15:15">
      <c r="O670" s="96"/>
    </row>
    <row r="671" spans="15:15">
      <c r="O671" s="96"/>
    </row>
    <row r="672" spans="15:15">
      <c r="O672" s="96"/>
    </row>
    <row r="673" spans="15:15">
      <c r="O673" s="96"/>
    </row>
    <row r="674" spans="15:15">
      <c r="O674" s="96"/>
    </row>
    <row r="675" spans="15:15">
      <c r="O675" s="96"/>
    </row>
    <row r="676" spans="15:15">
      <c r="O676" s="96"/>
    </row>
    <row r="677" spans="15:15">
      <c r="O677" s="96"/>
    </row>
    <row r="678" spans="15:15">
      <c r="O678" s="96"/>
    </row>
    <row r="679" spans="15:15">
      <c r="O679" s="96"/>
    </row>
    <row r="680" spans="15:15">
      <c r="O680" s="96"/>
    </row>
    <row r="681" spans="15:15">
      <c r="O681" s="96"/>
    </row>
    <row r="682" spans="15:15">
      <c r="O682" s="96"/>
    </row>
    <row r="683" spans="15:15">
      <c r="O683" s="96"/>
    </row>
    <row r="684" spans="15:15">
      <c r="O684" s="96"/>
    </row>
    <row r="685" spans="15:15">
      <c r="O685" s="96"/>
    </row>
    <row r="686" spans="15:15">
      <c r="O686" s="96"/>
    </row>
    <row r="687" spans="15:15">
      <c r="O687" s="96"/>
    </row>
    <row r="688" spans="15:15">
      <c r="O688" s="96"/>
    </row>
    <row r="689" spans="15:15">
      <c r="O689" s="96"/>
    </row>
    <row r="690" spans="15:15">
      <c r="O690" s="96"/>
    </row>
    <row r="691" spans="15:15">
      <c r="O691" s="96"/>
    </row>
    <row r="692" spans="15:15">
      <c r="O692" s="96"/>
    </row>
    <row r="693" spans="15:15">
      <c r="O693" s="96"/>
    </row>
    <row r="694" spans="15:15">
      <c r="O694" s="96"/>
    </row>
    <row r="695" spans="15:15">
      <c r="O695" s="96"/>
    </row>
    <row r="696" spans="15:15">
      <c r="O696" s="96"/>
    </row>
    <row r="697" spans="15:15">
      <c r="O697" s="96"/>
    </row>
    <row r="698" spans="15:15">
      <c r="O698" s="96"/>
    </row>
    <row r="699" spans="15:15">
      <c r="O699" s="96"/>
    </row>
    <row r="700" spans="15:15">
      <c r="O700" s="96"/>
    </row>
    <row r="701" spans="15:15">
      <c r="O701" s="96"/>
    </row>
    <row r="702" spans="15:15">
      <c r="O702" s="96"/>
    </row>
    <row r="703" spans="15:15">
      <c r="O703" s="96"/>
    </row>
    <row r="704" spans="15:15">
      <c r="O704" s="96"/>
    </row>
    <row r="705" spans="15:15">
      <c r="O705" s="96"/>
    </row>
    <row r="706" spans="15:15">
      <c r="O706" s="96"/>
    </row>
    <row r="707" spans="15:15">
      <c r="O707" s="96"/>
    </row>
    <row r="708" spans="15:15">
      <c r="O708" s="96"/>
    </row>
    <row r="709" spans="15:15">
      <c r="O709" s="96"/>
    </row>
    <row r="710" spans="15:15">
      <c r="O710" s="96"/>
    </row>
    <row r="711" spans="15:15">
      <c r="O711" s="96"/>
    </row>
    <row r="712" spans="15:15">
      <c r="O712" s="96"/>
    </row>
    <row r="713" spans="15:15">
      <c r="O713" s="96"/>
    </row>
    <row r="714" spans="15:15">
      <c r="O714" s="96"/>
    </row>
    <row r="715" spans="15:15">
      <c r="O715" s="96"/>
    </row>
    <row r="716" spans="15:15">
      <c r="O716" s="96"/>
    </row>
    <row r="717" spans="15:15">
      <c r="O717" s="96"/>
    </row>
    <row r="718" spans="15:15">
      <c r="O718" s="96"/>
    </row>
    <row r="719" spans="15:15">
      <c r="O719" s="96"/>
    </row>
    <row r="720" spans="15:15">
      <c r="O720" s="96"/>
    </row>
    <row r="721" spans="15:15">
      <c r="O721" s="96"/>
    </row>
    <row r="722" spans="15:15">
      <c r="O722" s="96"/>
    </row>
    <row r="723" spans="15:15">
      <c r="O723" s="96"/>
    </row>
    <row r="724" spans="15:15">
      <c r="O724" s="96"/>
    </row>
    <row r="725" spans="15:15">
      <c r="O725" s="96"/>
    </row>
    <row r="726" spans="15:15">
      <c r="O726" s="96"/>
    </row>
    <row r="727" spans="15:15">
      <c r="O727" s="96"/>
    </row>
    <row r="728" spans="15:15">
      <c r="O728" s="96"/>
    </row>
    <row r="729" spans="15:15">
      <c r="O729" s="96"/>
    </row>
    <row r="730" spans="15:15">
      <c r="O730" s="96"/>
    </row>
    <row r="731" spans="15:15">
      <c r="O731" s="96"/>
    </row>
    <row r="732" spans="15:15">
      <c r="O732" s="96"/>
    </row>
    <row r="733" spans="15:15">
      <c r="O733" s="96"/>
    </row>
    <row r="734" spans="15:15">
      <c r="O734" s="96"/>
    </row>
    <row r="735" spans="15:15">
      <c r="O735" s="96"/>
    </row>
    <row r="736" spans="15:15">
      <c r="O736" s="96"/>
    </row>
    <row r="737" spans="15:15">
      <c r="O737" s="96"/>
    </row>
    <row r="738" spans="15:15">
      <c r="O738" s="96"/>
    </row>
    <row r="739" spans="15:15">
      <c r="O739" s="96"/>
    </row>
    <row r="740" spans="15:15">
      <c r="O740" s="96"/>
    </row>
    <row r="741" spans="15:15">
      <c r="O741" s="96"/>
    </row>
    <row r="742" spans="15:15">
      <c r="O742" s="96"/>
    </row>
    <row r="743" spans="15:15">
      <c r="O743" s="96"/>
    </row>
    <row r="744" spans="15:15">
      <c r="O744" s="96"/>
    </row>
    <row r="745" spans="15:15">
      <c r="O745" s="96"/>
    </row>
    <row r="746" spans="15:15">
      <c r="O746" s="96"/>
    </row>
    <row r="747" spans="15:15">
      <c r="O747" s="96"/>
    </row>
    <row r="748" spans="15:15">
      <c r="O748" s="96"/>
    </row>
    <row r="749" spans="15:15">
      <c r="O749" s="96"/>
    </row>
    <row r="750" spans="15:15">
      <c r="O750" s="96"/>
    </row>
    <row r="751" spans="15:15">
      <c r="O751" s="96"/>
    </row>
    <row r="752" spans="15:15">
      <c r="O752" s="96"/>
    </row>
    <row r="753" spans="15:15">
      <c r="O753" s="96"/>
    </row>
    <row r="754" spans="15:15">
      <c r="O754" s="96"/>
    </row>
    <row r="755" spans="15:15">
      <c r="O755" s="96"/>
    </row>
    <row r="756" spans="15:15">
      <c r="O756" s="96"/>
    </row>
    <row r="757" spans="15:15">
      <c r="O757" s="96"/>
    </row>
    <row r="758" spans="15:15">
      <c r="O758" s="96"/>
    </row>
    <row r="759" spans="15:15">
      <c r="O759" s="96"/>
    </row>
    <row r="760" spans="15:15">
      <c r="O760" s="96"/>
    </row>
    <row r="761" spans="15:15">
      <c r="O761" s="96"/>
    </row>
    <row r="762" spans="15:15">
      <c r="O762" s="96"/>
    </row>
    <row r="763" spans="15:15">
      <c r="O763" s="96"/>
    </row>
    <row r="764" spans="15:15">
      <c r="O764" s="96"/>
    </row>
    <row r="765" spans="15:15">
      <c r="O765" s="96"/>
    </row>
    <row r="766" spans="15:15">
      <c r="O766" s="96"/>
    </row>
    <row r="767" spans="15:15">
      <c r="O767" s="96"/>
    </row>
    <row r="768" spans="15:15">
      <c r="O768" s="96"/>
    </row>
    <row r="769" spans="15:15">
      <c r="O769" s="96"/>
    </row>
    <row r="770" spans="15:15">
      <c r="O770" s="96"/>
    </row>
    <row r="771" spans="15:15">
      <c r="O771" s="96"/>
    </row>
    <row r="772" spans="15:15">
      <c r="O772" s="96"/>
    </row>
    <row r="773" spans="15:15">
      <c r="O773" s="96"/>
    </row>
    <row r="774" spans="15:15">
      <c r="O774" s="96"/>
    </row>
    <row r="775" spans="15:15">
      <c r="O775" s="96"/>
    </row>
    <row r="776" spans="15:15">
      <c r="O776" s="96"/>
    </row>
    <row r="777" spans="15:15">
      <c r="O777" s="96"/>
    </row>
    <row r="778" spans="15:15">
      <c r="O778" s="96"/>
    </row>
    <row r="779" spans="15:15">
      <c r="O779" s="96"/>
    </row>
    <row r="780" spans="15:15">
      <c r="O780" s="96"/>
    </row>
    <row r="781" spans="15:15">
      <c r="O781" s="96"/>
    </row>
    <row r="782" spans="15:15">
      <c r="O782" s="96"/>
    </row>
    <row r="783" spans="15:15">
      <c r="O783" s="96"/>
    </row>
    <row r="784" spans="15:15">
      <c r="O784" s="96"/>
    </row>
    <row r="785" spans="15:15">
      <c r="O785" s="96"/>
    </row>
    <row r="786" spans="15:15">
      <c r="O786" s="96"/>
    </row>
    <row r="787" spans="15:15">
      <c r="O787" s="96"/>
    </row>
    <row r="788" spans="15:15">
      <c r="O788" s="96"/>
    </row>
    <row r="789" spans="15:15">
      <c r="O789" s="96"/>
    </row>
    <row r="790" spans="15:15">
      <c r="O790" s="96"/>
    </row>
    <row r="791" spans="15:15">
      <c r="O791" s="96"/>
    </row>
    <row r="792" spans="15:15">
      <c r="O792" s="96"/>
    </row>
    <row r="793" spans="15:15">
      <c r="O793" s="96"/>
    </row>
    <row r="794" spans="15:15">
      <c r="O794" s="96"/>
    </row>
    <row r="795" spans="15:15">
      <c r="O795" s="96"/>
    </row>
    <row r="796" spans="15:15">
      <c r="O796" s="96"/>
    </row>
    <row r="797" spans="15:15">
      <c r="O797" s="96"/>
    </row>
    <row r="798" spans="15:15">
      <c r="O798" s="96"/>
    </row>
    <row r="799" spans="15:15">
      <c r="O799" s="96"/>
    </row>
    <row r="800" spans="15:15">
      <c r="O800" s="96"/>
    </row>
    <row r="801" spans="15:15">
      <c r="O801" s="96"/>
    </row>
    <row r="802" spans="15:15">
      <c r="O802" s="96"/>
    </row>
    <row r="803" spans="15:15">
      <c r="O803" s="96"/>
    </row>
    <row r="804" spans="15:15">
      <c r="O804" s="96"/>
    </row>
    <row r="805" spans="15:15">
      <c r="O805" s="96"/>
    </row>
    <row r="806" spans="15:15">
      <c r="O806" s="96"/>
    </row>
    <row r="807" spans="15:15">
      <c r="O807" s="96"/>
    </row>
    <row r="808" spans="15:15">
      <c r="O808" s="96"/>
    </row>
    <row r="809" spans="15:15">
      <c r="O809" s="96"/>
    </row>
    <row r="810" spans="15:15">
      <c r="O810" s="96"/>
    </row>
    <row r="811" spans="15:15">
      <c r="O811" s="96"/>
    </row>
    <row r="812" spans="15:15">
      <c r="O812" s="96"/>
    </row>
    <row r="813" spans="15:15">
      <c r="O813" s="96"/>
    </row>
    <row r="814" spans="15:15">
      <c r="O814" s="96"/>
    </row>
    <row r="815" spans="15:15">
      <c r="O815" s="96"/>
    </row>
    <row r="816" spans="15:15">
      <c r="O816" s="96"/>
    </row>
    <row r="817" spans="15:15">
      <c r="O817" s="96"/>
    </row>
    <row r="818" spans="15:15">
      <c r="O818" s="96"/>
    </row>
    <row r="819" spans="15:15">
      <c r="O819" s="96"/>
    </row>
    <row r="820" spans="15:15">
      <c r="O820" s="96"/>
    </row>
    <row r="821" spans="15:15">
      <c r="O821" s="96"/>
    </row>
    <row r="822" spans="15:15">
      <c r="O822" s="96"/>
    </row>
    <row r="823" spans="15:15">
      <c r="O823" s="96"/>
    </row>
    <row r="824" spans="15:15">
      <c r="O824" s="96"/>
    </row>
    <row r="825" spans="15:15">
      <c r="O825" s="96"/>
    </row>
    <row r="826" spans="15:15">
      <c r="O826" s="96"/>
    </row>
    <row r="827" spans="15:15">
      <c r="O827" s="96"/>
    </row>
    <row r="828" spans="15:15">
      <c r="O828" s="96"/>
    </row>
    <row r="829" spans="15:15">
      <c r="O829" s="96"/>
    </row>
    <row r="830" spans="15:15">
      <c r="O830" s="96"/>
    </row>
    <row r="831" spans="15:15">
      <c r="O831" s="96"/>
    </row>
    <row r="832" spans="15:15">
      <c r="O832" s="96"/>
    </row>
    <row r="833" spans="15:15">
      <c r="O833" s="96"/>
    </row>
    <row r="834" spans="15:15">
      <c r="O834" s="96"/>
    </row>
    <row r="835" spans="15:15">
      <c r="O835" s="96"/>
    </row>
    <row r="836" spans="15:15">
      <c r="O836" s="96"/>
    </row>
    <row r="837" spans="15:15">
      <c r="O837" s="96"/>
    </row>
    <row r="838" spans="15:15">
      <c r="O838" s="96"/>
    </row>
    <row r="839" spans="15:15">
      <c r="O839" s="96"/>
    </row>
    <row r="840" spans="15:15">
      <c r="O840" s="96"/>
    </row>
    <row r="841" spans="15:15">
      <c r="O841" s="96"/>
    </row>
    <row r="842" spans="15:15">
      <c r="O842" s="96"/>
    </row>
    <row r="843" spans="15:15">
      <c r="O843" s="96"/>
    </row>
    <row r="844" spans="15:15">
      <c r="O844" s="96"/>
    </row>
    <row r="845" spans="15:15">
      <c r="O845" s="96"/>
    </row>
    <row r="846" spans="15:15">
      <c r="O846" s="96"/>
    </row>
    <row r="847" spans="15:15">
      <c r="O847" s="96"/>
    </row>
    <row r="848" spans="15:15">
      <c r="O848" s="96"/>
    </row>
    <row r="849" spans="15:15">
      <c r="O849" s="96"/>
    </row>
    <row r="850" spans="15:15">
      <c r="O850" s="96"/>
    </row>
    <row r="851" spans="15:15">
      <c r="O851" s="96"/>
    </row>
    <row r="852" spans="15:15">
      <c r="O852" s="96"/>
    </row>
    <row r="853" spans="15:15">
      <c r="O853" s="96"/>
    </row>
    <row r="854" spans="15:15">
      <c r="O854" s="96"/>
    </row>
    <row r="855" spans="15:15">
      <c r="O855" s="96"/>
    </row>
    <row r="856" spans="15:15">
      <c r="O856" s="96"/>
    </row>
    <row r="857" spans="15:15">
      <c r="O857" s="96"/>
    </row>
    <row r="858" spans="15:15">
      <c r="O858" s="96"/>
    </row>
    <row r="859" spans="15:15">
      <c r="O859" s="96"/>
    </row>
    <row r="860" spans="15:15">
      <c r="O860" s="96"/>
    </row>
    <row r="861" spans="15:15">
      <c r="O861" s="96"/>
    </row>
    <row r="862" spans="15:15">
      <c r="O862" s="96"/>
    </row>
    <row r="863" spans="15:15">
      <c r="O863" s="96"/>
    </row>
    <row r="864" spans="15:15">
      <c r="O864" s="96"/>
    </row>
    <row r="865" spans="15:15">
      <c r="O865" s="96"/>
    </row>
    <row r="866" spans="15:15">
      <c r="O866" s="96"/>
    </row>
    <row r="867" spans="15:15">
      <c r="O867" s="96"/>
    </row>
    <row r="868" spans="15:15">
      <c r="O868" s="96"/>
    </row>
    <row r="869" spans="15:15">
      <c r="O869" s="96"/>
    </row>
    <row r="870" spans="15:15">
      <c r="O870" s="96"/>
    </row>
    <row r="871" spans="15:15">
      <c r="O871" s="96"/>
    </row>
    <row r="872" spans="15:15">
      <c r="O872" s="96"/>
    </row>
    <row r="873" spans="15:15">
      <c r="O873" s="96"/>
    </row>
    <row r="874" spans="15:15">
      <c r="O874" s="96"/>
    </row>
    <row r="875" spans="15:15">
      <c r="O875" s="96"/>
    </row>
    <row r="876" spans="15:15">
      <c r="O876" s="96"/>
    </row>
    <row r="877" spans="15:15">
      <c r="O877" s="96"/>
    </row>
    <row r="878" spans="15:15">
      <c r="O878" s="96"/>
    </row>
    <row r="879" spans="15:15">
      <c r="O879" s="96"/>
    </row>
    <row r="880" spans="15:15">
      <c r="O880" s="96"/>
    </row>
    <row r="881" spans="15:15">
      <c r="O881" s="96"/>
    </row>
    <row r="882" spans="15:15">
      <c r="O882" s="96"/>
    </row>
    <row r="883" spans="15:15">
      <c r="O883" s="96"/>
    </row>
    <row r="884" spans="15:15">
      <c r="O884" s="96"/>
    </row>
    <row r="885" spans="15:15">
      <c r="O885" s="96"/>
    </row>
    <row r="886" spans="15:15">
      <c r="O886" s="96"/>
    </row>
    <row r="887" spans="15:15">
      <c r="O887" s="96"/>
    </row>
    <row r="888" spans="15:15">
      <c r="O888" s="96"/>
    </row>
    <row r="889" spans="15:15">
      <c r="O889" s="96"/>
    </row>
    <row r="890" spans="15:15">
      <c r="O890" s="96"/>
    </row>
    <row r="891" spans="15:15">
      <c r="O891" s="96"/>
    </row>
    <row r="892" spans="15:15">
      <c r="O892" s="96"/>
    </row>
    <row r="893" spans="15:15">
      <c r="O893" s="96"/>
    </row>
    <row r="894" spans="15:15">
      <c r="O894" s="96"/>
    </row>
    <row r="895" spans="15:15">
      <c r="O895" s="96"/>
    </row>
    <row r="896" spans="15:15">
      <c r="O896" s="96"/>
    </row>
    <row r="897" spans="15:15">
      <c r="O897" s="96"/>
    </row>
    <row r="898" spans="15:15">
      <c r="O898" s="96"/>
    </row>
    <row r="899" spans="15:15">
      <c r="O899" s="96"/>
    </row>
    <row r="900" spans="15:15">
      <c r="O900" s="96"/>
    </row>
    <row r="901" spans="15:15">
      <c r="O901" s="96"/>
    </row>
    <row r="902" spans="15:15">
      <c r="O902" s="96"/>
    </row>
    <row r="903" spans="15:15">
      <c r="O903" s="96"/>
    </row>
    <row r="904" spans="15:15">
      <c r="O904" s="96"/>
    </row>
    <row r="905" spans="15:15">
      <c r="O905" s="96"/>
    </row>
    <row r="906" spans="15:15">
      <c r="O906" s="96"/>
    </row>
    <row r="907" spans="15:15">
      <c r="O907" s="96"/>
    </row>
    <row r="908" spans="15:15">
      <c r="O908" s="96"/>
    </row>
    <row r="909" spans="15:15">
      <c r="O909" s="96"/>
    </row>
    <row r="910" spans="15:15">
      <c r="O910" s="96"/>
    </row>
    <row r="911" spans="15:15">
      <c r="O911" s="96"/>
    </row>
    <row r="912" spans="15:15">
      <c r="O912" s="96"/>
    </row>
    <row r="913" spans="15:15">
      <c r="O913" s="96"/>
    </row>
    <row r="914" spans="15:15">
      <c r="O914" s="96"/>
    </row>
    <row r="915" spans="15:15">
      <c r="O915" s="96"/>
    </row>
    <row r="916" spans="15:15">
      <c r="O916" s="96"/>
    </row>
    <row r="917" spans="15:15">
      <c r="O917" s="96"/>
    </row>
    <row r="918" spans="15:15">
      <c r="O918" s="96"/>
    </row>
    <row r="919" spans="15:15">
      <c r="O919" s="96"/>
    </row>
    <row r="920" spans="15:15">
      <c r="O920" s="96"/>
    </row>
    <row r="921" spans="15:15">
      <c r="O921" s="96"/>
    </row>
    <row r="922" spans="15:15">
      <c r="O922" s="96"/>
    </row>
    <row r="923" spans="15:15">
      <c r="O923" s="96"/>
    </row>
    <row r="924" spans="15:15">
      <c r="O924" s="96"/>
    </row>
    <row r="925" spans="15:15">
      <c r="O925" s="96"/>
    </row>
    <row r="926" spans="15:15">
      <c r="O926" s="96"/>
    </row>
    <row r="927" spans="15:15">
      <c r="O927" s="96"/>
    </row>
    <row r="928" spans="15:15">
      <c r="O928" s="96"/>
    </row>
    <row r="929" spans="15:15">
      <c r="O929" s="96"/>
    </row>
    <row r="930" spans="15:15">
      <c r="O930" s="96"/>
    </row>
    <row r="931" spans="15:15">
      <c r="O931" s="96"/>
    </row>
    <row r="932" spans="15:15">
      <c r="O932" s="96"/>
    </row>
    <row r="933" spans="15:15">
      <c r="O933" s="96"/>
    </row>
    <row r="934" spans="15:15">
      <c r="O934" s="96"/>
    </row>
    <row r="935" spans="15:15">
      <c r="O935" s="96"/>
    </row>
    <row r="936" spans="15:15">
      <c r="O936" s="96"/>
    </row>
    <row r="937" spans="15:15">
      <c r="O937" s="96"/>
    </row>
    <row r="938" spans="15:15">
      <c r="O938" s="96"/>
    </row>
    <row r="939" spans="15:15">
      <c r="O939" s="96"/>
    </row>
    <row r="940" spans="15:15">
      <c r="O940" s="96"/>
    </row>
    <row r="941" spans="15:15">
      <c r="O941" s="96"/>
    </row>
    <row r="942" spans="15:15">
      <c r="O942" s="96"/>
    </row>
    <row r="943" spans="15:15">
      <c r="O943" s="96"/>
    </row>
    <row r="944" spans="15:15">
      <c r="O944" s="96"/>
    </row>
    <row r="945" spans="15:15">
      <c r="O945" s="96"/>
    </row>
    <row r="946" spans="15:15">
      <c r="O946" s="96"/>
    </row>
    <row r="947" spans="15:15">
      <c r="O947" s="96"/>
    </row>
    <row r="948" spans="15:15">
      <c r="O948" s="96"/>
    </row>
    <row r="949" spans="15:15">
      <c r="O949" s="96"/>
    </row>
    <row r="950" spans="15:15">
      <c r="O950" s="96"/>
    </row>
    <row r="951" spans="15:15">
      <c r="O951" s="96"/>
    </row>
    <row r="952" spans="15:15">
      <c r="O952" s="96"/>
    </row>
    <row r="953" spans="15:15">
      <c r="O953" s="96"/>
    </row>
    <row r="954" spans="15:15">
      <c r="O954" s="96"/>
    </row>
    <row r="955" spans="15:15">
      <c r="O955" s="96"/>
    </row>
    <row r="956" spans="15:15">
      <c r="O956" s="96"/>
    </row>
    <row r="957" spans="15:15">
      <c r="O957" s="96"/>
    </row>
    <row r="958" spans="15:15">
      <c r="O958" s="96"/>
    </row>
    <row r="959" spans="15:15">
      <c r="O959" s="96"/>
    </row>
    <row r="960" spans="15:15">
      <c r="O960" s="96"/>
    </row>
    <row r="961" spans="15:15">
      <c r="O961" s="96"/>
    </row>
    <row r="962" spans="15:15">
      <c r="O962" s="96"/>
    </row>
    <row r="963" spans="15:15">
      <c r="O963" s="96"/>
    </row>
    <row r="964" spans="15:15">
      <c r="O964" s="96"/>
    </row>
    <row r="965" spans="15:15">
      <c r="O965" s="96"/>
    </row>
    <row r="966" spans="15:15">
      <c r="O966" s="96"/>
    </row>
    <row r="967" spans="15:15">
      <c r="O967" s="96"/>
    </row>
    <row r="968" spans="15:15">
      <c r="O968" s="96"/>
    </row>
    <row r="969" spans="15:15">
      <c r="O969" s="96"/>
    </row>
    <row r="970" spans="15:15">
      <c r="O970" s="96"/>
    </row>
    <row r="971" spans="15:15">
      <c r="O971" s="96"/>
    </row>
    <row r="972" spans="15:15">
      <c r="O972" s="96"/>
    </row>
    <row r="973" spans="15:15">
      <c r="O973" s="96"/>
    </row>
    <row r="974" spans="15:15">
      <c r="O974" s="96"/>
    </row>
    <row r="975" spans="15:15">
      <c r="O975" s="96"/>
    </row>
    <row r="976" spans="15:15">
      <c r="O976" s="96"/>
    </row>
    <row r="977" spans="15:15">
      <c r="O977" s="96"/>
    </row>
    <row r="978" spans="15:15">
      <c r="O978" s="96"/>
    </row>
    <row r="979" spans="15:15">
      <c r="O979" s="96"/>
    </row>
    <row r="980" spans="15:15">
      <c r="O980" s="96"/>
    </row>
    <row r="981" spans="15:15">
      <c r="O981" s="96"/>
    </row>
    <row r="982" spans="15:15">
      <c r="O982" s="96"/>
    </row>
    <row r="983" spans="15:15">
      <c r="O983" s="96"/>
    </row>
    <row r="984" spans="15:15">
      <c r="O984" s="96"/>
    </row>
    <row r="985" spans="15:15">
      <c r="O985" s="96"/>
    </row>
    <row r="986" spans="15:15">
      <c r="O986" s="96"/>
    </row>
    <row r="987" spans="15:15">
      <c r="O987" s="96"/>
    </row>
    <row r="988" spans="15:15">
      <c r="O988" s="96"/>
    </row>
    <row r="989" spans="15:15">
      <c r="O989" s="96"/>
    </row>
    <row r="990" spans="15:15">
      <c r="O990" s="96"/>
    </row>
    <row r="991" spans="15:15">
      <c r="O991" s="96"/>
    </row>
    <row r="992" spans="15:15">
      <c r="O992" s="96"/>
    </row>
    <row r="993" spans="15:15">
      <c r="O993" s="96"/>
    </row>
    <row r="994" spans="15:15">
      <c r="O994" s="96"/>
    </row>
    <row r="995" spans="15:15">
      <c r="O995" s="96"/>
    </row>
    <row r="996" spans="15:15">
      <c r="O996" s="96"/>
    </row>
    <row r="997" spans="15:15">
      <c r="O997" s="96"/>
    </row>
    <row r="998" spans="15:15">
      <c r="O998" s="96"/>
    </row>
    <row r="999" spans="15:15">
      <c r="O999" s="96"/>
    </row>
    <row r="1000" spans="15:15">
      <c r="O1000" s="96"/>
    </row>
    <row r="1001" spans="15:15">
      <c r="O1001" s="96"/>
    </row>
    <row r="1002" spans="15:15">
      <c r="O1002" s="96"/>
    </row>
    <row r="1003" spans="15:15">
      <c r="O1003" s="96"/>
    </row>
    <row r="1004" spans="15:15">
      <c r="O1004" s="96"/>
    </row>
    <row r="1005" spans="15:15">
      <c r="O1005" s="96"/>
    </row>
    <row r="1006" spans="15:15">
      <c r="O1006" s="96"/>
    </row>
    <row r="1007" spans="15:15">
      <c r="O1007" s="96"/>
    </row>
    <row r="1008" spans="15:15">
      <c r="O1008" s="96"/>
    </row>
    <row r="1009" spans="15:15">
      <c r="O1009" s="96"/>
    </row>
    <row r="1010" spans="15:15">
      <c r="O1010" s="96"/>
    </row>
    <row r="1011" spans="15:15">
      <c r="O1011" s="96"/>
    </row>
    <row r="1012" spans="15:15">
      <c r="O1012" s="96"/>
    </row>
    <row r="1013" spans="15:15">
      <c r="O1013" s="96"/>
    </row>
    <row r="1014" spans="15:15">
      <c r="O1014" s="96"/>
    </row>
    <row r="1015" spans="15:15">
      <c r="O1015" s="96"/>
    </row>
    <row r="1016" spans="15:15">
      <c r="O1016" s="96"/>
    </row>
    <row r="1017" spans="15:15">
      <c r="O1017" s="96"/>
    </row>
    <row r="1018" spans="15:15">
      <c r="O1018" s="96"/>
    </row>
    <row r="1019" spans="15:15">
      <c r="O1019" s="96"/>
    </row>
    <row r="1020" spans="15:15">
      <c r="O1020" s="96"/>
    </row>
    <row r="1021" spans="15:15">
      <c r="O1021" s="96"/>
    </row>
    <row r="1022" spans="15:15">
      <c r="O1022" s="96"/>
    </row>
    <row r="1023" spans="15:15">
      <c r="O1023" s="96"/>
    </row>
    <row r="1024" spans="15:15">
      <c r="O1024" s="96"/>
    </row>
    <row r="1025" spans="15:15">
      <c r="O1025" s="96"/>
    </row>
    <row r="1026" spans="15:15">
      <c r="O1026" s="96"/>
    </row>
    <row r="1027" spans="15:15">
      <c r="O1027" s="96"/>
    </row>
    <row r="1028" spans="15:15">
      <c r="O1028" s="96"/>
    </row>
    <row r="1029" spans="15:15">
      <c r="O1029" s="96"/>
    </row>
    <row r="1030" spans="15:15">
      <c r="O1030" s="96"/>
    </row>
    <row r="1031" spans="15:15">
      <c r="O1031" s="96"/>
    </row>
    <row r="1032" spans="15:15">
      <c r="O1032" s="96"/>
    </row>
    <row r="1033" spans="15:15">
      <c r="O1033" s="96"/>
    </row>
    <row r="1034" spans="15:15">
      <c r="O1034" s="96"/>
    </row>
    <row r="1035" spans="15:15">
      <c r="O1035" s="96"/>
    </row>
    <row r="1036" spans="15:15">
      <c r="O1036" s="96"/>
    </row>
    <row r="1037" spans="15:15">
      <c r="O1037" s="96"/>
    </row>
    <row r="1038" spans="15:15">
      <c r="O1038" s="96"/>
    </row>
    <row r="1039" spans="15:15">
      <c r="O1039" s="96"/>
    </row>
    <row r="1040" spans="15:15">
      <c r="O1040" s="96"/>
    </row>
    <row r="1041" spans="15:15">
      <c r="O1041" s="96"/>
    </row>
    <row r="1042" spans="15:15">
      <c r="O1042" s="96"/>
    </row>
    <row r="1043" spans="15:15">
      <c r="O1043" s="96"/>
    </row>
    <row r="1044" spans="15:15">
      <c r="O1044" s="96"/>
    </row>
    <row r="1045" spans="15:15">
      <c r="O1045" s="96"/>
    </row>
    <row r="1046" spans="15:15">
      <c r="O1046" s="96"/>
    </row>
    <row r="1047" spans="15:15">
      <c r="O1047" s="96"/>
    </row>
    <row r="1048" spans="15:15">
      <c r="O1048" s="96"/>
    </row>
    <row r="1049" spans="15:15">
      <c r="O1049" s="96"/>
    </row>
    <row r="1050" spans="15:15">
      <c r="O1050" s="96"/>
    </row>
    <row r="1051" spans="15:15">
      <c r="O1051" s="96"/>
    </row>
    <row r="1052" spans="15:15">
      <c r="O1052" s="96"/>
    </row>
    <row r="1053" spans="15:15">
      <c r="O1053" s="96"/>
    </row>
    <row r="1054" spans="15:15">
      <c r="O1054" s="96"/>
    </row>
    <row r="1055" spans="15:15">
      <c r="O1055" s="96"/>
    </row>
    <row r="1056" spans="15:15">
      <c r="O1056" s="96"/>
    </row>
    <row r="1057" spans="15:15">
      <c r="O1057" s="96"/>
    </row>
    <row r="1058" spans="15:15">
      <c r="O1058" s="96"/>
    </row>
    <row r="1059" spans="15:15">
      <c r="O1059" s="96"/>
    </row>
    <row r="1060" spans="15:15">
      <c r="O1060" s="96"/>
    </row>
    <row r="1061" spans="15:15">
      <c r="O1061" s="96"/>
    </row>
    <row r="1062" spans="15:15">
      <c r="O1062" s="96"/>
    </row>
    <row r="1063" spans="15:15">
      <c r="O1063" s="96"/>
    </row>
    <row r="1064" spans="15:15">
      <c r="O1064" s="96"/>
    </row>
    <row r="1065" spans="15:15">
      <c r="O1065" s="96"/>
    </row>
    <row r="1066" spans="15:15">
      <c r="O1066" s="96"/>
    </row>
    <row r="1067" spans="15:15">
      <c r="O1067" s="96"/>
    </row>
    <row r="1068" spans="15:15">
      <c r="O1068" s="96"/>
    </row>
    <row r="1069" spans="15:15">
      <c r="O1069" s="96"/>
    </row>
    <row r="1070" spans="15:15">
      <c r="O1070" s="96"/>
    </row>
    <row r="1071" spans="15:15">
      <c r="O1071" s="96"/>
    </row>
    <row r="1072" spans="15:15">
      <c r="O1072" s="96"/>
    </row>
    <row r="1073" spans="15:15">
      <c r="O1073" s="96"/>
    </row>
    <row r="1074" spans="15:15">
      <c r="O1074" s="96"/>
    </row>
    <row r="1075" spans="15:15">
      <c r="O1075" s="96"/>
    </row>
    <row r="1076" spans="15:15">
      <c r="O1076" s="96"/>
    </row>
    <row r="1077" spans="15:15">
      <c r="O1077" s="96"/>
    </row>
    <row r="1078" spans="15:15">
      <c r="O1078" s="96"/>
    </row>
    <row r="1079" spans="15:15">
      <c r="O1079" s="96"/>
    </row>
    <row r="1080" spans="15:15">
      <c r="O1080" s="96"/>
    </row>
    <row r="1081" spans="15:15">
      <c r="O1081" s="96"/>
    </row>
    <row r="1082" spans="15:15">
      <c r="O1082" s="96"/>
    </row>
    <row r="1083" spans="15:15">
      <c r="O1083" s="96"/>
    </row>
    <row r="1084" spans="15:15">
      <c r="O1084" s="96"/>
    </row>
    <row r="1085" spans="15:15">
      <c r="O1085" s="96"/>
    </row>
    <row r="1086" spans="15:15">
      <c r="O1086" s="96"/>
    </row>
    <row r="1087" spans="15:15">
      <c r="O1087" s="96"/>
    </row>
    <row r="1088" spans="15:15">
      <c r="O1088" s="96"/>
    </row>
    <row r="1089" spans="15:15">
      <c r="O1089" s="96"/>
    </row>
    <row r="1090" spans="15:15">
      <c r="O1090" s="96"/>
    </row>
    <row r="1091" spans="15:15">
      <c r="O1091" s="96"/>
    </row>
    <row r="1092" spans="15:15">
      <c r="O1092" s="96"/>
    </row>
    <row r="1093" spans="15:15">
      <c r="O1093" s="96"/>
    </row>
    <row r="1094" spans="15:15">
      <c r="O1094" s="96"/>
    </row>
    <row r="1095" spans="15:15">
      <c r="O1095" s="96"/>
    </row>
    <row r="1096" spans="15:15">
      <c r="O1096" s="96"/>
    </row>
    <row r="1097" spans="15:15">
      <c r="O1097" s="96"/>
    </row>
    <row r="1098" spans="15:15">
      <c r="O1098" s="96"/>
    </row>
    <row r="1099" spans="15:15">
      <c r="O1099" s="96"/>
    </row>
    <row r="1100" spans="15:15">
      <c r="O1100" s="96"/>
    </row>
    <row r="1101" spans="15:15">
      <c r="O1101" s="96"/>
    </row>
    <row r="1102" spans="15:15">
      <c r="O1102" s="96"/>
    </row>
    <row r="1103" spans="15:15">
      <c r="O1103" s="96"/>
    </row>
    <row r="1104" spans="15:15">
      <c r="O1104" s="96"/>
    </row>
    <row r="1105" spans="15:15">
      <c r="O1105" s="96"/>
    </row>
    <row r="1106" spans="15:15">
      <c r="O1106" s="96"/>
    </row>
    <row r="1107" spans="15:15">
      <c r="O1107" s="96"/>
    </row>
    <row r="1108" spans="15:15">
      <c r="O1108" s="96"/>
    </row>
    <row r="1109" spans="15:15">
      <c r="O1109" s="96"/>
    </row>
    <row r="1110" spans="15:15">
      <c r="O1110" s="96"/>
    </row>
    <row r="1111" spans="15:15">
      <c r="O1111" s="96"/>
    </row>
    <row r="1112" spans="15:15">
      <c r="O1112" s="96"/>
    </row>
    <row r="1113" spans="15:15">
      <c r="O1113" s="96"/>
    </row>
    <row r="1114" spans="15:15">
      <c r="O1114" s="96"/>
    </row>
    <row r="1115" spans="15:15">
      <c r="O1115" s="96"/>
    </row>
    <row r="1116" spans="15:15">
      <c r="O1116" s="96"/>
    </row>
    <row r="1117" spans="15:15">
      <c r="O1117" s="96"/>
    </row>
    <row r="1118" spans="15:15">
      <c r="O1118" s="96"/>
    </row>
    <row r="1119" spans="15:15">
      <c r="O1119" s="96"/>
    </row>
    <row r="1120" spans="15:15">
      <c r="O1120" s="96"/>
    </row>
    <row r="1121" spans="15:15">
      <c r="O1121" s="96"/>
    </row>
    <row r="1122" spans="15:15">
      <c r="O1122" s="96"/>
    </row>
    <row r="1123" spans="15:15">
      <c r="O1123" s="96"/>
    </row>
    <row r="1124" spans="15:15">
      <c r="O1124" s="96"/>
    </row>
    <row r="1125" spans="15:15">
      <c r="O1125" s="96"/>
    </row>
    <row r="1126" spans="15:15">
      <c r="O1126" s="96"/>
    </row>
    <row r="1127" spans="15:15">
      <c r="O1127" s="96"/>
    </row>
    <row r="1128" spans="15:15">
      <c r="O1128" s="96"/>
    </row>
    <row r="1129" spans="15:15">
      <c r="O1129" s="96"/>
    </row>
    <row r="1130" spans="15:15">
      <c r="O1130" s="96"/>
    </row>
    <row r="1131" spans="15:15">
      <c r="O1131" s="96"/>
    </row>
    <row r="1132" spans="15:15">
      <c r="O1132" s="96"/>
    </row>
    <row r="1133" spans="15:15">
      <c r="O1133" s="96"/>
    </row>
    <row r="1134" spans="15:15">
      <c r="O1134" s="96"/>
    </row>
    <row r="1135" spans="15:15">
      <c r="O1135" s="96"/>
    </row>
    <row r="1136" spans="15:15">
      <c r="O1136" s="96"/>
    </row>
    <row r="1137" spans="15:15">
      <c r="O1137" s="96"/>
    </row>
    <row r="1138" spans="15:15">
      <c r="O1138" s="96"/>
    </row>
    <row r="1139" spans="15:15">
      <c r="O1139" s="96"/>
    </row>
    <row r="1140" spans="15:15">
      <c r="O1140" s="96"/>
    </row>
    <row r="1141" spans="15:15">
      <c r="O1141" s="96"/>
    </row>
    <row r="1142" spans="15:15">
      <c r="O1142" s="96"/>
    </row>
    <row r="1143" spans="15:15">
      <c r="O1143" s="96"/>
    </row>
    <row r="1144" spans="15:15">
      <c r="O1144" s="96"/>
    </row>
    <row r="1145" spans="15:15">
      <c r="O1145" s="96"/>
    </row>
    <row r="1146" spans="15:15">
      <c r="O1146" s="96"/>
    </row>
    <row r="1147" spans="15:15">
      <c r="O1147" s="96"/>
    </row>
    <row r="1148" spans="15:15">
      <c r="O1148" s="96"/>
    </row>
    <row r="1149" spans="15:15">
      <c r="O1149" s="96"/>
    </row>
    <row r="1150" spans="15:15">
      <c r="O1150" s="96"/>
    </row>
    <row r="1151" spans="15:15">
      <c r="O1151" s="96"/>
    </row>
    <row r="1152" spans="15:15">
      <c r="O1152" s="96"/>
    </row>
    <row r="1153" spans="15:15">
      <c r="O1153" s="96"/>
    </row>
    <row r="1154" spans="15:15">
      <c r="O1154" s="96"/>
    </row>
    <row r="1155" spans="15:15">
      <c r="O1155" s="96"/>
    </row>
    <row r="1156" spans="15:15">
      <c r="O1156" s="96"/>
    </row>
    <row r="1157" spans="15:15">
      <c r="O1157" s="96"/>
    </row>
    <row r="1158" spans="15:15">
      <c r="O1158" s="96"/>
    </row>
    <row r="1159" spans="15:15">
      <c r="O1159" s="96"/>
    </row>
    <row r="1160" spans="15:15">
      <c r="O1160" s="96"/>
    </row>
    <row r="1161" spans="15:15">
      <c r="O1161" s="96"/>
    </row>
    <row r="1162" spans="15:15">
      <c r="O1162" s="96"/>
    </row>
    <row r="1163" spans="15:15">
      <c r="O1163" s="96"/>
    </row>
    <row r="1164" spans="15:15">
      <c r="O1164" s="96"/>
    </row>
    <row r="1165" spans="15:15">
      <c r="O1165" s="96"/>
    </row>
    <row r="1166" spans="15:15">
      <c r="O1166" s="96"/>
    </row>
    <row r="1167" spans="15:15">
      <c r="O1167" s="96"/>
    </row>
    <row r="1168" spans="15:15">
      <c r="O1168" s="96"/>
    </row>
    <row r="1169" spans="15:15">
      <c r="O1169" s="96"/>
    </row>
    <row r="1170" spans="15:15">
      <c r="O1170" s="96"/>
    </row>
    <row r="1171" spans="15:15">
      <c r="O1171" s="96"/>
    </row>
    <row r="1172" spans="15:15">
      <c r="O1172" s="96"/>
    </row>
    <row r="1173" spans="15:15">
      <c r="O1173" s="96"/>
    </row>
    <row r="1174" spans="15:15">
      <c r="O1174" s="96"/>
    </row>
    <row r="1175" spans="15:15">
      <c r="O1175" s="96"/>
    </row>
    <row r="1176" spans="15:15">
      <c r="O1176" s="96"/>
    </row>
    <row r="1177" spans="15:15">
      <c r="O1177" s="96"/>
    </row>
    <row r="1178" spans="15:15">
      <c r="O1178" s="96"/>
    </row>
    <row r="1179" spans="15:15">
      <c r="O1179" s="96"/>
    </row>
    <row r="1180" spans="15:15">
      <c r="O1180" s="96"/>
    </row>
    <row r="1181" spans="15:15">
      <c r="O1181" s="96"/>
    </row>
    <row r="1182" spans="15:15">
      <c r="O1182" s="96"/>
    </row>
    <row r="1183" spans="15:15">
      <c r="O1183" s="96"/>
    </row>
    <row r="1184" spans="15:15">
      <c r="O1184" s="96"/>
    </row>
    <row r="1185" spans="15:15">
      <c r="O1185" s="96"/>
    </row>
    <row r="1186" spans="15:15">
      <c r="O1186" s="96"/>
    </row>
    <row r="1187" spans="15:15">
      <c r="O1187" s="96"/>
    </row>
    <row r="1188" spans="15:15">
      <c r="O1188" s="96"/>
    </row>
    <row r="1189" spans="15:15">
      <c r="O1189" s="96"/>
    </row>
    <row r="1190" spans="15:15">
      <c r="O1190" s="96"/>
    </row>
    <row r="1191" spans="15:15">
      <c r="O1191" s="96"/>
    </row>
    <row r="1192" spans="15:15">
      <c r="O1192" s="96"/>
    </row>
    <row r="1193" spans="15:15">
      <c r="O1193" s="96"/>
    </row>
    <row r="1194" spans="15:15">
      <c r="O1194" s="96"/>
    </row>
    <row r="1195" spans="15:15">
      <c r="O1195" s="96"/>
    </row>
    <row r="1196" spans="15:15">
      <c r="O1196" s="96"/>
    </row>
    <row r="1197" spans="15:15">
      <c r="O1197" s="96"/>
    </row>
    <row r="1198" spans="15:15">
      <c r="O1198" s="96"/>
    </row>
    <row r="1199" spans="15:15">
      <c r="O1199" s="96"/>
    </row>
    <row r="1200" spans="15:15">
      <c r="O1200" s="96"/>
    </row>
    <row r="1201" spans="15:15">
      <c r="O1201" s="96"/>
    </row>
    <row r="1202" spans="15:15">
      <c r="O1202" s="96"/>
    </row>
    <row r="1203" spans="15:15">
      <c r="O1203" s="96"/>
    </row>
    <row r="1204" spans="15:15">
      <c r="O1204" s="96"/>
    </row>
    <row r="1205" spans="15:15">
      <c r="O1205" s="96"/>
    </row>
    <row r="1206" spans="15:15">
      <c r="O1206" s="96"/>
    </row>
    <row r="1207" spans="15:15">
      <c r="O1207" s="96"/>
    </row>
    <row r="1208" spans="15:15">
      <c r="O1208" s="96"/>
    </row>
  </sheetData>
  <mergeCells count="1">
    <mergeCell ref="P1:S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3"/>
  <sheetViews>
    <sheetView workbookViewId="0"/>
  </sheetViews>
  <sheetFormatPr defaultColWidth="11.25" defaultRowHeight="15" customHeight="1"/>
  <sheetData>
    <row r="1" spans="1:2">
      <c r="A1" s="25" t="s">
        <v>266</v>
      </c>
    </row>
    <row r="3" spans="1:2">
      <c r="A3" s="64" t="s">
        <v>267</v>
      </c>
      <c r="B3" s="64" t="s">
        <v>219</v>
      </c>
    </row>
    <row r="4" spans="1:2">
      <c r="A4" s="42">
        <v>0</v>
      </c>
      <c r="B4" s="65" t="s">
        <v>65</v>
      </c>
    </row>
    <row r="5" spans="1:2">
      <c r="A5" s="42">
        <v>5</v>
      </c>
      <c r="B5" s="65">
        <v>1</v>
      </c>
    </row>
    <row r="6" spans="1:2">
      <c r="A6" s="42">
        <v>10</v>
      </c>
      <c r="B6" s="65">
        <v>2</v>
      </c>
    </row>
    <row r="7" spans="1:2">
      <c r="A7" s="42">
        <v>14</v>
      </c>
      <c r="B7" s="65">
        <v>3</v>
      </c>
    </row>
    <row r="8" spans="1:2">
      <c r="A8" s="42">
        <v>20</v>
      </c>
      <c r="B8" s="65">
        <v>4</v>
      </c>
    </row>
    <row r="9" spans="1:2">
      <c r="A9" s="42">
        <v>26</v>
      </c>
      <c r="B9" s="65">
        <v>5</v>
      </c>
    </row>
    <row r="10" spans="1:2">
      <c r="A10" s="42">
        <v>34</v>
      </c>
      <c r="B10" s="42">
        <v>6</v>
      </c>
    </row>
    <row r="11" spans="1:2">
      <c r="A11" s="42">
        <v>39</v>
      </c>
      <c r="B11" s="42">
        <v>7</v>
      </c>
    </row>
    <row r="12" spans="1:2">
      <c r="A12" s="42">
        <v>42</v>
      </c>
      <c r="B12" s="42">
        <v>8</v>
      </c>
    </row>
    <row r="13" spans="1:2">
      <c r="A13" s="42">
        <v>44</v>
      </c>
      <c r="B13" s="4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1"/>
  <sheetViews>
    <sheetView showGridLines="0" workbookViewId="0"/>
  </sheetViews>
  <sheetFormatPr defaultColWidth="11.25" defaultRowHeight="15" customHeight="1"/>
  <sheetData>
    <row r="1" spans="1:14">
      <c r="A1" s="270" t="s">
        <v>268</v>
      </c>
      <c r="B1" s="270" t="s">
        <v>197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2"/>
    </row>
    <row r="2" spans="1:14">
      <c r="A2" s="270" t="s">
        <v>5</v>
      </c>
      <c r="B2" s="273">
        <v>1</v>
      </c>
      <c r="C2" s="274">
        <v>2</v>
      </c>
      <c r="D2" s="274">
        <v>3</v>
      </c>
      <c r="E2" s="274">
        <v>4</v>
      </c>
      <c r="F2" s="274">
        <v>5</v>
      </c>
      <c r="G2" s="274">
        <v>6</v>
      </c>
      <c r="H2" s="274">
        <v>7</v>
      </c>
      <c r="I2" s="274">
        <v>8</v>
      </c>
      <c r="J2" s="274">
        <v>9</v>
      </c>
      <c r="K2" s="274"/>
      <c r="L2" s="274" t="s">
        <v>1501</v>
      </c>
      <c r="M2" s="274" t="s">
        <v>1502</v>
      </c>
      <c r="N2" s="275" t="s">
        <v>270</v>
      </c>
    </row>
    <row r="3" spans="1:14">
      <c r="A3" s="273" t="s">
        <v>198</v>
      </c>
      <c r="B3" s="276"/>
      <c r="C3" s="277">
        <v>1</v>
      </c>
      <c r="D3" s="277">
        <v>1</v>
      </c>
      <c r="E3" s="277">
        <v>5</v>
      </c>
      <c r="F3" s="277">
        <v>8</v>
      </c>
      <c r="G3" s="277">
        <v>3</v>
      </c>
      <c r="H3" s="277"/>
      <c r="I3" s="277">
        <v>2</v>
      </c>
      <c r="J3" s="277">
        <v>1</v>
      </c>
      <c r="K3" s="277">
        <v>0</v>
      </c>
      <c r="L3" s="277"/>
      <c r="M3" s="277"/>
      <c r="N3" s="278">
        <v>21</v>
      </c>
    </row>
    <row r="4" spans="1:14">
      <c r="A4" s="279" t="s">
        <v>202</v>
      </c>
      <c r="B4" s="280"/>
      <c r="C4" s="281">
        <v>2</v>
      </c>
      <c r="D4" s="281">
        <v>1</v>
      </c>
      <c r="E4" s="281">
        <v>5</v>
      </c>
      <c r="F4" s="281">
        <v>6</v>
      </c>
      <c r="G4" s="281">
        <v>5</v>
      </c>
      <c r="H4" s="281">
        <v>2</v>
      </c>
      <c r="I4" s="281"/>
      <c r="J4" s="281"/>
      <c r="K4" s="281">
        <v>0</v>
      </c>
      <c r="L4" s="281"/>
      <c r="M4" s="281"/>
      <c r="N4" s="282">
        <v>21</v>
      </c>
    </row>
    <row r="5" spans="1:14">
      <c r="A5" s="279" t="s">
        <v>203</v>
      </c>
      <c r="B5" s="280"/>
      <c r="C5" s="281"/>
      <c r="D5" s="281"/>
      <c r="E5" s="281">
        <v>1</v>
      </c>
      <c r="F5" s="281">
        <v>7</v>
      </c>
      <c r="G5" s="281">
        <v>9</v>
      </c>
      <c r="H5" s="281">
        <v>5</v>
      </c>
      <c r="I5" s="281"/>
      <c r="J5" s="281"/>
      <c r="K5" s="281">
        <v>0</v>
      </c>
      <c r="L5" s="281"/>
      <c r="M5" s="281"/>
      <c r="N5" s="282">
        <v>22</v>
      </c>
    </row>
    <row r="6" spans="1:14">
      <c r="A6" s="279" t="s">
        <v>204</v>
      </c>
      <c r="B6" s="280"/>
      <c r="C6" s="281">
        <v>1</v>
      </c>
      <c r="D6" s="281">
        <v>1</v>
      </c>
      <c r="E6" s="281">
        <v>4</v>
      </c>
      <c r="F6" s="281">
        <v>6</v>
      </c>
      <c r="G6" s="281">
        <v>4</v>
      </c>
      <c r="H6" s="281">
        <v>3</v>
      </c>
      <c r="I6" s="281">
        <v>1</v>
      </c>
      <c r="J6" s="281"/>
      <c r="K6" s="281">
        <v>0</v>
      </c>
      <c r="L6" s="281"/>
      <c r="M6" s="281"/>
      <c r="N6" s="282">
        <v>20</v>
      </c>
    </row>
    <row r="7" spans="1:14">
      <c r="A7" s="279" t="s">
        <v>205</v>
      </c>
      <c r="B7" s="280"/>
      <c r="C7" s="281"/>
      <c r="D7" s="281"/>
      <c r="E7" s="281"/>
      <c r="F7" s="281">
        <v>1</v>
      </c>
      <c r="G7" s="281">
        <v>6</v>
      </c>
      <c r="H7" s="281">
        <v>14</v>
      </c>
      <c r="I7" s="281">
        <v>5</v>
      </c>
      <c r="J7" s="281">
        <v>3</v>
      </c>
      <c r="K7" s="281">
        <v>0</v>
      </c>
      <c r="L7" s="281"/>
      <c r="M7" s="281"/>
      <c r="N7" s="282">
        <v>29</v>
      </c>
    </row>
    <row r="8" spans="1:14">
      <c r="A8" s="279" t="s">
        <v>206</v>
      </c>
      <c r="B8" s="280"/>
      <c r="C8" s="281"/>
      <c r="D8" s="281"/>
      <c r="E8" s="281"/>
      <c r="F8" s="281"/>
      <c r="G8" s="281"/>
      <c r="H8" s="281"/>
      <c r="I8" s="281"/>
      <c r="J8" s="281"/>
      <c r="K8" s="281">
        <v>0</v>
      </c>
      <c r="L8" s="281"/>
      <c r="M8" s="281"/>
      <c r="N8" s="282">
        <v>0</v>
      </c>
    </row>
    <row r="9" spans="1:14">
      <c r="A9" s="279" t="s">
        <v>207</v>
      </c>
      <c r="B9" s="280">
        <v>2</v>
      </c>
      <c r="C9" s="281">
        <v>2</v>
      </c>
      <c r="D9" s="281">
        <v>3</v>
      </c>
      <c r="E9" s="281">
        <v>1</v>
      </c>
      <c r="F9" s="281">
        <v>4</v>
      </c>
      <c r="G9" s="281">
        <v>7</v>
      </c>
      <c r="H9" s="281">
        <v>5</v>
      </c>
      <c r="I9" s="281"/>
      <c r="J9" s="281"/>
      <c r="K9" s="281"/>
      <c r="L9" s="281">
        <v>0</v>
      </c>
      <c r="M9" s="281"/>
      <c r="N9" s="282">
        <v>24</v>
      </c>
    </row>
    <row r="10" spans="1:14">
      <c r="A10" s="279" t="s">
        <v>208</v>
      </c>
      <c r="B10" s="280"/>
      <c r="C10" s="281">
        <v>1</v>
      </c>
      <c r="D10" s="281"/>
      <c r="E10" s="281">
        <v>4</v>
      </c>
      <c r="F10" s="281">
        <v>8</v>
      </c>
      <c r="G10" s="281">
        <v>6</v>
      </c>
      <c r="H10" s="281">
        <v>3</v>
      </c>
      <c r="I10" s="281"/>
      <c r="J10" s="281">
        <v>1</v>
      </c>
      <c r="K10" s="281">
        <v>0</v>
      </c>
      <c r="L10" s="281"/>
      <c r="M10" s="281"/>
      <c r="N10" s="282">
        <v>23</v>
      </c>
    </row>
    <row r="11" spans="1:14">
      <c r="A11" s="279" t="s">
        <v>209</v>
      </c>
      <c r="B11" s="280">
        <v>2</v>
      </c>
      <c r="C11" s="281"/>
      <c r="D11" s="281">
        <v>4</v>
      </c>
      <c r="E11" s="281">
        <v>3</v>
      </c>
      <c r="F11" s="281">
        <v>7</v>
      </c>
      <c r="G11" s="281">
        <v>2</v>
      </c>
      <c r="H11" s="281">
        <v>3</v>
      </c>
      <c r="I11" s="281"/>
      <c r="J11" s="281"/>
      <c r="K11" s="281">
        <v>0</v>
      </c>
      <c r="L11" s="281"/>
      <c r="M11" s="281"/>
      <c r="N11" s="282">
        <v>21</v>
      </c>
    </row>
    <row r="12" spans="1:14">
      <c r="A12" s="279" t="s">
        <v>210</v>
      </c>
      <c r="B12" s="280"/>
      <c r="C12" s="281"/>
      <c r="D12" s="281"/>
      <c r="E12" s="281">
        <v>1</v>
      </c>
      <c r="F12" s="281">
        <v>2</v>
      </c>
      <c r="G12" s="281">
        <v>6</v>
      </c>
      <c r="H12" s="281">
        <v>10</v>
      </c>
      <c r="I12" s="281">
        <v>4</v>
      </c>
      <c r="J12" s="281">
        <v>5</v>
      </c>
      <c r="K12" s="281">
        <v>0</v>
      </c>
      <c r="L12" s="281"/>
      <c r="M12" s="281"/>
      <c r="N12" s="282">
        <v>28</v>
      </c>
    </row>
    <row r="13" spans="1:14">
      <c r="A13" s="279" t="s">
        <v>211</v>
      </c>
      <c r="B13" s="280"/>
      <c r="C13" s="281"/>
      <c r="D13" s="281">
        <v>1</v>
      </c>
      <c r="E13" s="281"/>
      <c r="F13" s="281">
        <v>3</v>
      </c>
      <c r="G13" s="281">
        <v>7</v>
      </c>
      <c r="H13" s="281">
        <v>1</v>
      </c>
      <c r="I13" s="281">
        <v>5</v>
      </c>
      <c r="J13" s="281"/>
      <c r="K13" s="281">
        <v>0</v>
      </c>
      <c r="L13" s="281"/>
      <c r="M13" s="281"/>
      <c r="N13" s="282">
        <v>17</v>
      </c>
    </row>
    <row r="14" spans="1:14">
      <c r="A14" s="283" t="s">
        <v>270</v>
      </c>
      <c r="B14" s="284">
        <v>4</v>
      </c>
      <c r="C14" s="285">
        <v>7</v>
      </c>
      <c r="D14" s="285">
        <v>11</v>
      </c>
      <c r="E14" s="285">
        <v>24</v>
      </c>
      <c r="F14" s="285">
        <v>52</v>
      </c>
      <c r="G14" s="285">
        <v>55</v>
      </c>
      <c r="H14" s="285">
        <v>46</v>
      </c>
      <c r="I14" s="285">
        <v>17</v>
      </c>
      <c r="J14" s="285">
        <v>10</v>
      </c>
      <c r="K14" s="285">
        <v>0</v>
      </c>
      <c r="L14" s="285">
        <v>0</v>
      </c>
      <c r="M14" s="285"/>
      <c r="N14" s="286">
        <v>226</v>
      </c>
    </row>
    <row r="20" spans="1:11">
      <c r="A20" s="25" t="s">
        <v>219</v>
      </c>
      <c r="B20" s="32">
        <f t="shared" ref="B20:K20" si="0">B2</f>
        <v>1</v>
      </c>
      <c r="C20" s="32">
        <f t="shared" si="0"/>
        <v>2</v>
      </c>
      <c r="D20" s="32">
        <f t="shared" si="0"/>
        <v>3</v>
      </c>
      <c r="E20" s="32">
        <f t="shared" si="0"/>
        <v>4</v>
      </c>
      <c r="F20" s="32">
        <f t="shared" si="0"/>
        <v>5</v>
      </c>
      <c r="G20" s="32">
        <f t="shared" si="0"/>
        <v>6</v>
      </c>
      <c r="H20" s="32">
        <f t="shared" si="0"/>
        <v>7</v>
      </c>
      <c r="I20" s="32">
        <f t="shared" si="0"/>
        <v>8</v>
      </c>
      <c r="J20" s="32">
        <f t="shared" si="0"/>
        <v>9</v>
      </c>
      <c r="K20" s="32">
        <f t="shared" si="0"/>
        <v>0</v>
      </c>
    </row>
    <row r="21" spans="1:11">
      <c r="A21" s="25" t="s">
        <v>271</v>
      </c>
      <c r="B21" s="32">
        <f t="shared" ref="B21:K21" si="1">B14</f>
        <v>4</v>
      </c>
      <c r="C21" s="32">
        <f t="shared" si="1"/>
        <v>7</v>
      </c>
      <c r="D21" s="32">
        <f t="shared" si="1"/>
        <v>11</v>
      </c>
      <c r="E21" s="32">
        <f t="shared" si="1"/>
        <v>24</v>
      </c>
      <c r="F21" s="32">
        <f t="shared" si="1"/>
        <v>52</v>
      </c>
      <c r="G21" s="32">
        <f t="shared" si="1"/>
        <v>55</v>
      </c>
      <c r="H21" s="32">
        <f t="shared" si="1"/>
        <v>46</v>
      </c>
      <c r="I21" s="32">
        <f t="shared" si="1"/>
        <v>17</v>
      </c>
      <c r="J21" s="32">
        <f t="shared" si="1"/>
        <v>10</v>
      </c>
      <c r="K21" s="32">
        <f t="shared" si="1"/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2"/>
  <sheetViews>
    <sheetView workbookViewId="0"/>
  </sheetViews>
  <sheetFormatPr defaultColWidth="11.25" defaultRowHeight="15" customHeight="1"/>
  <cols>
    <col min="1" max="1" width="37.9140625" customWidth="1"/>
    <col min="3" max="3" width="19.75" customWidth="1"/>
    <col min="5" max="5" width="48.33203125" customWidth="1"/>
  </cols>
  <sheetData>
    <row r="1" spans="1:5">
      <c r="A1" s="115" t="s">
        <v>272</v>
      </c>
      <c r="C1" s="115" t="s">
        <v>273</v>
      </c>
      <c r="E1" s="116" t="s">
        <v>274</v>
      </c>
    </row>
    <row r="2" spans="1:5">
      <c r="A2" s="117" t="s">
        <v>275</v>
      </c>
      <c r="C2" s="117" t="s">
        <v>276</v>
      </c>
      <c r="E2" s="117" t="s">
        <v>277</v>
      </c>
    </row>
    <row r="3" spans="1:5">
      <c r="A3" s="117" t="s">
        <v>278</v>
      </c>
      <c r="C3" s="117" t="s">
        <v>279</v>
      </c>
      <c r="E3" s="117" t="s">
        <v>280</v>
      </c>
    </row>
    <row r="4" spans="1:5">
      <c r="A4" s="117" t="s">
        <v>281</v>
      </c>
      <c r="C4" s="117" t="s">
        <v>282</v>
      </c>
      <c r="E4" s="117" t="s">
        <v>283</v>
      </c>
    </row>
    <row r="5" spans="1:5">
      <c r="A5" s="117" t="s">
        <v>284</v>
      </c>
      <c r="C5" s="117" t="s">
        <v>285</v>
      </c>
      <c r="E5" s="117" t="s">
        <v>286</v>
      </c>
    </row>
    <row r="6" spans="1:5">
      <c r="A6" s="117" t="s">
        <v>285</v>
      </c>
      <c r="C6" s="117" t="s">
        <v>287</v>
      </c>
      <c r="E6" s="117" t="s">
        <v>288</v>
      </c>
    </row>
    <row r="7" spans="1:5">
      <c r="A7" s="117" t="s">
        <v>289</v>
      </c>
      <c r="C7" s="118" t="s">
        <v>290</v>
      </c>
      <c r="E7" s="117" t="s">
        <v>291</v>
      </c>
    </row>
    <row r="8" spans="1:5">
      <c r="A8" s="117" t="s">
        <v>292</v>
      </c>
      <c r="C8" s="117" t="s">
        <v>293</v>
      </c>
      <c r="E8" s="117" t="s">
        <v>294</v>
      </c>
    </row>
    <row r="9" spans="1:5">
      <c r="A9" s="117" t="s">
        <v>282</v>
      </c>
      <c r="C9" s="117" t="s">
        <v>295</v>
      </c>
      <c r="E9" s="117" t="s">
        <v>296</v>
      </c>
    </row>
    <row r="10" spans="1:5">
      <c r="A10" s="117" t="s">
        <v>279</v>
      </c>
      <c r="C10" s="117" t="s">
        <v>297</v>
      </c>
      <c r="E10" s="118" t="s">
        <v>290</v>
      </c>
    </row>
    <row r="11" spans="1:5">
      <c r="A11" s="117" t="s">
        <v>298</v>
      </c>
      <c r="C11" s="117" t="s">
        <v>286</v>
      </c>
      <c r="E11" s="117" t="s">
        <v>287</v>
      </c>
    </row>
    <row r="12" spans="1:5">
      <c r="A12" s="117" t="s">
        <v>299</v>
      </c>
      <c r="C12" s="117" t="s">
        <v>300</v>
      </c>
      <c r="E12" s="117" t="s">
        <v>301</v>
      </c>
    </row>
    <row r="13" spans="1:5">
      <c r="A13" s="117" t="s">
        <v>277</v>
      </c>
      <c r="C13" s="117" t="s">
        <v>302</v>
      </c>
      <c r="E13" s="117" t="s">
        <v>303</v>
      </c>
    </row>
    <row r="14" spans="1:5">
      <c r="A14" s="117" t="s">
        <v>293</v>
      </c>
      <c r="C14" s="117" t="s">
        <v>304</v>
      </c>
    </row>
    <row r="15" spans="1:5">
      <c r="A15" s="117" t="s">
        <v>286</v>
      </c>
      <c r="C15" s="117" t="s">
        <v>303</v>
      </c>
    </row>
    <row r="16" spans="1:5">
      <c r="A16" s="117" t="s">
        <v>305</v>
      </c>
      <c r="C16" s="117" t="s">
        <v>306</v>
      </c>
    </row>
    <row r="17" spans="1:3">
      <c r="A17" s="118" t="s">
        <v>307</v>
      </c>
      <c r="C17" s="117" t="s">
        <v>298</v>
      </c>
    </row>
    <row r="18" spans="1:3">
      <c r="A18" s="117" t="s">
        <v>304</v>
      </c>
    </row>
    <row r="19" spans="1:3">
      <c r="A19" s="117" t="s">
        <v>303</v>
      </c>
    </row>
    <row r="22" spans="1:3">
      <c r="A22" s="119" t="s">
        <v>308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4"/>
  <sheetViews>
    <sheetView workbookViewId="0"/>
  </sheetViews>
  <sheetFormatPr defaultColWidth="11.25" defaultRowHeight="15" customHeight="1"/>
  <cols>
    <col min="1" max="1" width="15.9140625" customWidth="1"/>
    <col min="2" max="2" width="5.4140625" customWidth="1"/>
    <col min="4" max="4" width="30.9140625" customWidth="1"/>
    <col min="5" max="5" width="58.25" customWidth="1"/>
  </cols>
  <sheetData>
    <row r="1" spans="1:6">
      <c r="A1" s="120" t="s">
        <v>309</v>
      </c>
      <c r="B1" s="120" t="s">
        <v>310</v>
      </c>
      <c r="C1" s="120" t="s">
        <v>5</v>
      </c>
      <c r="D1" s="120" t="s">
        <v>3</v>
      </c>
      <c r="E1" s="120" t="s">
        <v>311</v>
      </c>
    </row>
    <row r="2" spans="1:6">
      <c r="A2" s="25" t="s">
        <v>312</v>
      </c>
      <c r="B2" s="25">
        <v>10</v>
      </c>
      <c r="C2" s="25" t="s">
        <v>313</v>
      </c>
      <c r="D2" s="25" t="s">
        <v>314</v>
      </c>
      <c r="E2" s="25" t="s">
        <v>315</v>
      </c>
    </row>
    <row r="3" spans="1:6">
      <c r="A3" s="25" t="s">
        <v>312</v>
      </c>
      <c r="B3" s="25">
        <v>11</v>
      </c>
      <c r="C3" s="25" t="s">
        <v>316</v>
      </c>
      <c r="D3" s="121" t="s">
        <v>191</v>
      </c>
      <c r="E3" s="25" t="s">
        <v>317</v>
      </c>
    </row>
    <row r="4" spans="1:6">
      <c r="A4" s="25" t="s">
        <v>312</v>
      </c>
      <c r="B4" s="25">
        <v>11</v>
      </c>
      <c r="C4" s="25" t="s">
        <v>316</v>
      </c>
      <c r="D4" s="25" t="s">
        <v>318</v>
      </c>
      <c r="E4" s="25" t="s">
        <v>319</v>
      </c>
    </row>
    <row r="5" spans="1:6">
      <c r="A5" s="25" t="s">
        <v>320</v>
      </c>
      <c r="B5" s="25">
        <v>10</v>
      </c>
      <c r="C5" s="25" t="s">
        <v>321</v>
      </c>
      <c r="D5" s="25" t="s">
        <v>190</v>
      </c>
      <c r="E5" s="25" t="s">
        <v>322</v>
      </c>
      <c r="F5" s="89"/>
    </row>
    <row r="6" spans="1:6">
      <c r="A6" s="25" t="s">
        <v>320</v>
      </c>
      <c r="B6" s="25">
        <v>10</v>
      </c>
      <c r="C6" s="25" t="s">
        <v>321</v>
      </c>
      <c r="D6" s="25" t="s">
        <v>323</v>
      </c>
      <c r="E6" s="25" t="s">
        <v>322</v>
      </c>
      <c r="F6" s="89"/>
    </row>
    <row r="7" spans="1:6">
      <c r="A7" s="25" t="s">
        <v>320</v>
      </c>
      <c r="B7" s="25">
        <v>10</v>
      </c>
      <c r="C7" s="25" t="s">
        <v>321</v>
      </c>
      <c r="D7" s="25" t="s">
        <v>192</v>
      </c>
      <c r="E7" s="25" t="s">
        <v>322</v>
      </c>
      <c r="F7" s="89"/>
    </row>
    <row r="8" spans="1:6">
      <c r="A8" s="25" t="s">
        <v>320</v>
      </c>
      <c r="B8" s="25">
        <v>10</v>
      </c>
      <c r="C8" s="25" t="s">
        <v>321</v>
      </c>
      <c r="D8" s="25" t="s">
        <v>193</v>
      </c>
      <c r="E8" s="25" t="s">
        <v>322</v>
      </c>
      <c r="F8" s="89"/>
    </row>
    <row r="9" spans="1:6">
      <c r="A9" s="25" t="s">
        <v>320</v>
      </c>
      <c r="B9" s="25">
        <v>10</v>
      </c>
      <c r="C9" s="25" t="s">
        <v>321</v>
      </c>
      <c r="D9" s="25" t="s">
        <v>194</v>
      </c>
      <c r="E9" s="25" t="s">
        <v>322</v>
      </c>
      <c r="F9" s="89"/>
    </row>
    <row r="10" spans="1:6">
      <c r="A10" s="25" t="s">
        <v>324</v>
      </c>
      <c r="B10" s="25">
        <v>10</v>
      </c>
      <c r="C10" s="25" t="s">
        <v>325</v>
      </c>
      <c r="D10" s="25" t="s">
        <v>326</v>
      </c>
      <c r="E10" s="25" t="s">
        <v>327</v>
      </c>
    </row>
    <row r="11" spans="1:6">
      <c r="A11" s="25" t="s">
        <v>324</v>
      </c>
      <c r="B11" s="25">
        <v>10</v>
      </c>
      <c r="C11" s="25" t="s">
        <v>328</v>
      </c>
      <c r="D11" s="25" t="s">
        <v>96</v>
      </c>
      <c r="E11" s="122" t="s">
        <v>322</v>
      </c>
    </row>
    <row r="12" spans="1:6">
      <c r="A12" s="25" t="s">
        <v>329</v>
      </c>
      <c r="B12" s="25">
        <v>10</v>
      </c>
      <c r="C12" s="25" t="s">
        <v>207</v>
      </c>
      <c r="D12" s="32" t="s">
        <v>330</v>
      </c>
      <c r="E12" s="25" t="s">
        <v>327</v>
      </c>
    </row>
    <row r="13" spans="1:6">
      <c r="A13" s="25" t="s">
        <v>331</v>
      </c>
      <c r="B13" s="25">
        <v>11</v>
      </c>
      <c r="C13" s="25" t="s">
        <v>332</v>
      </c>
      <c r="D13" s="32" t="s">
        <v>333</v>
      </c>
      <c r="E13" s="25" t="s">
        <v>317</v>
      </c>
    </row>
    <row r="14" spans="1:6">
      <c r="A14" s="25" t="s">
        <v>334</v>
      </c>
      <c r="B14" s="25">
        <v>10</v>
      </c>
      <c r="C14" s="25" t="s">
        <v>335</v>
      </c>
      <c r="D14" s="25" t="s">
        <v>151</v>
      </c>
      <c r="E14" s="25" t="s">
        <v>336</v>
      </c>
    </row>
    <row r="15" spans="1:6">
      <c r="A15" s="25" t="s">
        <v>320</v>
      </c>
      <c r="B15" s="25">
        <v>10</v>
      </c>
      <c r="C15" s="25" t="s">
        <v>321</v>
      </c>
      <c r="D15" s="25" t="s">
        <v>190</v>
      </c>
      <c r="E15" s="252" t="s">
        <v>337</v>
      </c>
    </row>
    <row r="16" spans="1:6">
      <c r="A16" s="25" t="s">
        <v>320</v>
      </c>
      <c r="B16" s="25">
        <v>10</v>
      </c>
      <c r="C16" s="25" t="s">
        <v>321</v>
      </c>
      <c r="D16" s="25" t="s">
        <v>323</v>
      </c>
      <c r="E16" s="248"/>
    </row>
    <row r="17" spans="1:5">
      <c r="A17" s="25" t="s">
        <v>320</v>
      </c>
      <c r="B17" s="25">
        <v>10</v>
      </c>
      <c r="C17" s="25" t="s">
        <v>321</v>
      </c>
      <c r="D17" s="25" t="s">
        <v>192</v>
      </c>
      <c r="E17" s="248"/>
    </row>
    <row r="18" spans="1:5">
      <c r="A18" s="25" t="s">
        <v>320</v>
      </c>
      <c r="B18" s="25">
        <v>10</v>
      </c>
      <c r="C18" s="25" t="s">
        <v>321</v>
      </c>
      <c r="D18" s="25" t="s">
        <v>193</v>
      </c>
      <c r="E18" s="248"/>
    </row>
    <row r="19" spans="1:5">
      <c r="A19" s="25" t="s">
        <v>320</v>
      </c>
      <c r="B19" s="25">
        <v>10</v>
      </c>
      <c r="C19" s="25" t="s">
        <v>321</v>
      </c>
      <c r="D19" s="25" t="s">
        <v>194</v>
      </c>
      <c r="E19" s="248"/>
    </row>
    <row r="20" spans="1:5">
      <c r="A20" s="25" t="s">
        <v>320</v>
      </c>
      <c r="B20" s="25">
        <v>10</v>
      </c>
      <c r="C20" s="25" t="s">
        <v>207</v>
      </c>
      <c r="D20" s="32" t="s">
        <v>156</v>
      </c>
      <c r="E20" s="25" t="s">
        <v>338</v>
      </c>
    </row>
    <row r="21" spans="1:5">
      <c r="A21" s="25" t="s">
        <v>320</v>
      </c>
      <c r="B21" s="25">
        <v>11</v>
      </c>
      <c r="C21" s="25" t="s">
        <v>339</v>
      </c>
      <c r="D21" s="25" t="s">
        <v>340</v>
      </c>
      <c r="E21" s="25" t="s">
        <v>341</v>
      </c>
    </row>
    <row r="22" spans="1:5">
      <c r="A22" s="25" t="s">
        <v>320</v>
      </c>
      <c r="B22" s="25">
        <v>11</v>
      </c>
      <c r="C22" s="25" t="s">
        <v>332</v>
      </c>
      <c r="D22" s="25" t="s">
        <v>342</v>
      </c>
      <c r="E22" s="25" t="s">
        <v>343</v>
      </c>
    </row>
    <row r="23" spans="1:5">
      <c r="A23" s="25" t="s">
        <v>320</v>
      </c>
      <c r="B23" s="25">
        <v>11</v>
      </c>
      <c r="C23" s="25" t="s">
        <v>332</v>
      </c>
      <c r="D23" s="25" t="s">
        <v>344</v>
      </c>
      <c r="E23" s="25" t="s">
        <v>345</v>
      </c>
    </row>
    <row r="24" spans="1:5">
      <c r="A24" s="25" t="s">
        <v>346</v>
      </c>
      <c r="B24" s="25">
        <v>10</v>
      </c>
      <c r="C24" s="25" t="s">
        <v>347</v>
      </c>
      <c r="D24" s="25" t="s">
        <v>348</v>
      </c>
      <c r="E24" s="25" t="s">
        <v>349</v>
      </c>
    </row>
    <row r="25" spans="1:5">
      <c r="A25" s="25" t="s">
        <v>346</v>
      </c>
      <c r="B25" s="25">
        <v>10</v>
      </c>
      <c r="C25" s="25" t="s">
        <v>350</v>
      </c>
      <c r="D25" s="25" t="s">
        <v>351</v>
      </c>
      <c r="E25" s="25" t="s">
        <v>352</v>
      </c>
    </row>
    <row r="26" spans="1:5">
      <c r="A26" s="25" t="s">
        <v>346</v>
      </c>
      <c r="B26" s="25">
        <v>10</v>
      </c>
      <c r="C26" s="25" t="s">
        <v>350</v>
      </c>
      <c r="D26" s="25" t="s">
        <v>353</v>
      </c>
      <c r="E26" s="25" t="s">
        <v>354</v>
      </c>
    </row>
    <row r="27" spans="1:5">
      <c r="A27" s="25" t="s">
        <v>355</v>
      </c>
      <c r="B27" s="25">
        <v>11</v>
      </c>
      <c r="C27" s="25" t="s">
        <v>356</v>
      </c>
      <c r="D27" s="25" t="s">
        <v>357</v>
      </c>
      <c r="E27" s="25" t="s">
        <v>358</v>
      </c>
    </row>
    <row r="28" spans="1:5">
      <c r="A28" s="25" t="s">
        <v>359</v>
      </c>
      <c r="B28" s="25">
        <v>10</v>
      </c>
      <c r="C28" s="25" t="s">
        <v>360</v>
      </c>
      <c r="D28" s="25" t="s">
        <v>361</v>
      </c>
      <c r="E28" s="25" t="s">
        <v>362</v>
      </c>
    </row>
    <row r="29" spans="1:5">
      <c r="A29" s="25" t="s">
        <v>359</v>
      </c>
      <c r="B29" s="25">
        <v>10</v>
      </c>
      <c r="C29" s="25" t="s">
        <v>360</v>
      </c>
      <c r="D29" s="25" t="s">
        <v>363</v>
      </c>
      <c r="E29" s="25" t="s">
        <v>364</v>
      </c>
    </row>
    <row r="30" spans="1:5">
      <c r="A30" s="25" t="s">
        <v>359</v>
      </c>
      <c r="B30" s="25">
        <v>10</v>
      </c>
      <c r="C30" s="25" t="s">
        <v>360</v>
      </c>
      <c r="D30" s="25" t="s">
        <v>288</v>
      </c>
      <c r="E30" s="25" t="s">
        <v>364</v>
      </c>
    </row>
    <row r="31" spans="1:5">
      <c r="A31" s="25" t="s">
        <v>359</v>
      </c>
      <c r="B31" s="25">
        <v>10</v>
      </c>
      <c r="C31" s="25" t="s">
        <v>360</v>
      </c>
      <c r="D31" s="25" t="s">
        <v>365</v>
      </c>
      <c r="E31" s="25" t="s">
        <v>366</v>
      </c>
    </row>
    <row r="32" spans="1:5">
      <c r="A32" s="25" t="s">
        <v>320</v>
      </c>
      <c r="B32" s="25">
        <v>10</v>
      </c>
      <c r="C32" s="25" t="s">
        <v>321</v>
      </c>
      <c r="D32" s="25" t="s">
        <v>191</v>
      </c>
      <c r="E32" s="25" t="s">
        <v>367</v>
      </c>
    </row>
    <row r="33" spans="1:6">
      <c r="A33" s="25" t="s">
        <v>195</v>
      </c>
      <c r="B33" s="25">
        <v>10</v>
      </c>
      <c r="C33" s="25" t="s">
        <v>209</v>
      </c>
      <c r="D33" s="25" t="s">
        <v>156</v>
      </c>
      <c r="E33" s="25" t="s">
        <v>368</v>
      </c>
      <c r="F33" s="25" t="s">
        <v>369</v>
      </c>
    </row>
    <row r="34" spans="1:6">
      <c r="A34" s="25" t="s">
        <v>370</v>
      </c>
      <c r="B34" s="25">
        <v>10</v>
      </c>
      <c r="C34" s="25" t="s">
        <v>116</v>
      </c>
      <c r="D34" s="25" t="s">
        <v>144</v>
      </c>
      <c r="E34" s="25" t="s">
        <v>371</v>
      </c>
      <c r="F34" s="25" t="s">
        <v>372</v>
      </c>
    </row>
  </sheetData>
  <mergeCells count="1">
    <mergeCell ref="E15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78</vt:i4>
      </vt:variant>
    </vt:vector>
  </HeadingPairs>
  <TitlesOfParts>
    <vt:vector size="111" baseType="lpstr">
      <vt:lpstr>Y11 Science 2022-23</vt:lpstr>
      <vt:lpstr>2022 October Y11 Mocks </vt:lpstr>
      <vt:lpstr>Lookups COMBINED</vt:lpstr>
      <vt:lpstr>Lookups TRIPLE</vt:lpstr>
      <vt:lpstr>Y10 Workings out BPRVBE</vt:lpstr>
      <vt:lpstr>Y10 Boundaries</vt:lpstr>
      <vt:lpstr>Y10 distributions</vt:lpstr>
      <vt:lpstr>21-22 Y10 mock absentees</vt:lpstr>
      <vt:lpstr>Incorrect on spreadsheet 2021-2</vt:lpstr>
      <vt:lpstr>New students Sept 2021</vt:lpstr>
      <vt:lpstr>21-22 Y10 JUNE MOCKS LOOKUP WOR</vt:lpstr>
      <vt:lpstr>March 22 Grade Boundaries </vt:lpstr>
      <vt:lpstr>(Calculations CombF)</vt:lpstr>
      <vt:lpstr>(Calculations Y10)</vt:lpstr>
      <vt:lpstr>(Calculations BioH)</vt:lpstr>
      <vt:lpstr>(Calculations Y10tr)</vt:lpstr>
      <vt:lpstr>(Calculations CheH)</vt:lpstr>
      <vt:lpstr>(Calculations CombH)</vt:lpstr>
      <vt:lpstr>(Calculations PhyH)</vt:lpstr>
      <vt:lpstr>2022 Y11 Tiers</vt:lpstr>
      <vt:lpstr>Sheet22</vt:lpstr>
      <vt:lpstr>Y10Y11 boundaries</vt:lpstr>
      <vt:lpstr>Y9 boundaries </vt:lpstr>
      <vt:lpstr>Copy for AP1.2 work in progress</vt:lpstr>
      <vt:lpstr>Y10 tiers</vt:lpstr>
      <vt:lpstr>ELC ESA to GCSE lookup</vt:lpstr>
      <vt:lpstr>Help with Interventions</vt:lpstr>
      <vt:lpstr>BPRVBE for AP2 (comb)</vt:lpstr>
      <vt:lpstr>BPRVBE for AP2 (bio)</vt:lpstr>
      <vt:lpstr>BPRVBE for AP2 (che)</vt:lpstr>
      <vt:lpstr>BPRVBE for AP2 (phy)</vt:lpstr>
      <vt:lpstr>Y10 AP2 - combined</vt:lpstr>
      <vt:lpstr>Y10 AP2 - triple</vt:lpstr>
      <vt:lpstr>Bio1aF</vt:lpstr>
      <vt:lpstr>Bio1aH</vt:lpstr>
      <vt:lpstr>CBio2F19</vt:lpstr>
      <vt:lpstr>CBio2H19</vt:lpstr>
      <vt:lpstr>Che1aF</vt:lpstr>
      <vt:lpstr>Che1aH</vt:lpstr>
      <vt:lpstr>CombinedBio</vt:lpstr>
      <vt:lpstr>CombinedChemPhys</vt:lpstr>
      <vt:lpstr>CombinedTOTAL</vt:lpstr>
      <vt:lpstr>Mar22CombF</vt:lpstr>
      <vt:lpstr>Mar22CombH</vt:lpstr>
      <vt:lpstr>Mar22TripBioF</vt:lpstr>
      <vt:lpstr>Mar22TripBioH</vt:lpstr>
      <vt:lpstr>Mar22TripChemF</vt:lpstr>
      <vt:lpstr>Mar22TripChemH</vt:lpstr>
      <vt:lpstr>Mar22TripPhysF</vt:lpstr>
      <vt:lpstr>Mar22TripPhysH</vt:lpstr>
      <vt:lpstr>Phy1aF</vt:lpstr>
      <vt:lpstr>Phy1aH</vt:lpstr>
      <vt:lpstr>TripleBio</vt:lpstr>
      <vt:lpstr>TripleChem</vt:lpstr>
      <vt:lpstr>TriplePhys</vt:lpstr>
      <vt:lpstr>Y10AP2Bio</vt:lpstr>
      <vt:lpstr>Y10AP2Chem</vt:lpstr>
      <vt:lpstr>Y10AP2Comb</vt:lpstr>
      <vt:lpstr>Y10AP2Phys</vt:lpstr>
      <vt:lpstr>Y10Basics</vt:lpstr>
      <vt:lpstr>Y10julyF</vt:lpstr>
      <vt:lpstr>Y10julyH</vt:lpstr>
      <vt:lpstr>Y10JuneCombF</vt:lpstr>
      <vt:lpstr>Y10JuneCombH</vt:lpstr>
      <vt:lpstr>Y10JuneTripBioF</vt:lpstr>
      <vt:lpstr>Y10JuneTripBioH</vt:lpstr>
      <vt:lpstr>Y10JuneTripChemF</vt:lpstr>
      <vt:lpstr>Y10JuneTripChemH</vt:lpstr>
      <vt:lpstr>Y10JuneTripPhysF</vt:lpstr>
      <vt:lpstr>Y10JuneTripPhysH</vt:lpstr>
      <vt:lpstr>'(Calculations CheH)'!Y10Nov21BioH</vt:lpstr>
      <vt:lpstr>'(Calculations PhyH)'!Y10Nov21BioH</vt:lpstr>
      <vt:lpstr>'(Calculations PhyH)'!Y10Nov21CheH</vt:lpstr>
      <vt:lpstr>Y11Nov22BioF</vt:lpstr>
      <vt:lpstr>Y11Nov22BioH</vt:lpstr>
      <vt:lpstr>Y11Nov22ChemF</vt:lpstr>
      <vt:lpstr>Y11Nov22ChemH</vt:lpstr>
      <vt:lpstr>Y11Nov22CombF</vt:lpstr>
      <vt:lpstr>Y11Nov22CombH</vt:lpstr>
      <vt:lpstr>Y11Nov22PhysF</vt:lpstr>
      <vt:lpstr>Y11Nov22PhysH</vt:lpstr>
      <vt:lpstr>Y11Paper2Mar23CombF</vt:lpstr>
      <vt:lpstr>Y11Paper2Mar23CombH</vt:lpstr>
      <vt:lpstr>Y11Paper2Mar23TripBF</vt:lpstr>
      <vt:lpstr>Y11Paper2Mar23TripBH</vt:lpstr>
      <vt:lpstr>Y11Paper2Mar23TripCF</vt:lpstr>
      <vt:lpstr>Y11Paper2Mar23TripCH</vt:lpstr>
      <vt:lpstr>Y11Paper2Mar23TripPF</vt:lpstr>
      <vt:lpstr>Y11Paper2Mar23TripPH</vt:lpstr>
      <vt:lpstr>Year10Nov21BioF</vt:lpstr>
      <vt:lpstr>Year10Nov21BioH</vt:lpstr>
      <vt:lpstr>Year10Nov21CheF</vt:lpstr>
      <vt:lpstr>Year10Nov21CheH</vt:lpstr>
      <vt:lpstr>Year10Nov21CombF</vt:lpstr>
      <vt:lpstr>Year10Nov21CombH</vt:lpstr>
      <vt:lpstr>Year10Nov21PhyF</vt:lpstr>
      <vt:lpstr>Year10Nov21PhyH</vt:lpstr>
      <vt:lpstr>year11nov21bioF</vt:lpstr>
      <vt:lpstr>year11nov21bioH</vt:lpstr>
      <vt:lpstr>year11nov21cheF</vt:lpstr>
      <vt:lpstr>year11nov21cheH</vt:lpstr>
      <vt:lpstr>year11nov21combbioF</vt:lpstr>
      <vt:lpstr>year11nov21combbioH</vt:lpstr>
      <vt:lpstr>year11nov21combcheF</vt:lpstr>
      <vt:lpstr>year11nov21combcheH</vt:lpstr>
      <vt:lpstr>year11nov21combF</vt:lpstr>
      <vt:lpstr>year11nov21combH</vt:lpstr>
      <vt:lpstr>year11nov21combphyF</vt:lpstr>
      <vt:lpstr>year11nov21combphyH</vt:lpstr>
      <vt:lpstr>year11nov21phyF</vt:lpstr>
      <vt:lpstr>year11nov21phyH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WIles</dc:creator>
  <cp:lastModifiedBy>Robert WIles</cp:lastModifiedBy>
  <dcterms:created xsi:type="dcterms:W3CDTF">2023-05-11T10:41:46Z</dcterms:created>
  <dcterms:modified xsi:type="dcterms:W3CDTF">2023-05-11T10:41:46Z</dcterms:modified>
</cp:coreProperties>
</file>