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a21a01e0a8988/Documents/data_bootcamp/homework/My Work/ds_apr2024_1_excel/Submission/"/>
    </mc:Choice>
  </mc:AlternateContent>
  <xr:revisionPtr revIDLastSave="442" documentId="13_ncr:40009_{11C9D2FE-BDF6-5C46-B9DE-A4DF0C4A6734}" xr6:coauthVersionLast="47" xr6:coauthVersionMax="47" xr10:uidLastSave="{E535E9A3-F84A-424A-8BE1-6FB17A567BB6}"/>
  <bookViews>
    <workbookView xWindow="25695" yWindow="0" windowWidth="26010" windowHeight="20985" xr2:uid="{00000000-000D-0000-FFFF-FFFF00000000}"/>
  </bookViews>
  <sheets>
    <sheet name="Category Statistics" sheetId="2" r:id="rId1"/>
    <sheet name="Subcategory Statistics" sheetId="3" r:id="rId2"/>
    <sheet name="Outcomes Based on Launch Date" sheetId="5" r:id="rId3"/>
    <sheet name="Outcomes Based on Goal" sheetId="6" r:id="rId4"/>
    <sheet name="Stats" sheetId="7" r:id="rId5"/>
    <sheet name="Sheet3" sheetId="8" r:id="rId6"/>
    <sheet name="Crowdfunding" sheetId="1" r:id="rId7"/>
  </sheets>
  <definedNames>
    <definedName name="_xlcn.WorksheetConnection_CrowdfundingA1T10011" hidden="1">Crowdfunding!$A$1:$T$1001</definedName>
  </definedNames>
  <calcPr calcId="191029"/>
  <pivotCaches>
    <pivotCache cacheId="1" r:id="rId8"/>
    <pivotCache cacheId="5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I7" i="7"/>
  <c r="J6" i="7"/>
  <c r="I6" i="7"/>
  <c r="J4" i="7"/>
  <c r="J5" i="7"/>
  <c r="I5" i="7"/>
  <c r="I4" i="7"/>
  <c r="J3" i="7"/>
  <c r="I3" i="7"/>
  <c r="J2" i="7"/>
  <c r="I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/>
  <c r="S738" i="1" a="1"/>
  <c r="S738" i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6" l="1"/>
  <c r="G2" i="6"/>
  <c r="H2" i="6"/>
  <c r="G7" i="6"/>
  <c r="F8" i="6"/>
  <c r="F3" i="6"/>
  <c r="F7" i="6"/>
  <c r="F10" i="6"/>
  <c r="G10" i="6"/>
  <c r="H10" i="6"/>
  <c r="G8" i="6"/>
  <c r="H9" i="6"/>
  <c r="F12" i="6"/>
  <c r="G12" i="6"/>
  <c r="H12" i="6"/>
  <c r="F13" i="6"/>
  <c r="G13" i="6"/>
  <c r="H13" i="6"/>
  <c r="E2" i="6"/>
  <c r="E13" i="6"/>
  <c r="E12" i="6"/>
  <c r="E11" i="6"/>
  <c r="F11" i="6" s="1"/>
  <c r="E10" i="6"/>
  <c r="E9" i="6"/>
  <c r="F9" i="6" s="1"/>
  <c r="E8" i="6"/>
  <c r="H8" i="6" s="1"/>
  <c r="E7" i="6"/>
  <c r="H7" i="6" s="1"/>
  <c r="E6" i="6"/>
  <c r="G6" i="6" s="1"/>
  <c r="E5" i="6"/>
  <c r="F5" i="6" s="1"/>
  <c r="E4" i="6"/>
  <c r="G4" i="6" s="1"/>
  <c r="E3" i="6"/>
  <c r="H3" i="6" s="1"/>
  <c r="G9" i="6" l="1"/>
  <c r="G3" i="6"/>
  <c r="H6" i="6"/>
  <c r="G5" i="6"/>
  <c r="F6" i="6"/>
  <c r="H5" i="6"/>
  <c r="H4" i="6"/>
  <c r="H11" i="6"/>
  <c r="F4" i="6"/>
  <c r="G1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19C1D-D99D-48BD-9DC0-D57205F841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721BEC3-2357-496D-92AF-20E0F0CAC95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<sst xmlns="http://schemas.openxmlformats.org/spreadsheetml/2006/main" count="7091" uniqueCount="2117">
  <si>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</si>
  <si>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</si>
  <si>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</si>
  <si>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</si>
  <si>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</si>
  <si>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</si>
  <si>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</si>
  <si>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</si>
  <si>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</si>
  <si>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</si>
  <si>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</si>
  <si>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</si>
  <si>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</si>
  <si>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</si>
  <si>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</si>
  <si>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</si>
  <si>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</si>
  <si>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</si>
  <si>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</si>
  <si>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</si>
  <si>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</si>
  <si>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</si>
  <si>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</si>
  <si>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</si>
  <si>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</si>
  <si>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</si>
  <si>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</si>
  <si>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</si>
  <si>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</si>
  <si>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</si>
  <si>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</si>
  <si>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</si>
  <si>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</si>
  <si>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</si>
  <si>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</si>
  <si>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</si>
  <si>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</si>
  <si>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</si>
  <si>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</si>
  <si>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</si>
  <si>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</si>
  <si>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</si>
  <si>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</si>
  <si>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</si>
  <si>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</si>
  <si>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</si>
  <si>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</si>
  <si>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</si>
  <si>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</si>
  <si>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</si>
  <si>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</si>
  <si>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</si>
  <si>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</si>
  <si>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</si>
  <si>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</si>
  <si>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</si>
  <si>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</si>
  <si>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</si>
  <si>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</si>
  <si>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</si>
  <si>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</si>
  <si>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</si>
  <si>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</si>
  <si>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</si>
  <si>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</si>
  <si>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</si>
  <si>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</si>
  <si>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</si>
  <si>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</si>
  <si>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</si>
  <si>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</si>
  <si>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</si>
  <si>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</si>
  <si>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</si>
  <si>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</si>
  <si>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</si>
  <si>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</si>
  <si>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</si>
  <si>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</si>
  <si>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</si>
  <si>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</si>
  <si>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</si>
  <si>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</si>
  <si>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</si>
  <si>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</si>
  <si>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</si>
  <si>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</si>
  <si>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</si>
  <si>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</si>
  <si>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</si>
  <si>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</si>
  <si>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</si>
  <si>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</si>
  <si>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</si>
  <si>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</si>
  <si>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</si>
  <si>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</si>
  <si>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</si>
  <si>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</si>
  <si>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</si>
  <si>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</si>
  <si>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</si>
  <si>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</si>
  <si>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</si>
  <si>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</si>
  <si>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</si>
  <si>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</si>
  <si>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</si>
  <si>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</si>
  <si>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</si>
  <si>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</si>
  <si>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</si>
  <si>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</si>
  <si>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</si>
  <si>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</si>
  <si>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</si>
  <si>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</si>
  <si>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</si>
  <si>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</si>
  <si>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</si>
  <si>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</si>
  <si>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</si>
  <si>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</si>
  <si>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</si>
  <si>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</si>
  <si>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</si>
  <si>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</si>
  <si>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</si>
  <si>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</si>
  <si>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</si>
  <si>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</si>
  <si>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</si>
  <si>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</si>
  <si>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</si>
  <si>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</si>
  <si>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</si>
  <si>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</si>
  <si>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</si>
  <si>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</si>
  <si>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</si>
  <si>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</si>
  <si>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</si>
  <si>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</si>
  <si>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</si>
  <si>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</si>
  <si>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</si>
  <si>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</si>
  <si>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</si>
  <si>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</si>
  <si>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</si>
  <si>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</si>
  <si>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</si>
  <si>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</si>
  <si>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</si>
  <si>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</si>
  <si>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</si>
  <si>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</si>
  <si>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</si>
  <si>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</si>
  <si>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</si>
  <si>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</si>
  <si>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</si>
  <si>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</si>
  <si>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</si>
  <si>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</si>
  <si>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</si>
  <si>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</si>
  <si>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</si>
  <si>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</si>
  <si>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</si>
  <si>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</si>
  <si>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</si>
  <si>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</si>
  <si>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</si>
  <si>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</si>
  <si>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</si>
  <si>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</si>
  <si>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</si>
  <si>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</si>
  <si>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</si>
  <si>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</si>
  <si>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</si>
  <si>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</si>
  <si>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</si>
  <si>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</si>
  <si>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</si>
  <si>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</si>
  <si>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</si>
  <si>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</si>
  <si>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</si>
  <si>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</si>
  <si>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</si>
  <si>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</si>
  <si>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</si>
  <si>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</si>
  <si>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</si>
  <si>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</si>
  <si>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</si>
  <si>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</si>
  <si>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</si>
  <si>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</si>
  <si>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</si>
  <si>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</si>
  <si>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</si>
  <si>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</si>
  <si>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</si>
  <si>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</si>
  <si>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</si>
  <si>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</si>
  <si>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</si>
  <si>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</si>
  <si>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</si>
  <si>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</si>
  <si>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</si>
  <si>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</si>
  <si>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</si>
  <si>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</si>
  <si>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</si>
  <si>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</si>
  <si>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</si>
  <si>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</si>
  <si>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</si>
  <si>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</si>
  <si>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</si>
  <si>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</si>
  <si>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</si>
  <si>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</si>
  <si>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</si>
  <si>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</si>
  <si>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</si>
  <si>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</si>
  <si>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</si>
  <si>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</si>
  <si>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</si>
  <si>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</si>
  <si>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</si>
  <si>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</si>
  <si>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</si>
  <si>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</si>
  <si>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</si>
  <si>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</si>
  <si>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</si>
  <si>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</si>
  <si>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</si>
  <si>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</si>
  <si>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</si>
  <si>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</si>
  <si>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</si>
  <si>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</si>
  <si>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</si>
  <si>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</si>
  <si>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</si>
  <si>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</si>
  <si>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</si>
  <si>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</si>
  <si>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</si>
  <si>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</si>
  <si>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</si>
  <si>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</si>
  <si>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</si>
  <si>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</si>
  <si>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</si>
  <si>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</si>
  <si>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</si>
  <si>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</si>
  <si>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</si>
  <si>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</si>
  <si>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</si>
  <si>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</si>
  <si>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</si>
  <si>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</si>
  <si>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</si>
  <si>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</si>
  <si>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</si>
  <si>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</si>
  <si>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</si>
  <si>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</si>
  <si>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</si>
  <si>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</si>
  <si>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</si>
  <si>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</si>
  <si>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</si>
  <si>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</si>
  <si>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</si>
  <si>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</si>
  <si>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</si>
  <si>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</si>
  <si>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</si>
  <si>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</si>
  <si>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</si>
  <si>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</si>
  <si>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</si>
  <si>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</si>
  <si>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</si>
  <si>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</si>
  <si>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</si>
  <si>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</si>
  <si>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</si>
  <si>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</si>
  <si>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</si>
  <si>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</si>
  <si>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</si>
  <si>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</si>
  <si>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</si>
  <si>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</si>
  <si>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</si>
  <si>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</si>
  <si>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</si>
  <si>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</si>
  <si>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</si>
  <si>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</si>
  <si>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</si>
  <si>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</si>
  <si>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</si>
  <si>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</si>
  <si>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</si>
  <si>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</si>
  <si>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</si>
  <si>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</si>
  <si>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</si>
  <si>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</si>
  <si>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</si>
  <si>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</si>
  <si>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</si>
  <si>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</si>
  <si>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</si>
  <si>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</si>
  <si>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</si>
  <si>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</si>
  <si>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</si>
  <si>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</si>
  <si>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</si>
  <si>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</si>
  <si>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</si>
  <si>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</si>
  <si>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</si>
  <si>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</si>
  <si>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</si>
  <si>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</si>
  <si>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</si>
  <si>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</si>
  <si>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</si>
  <si>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</si>
  <si>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</si>
  <si>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</si>
  <si>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</si>
  <si>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</si>
  <si>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</si>
  <si>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</si>
  <si>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</si>
  <si>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</si>
  <si>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</si>
  <si>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</si>
  <si>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</si>
  <si>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</si>
  <si>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</si>
  <si>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</si>
  <si>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</si>
  <si>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</si>
  <si>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</si>
  <si>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</si>
  <si>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</si>
  <si>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</si>
  <si>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</si>
  <si>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</si>
  <si>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</si>
  <si>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</si>
  <si>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</si>
  <si>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</si>
  <si>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</si>
  <si>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</si>
  <si>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</si>
  <si>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</si>
  <si>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</si>
  <si>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</si>
  <si>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</si>
  <si>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</si>
  <si>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</si>
  <si>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</si>
  <si>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</si>
  <si>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</si>
  <si>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</si>
  <si>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</si>
  <si>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</si>
  <si>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</si>
  <si>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</si>
  <si>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</si>
  <si>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</si>
  <si>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</si>
  <si>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</si>
  <si>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</si>
  <si>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</si>
  <si>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</si>
  <si>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</si>
  <si>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</si>
  <si>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</si>
  <si>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</si>
  <si>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</si>
  <si>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</si>
  <si>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</si>
  <si>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</si>
  <si>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</si>
  <si>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</si>
  <si>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</si>
  <si>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</si>
  <si>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</si>
  <si>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</si>
  <si>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</si>
  <si>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</si>
  <si>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</si>
  <si>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</si>
  <si>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</si>
  <si>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</si>
  <si>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</si>
  <si>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</si>
  <si>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</si>
  <si>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</si>
  <si>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</si>
  <si>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</si>
  <si>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</si>
  <si>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</si>
  <si>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</si>
  <si>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</si>
  <si>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</si>
  <si>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</si>
  <si>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</si>
  <si>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</si>
  <si>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</si>
  <si>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</si>
  <si>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</si>
  <si>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</si>
  <si>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</si>
  <si>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</si>
  <si>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</si>
  <si>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</si>
  <si>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</si>
  <si>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</si>
  <si>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</si>
  <si>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</si>
  <si>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</si>
  <si>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</si>
  <si>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</si>
  <si>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</si>
  <si>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</si>
  <si>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</si>
  <si>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</si>
  <si>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</si>
  <si>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</si>
  <si>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</si>
  <si>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</si>
  <si>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</si>
  <si>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</si>
  <si>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</si>
  <si>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</si>
  <si>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</si>
  <si>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</si>
  <si>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</si>
  <si>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</si>
  <si>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</si>
  <si>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</si>
  <si>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</si>
  <si>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</si>
  <si>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</si>
  <si>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</si>
  <si>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</si>
  <si>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</si>
  <si>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</si>
  <si>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</si>
  <si>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</si>
  <si>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</si>
  <si>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</si>
  <si>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</si>
  <si>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</si>
  <si>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</si>
  <si>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</si>
  <si>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</si>
  <si>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</si>
  <si>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</si>
  <si>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</si>
  <si>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</si>
  <si>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</si>
  <si>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</si>
  <si>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</si>
  <si>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</si>
  <si>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</si>
  <si>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</si>
  <si>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</si>
  <si>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</si>
  <si>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</si>
  <si>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</si>
  <si>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</si>
  <si>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</si>
  <si>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</si>
  <si>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</si>
  <si>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</si>
  <si>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</si>
  <si>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</si>
  <si>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</si>
  <si>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</si>
  <si>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</si>
  <si>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</si>
  <si>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</si>
  <si>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</si>
  <si>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</si>
  <si>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</si>
  <si>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</si>
  <si>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</si>
  <si>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</si>
  <si>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</si>
  <si>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</si>
  <si>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</si>
  <si>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</si>
  <si>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</si>
  <si>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</si>
  <si>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</si>
  <si>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</si>
  <si>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</si>
  <si>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</si>
  <si>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</si>
  <si>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</si>
  <si>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</si>
  <si>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</si>
  <si>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</si>
  <si>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</si>
  <si>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</si>
  <si>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</si>
  <si>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</si>
  <si>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</si>
  <si>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</si>
  <si>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</si>
  <si>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</si>
  <si>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</si>
  <si>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</si>
  <si>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</si>
  <si>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</si>
  <si>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</si>
  <si>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</si>
  <si>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</si>
  <si>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</si>
  <si>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</si>
  <si>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</si>
  <si>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</si>
  <si>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</si>
  <si>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</si>
  <si>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</si>
  <si>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</si>
  <si>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</si>
  <si>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</si>
  <si>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</si>
  <si>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</si>
  <si>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</si>
  <si>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</si>
  <si>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</si>
  <si>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</si>
  <si>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</si>
  <si>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</si>
  <si>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</si>
  <si>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</si>
  <si>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</si>
  <si>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</si>
  <si>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</si>
  <si>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</si>
  <si>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</si>
  <si>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</si>
  <si>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</si>
  <si>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</si>
  <si>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</si>
  <si>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</si>
  <si>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</si>
  <si>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</si>
  <si>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</si>
  <si>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</si>
  <si>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</si>
  <si>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</si>
  <si>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</si>
  <si>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</si>
  <si>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</si>
  <si>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</si>
  <si>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</si>
  <si>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</si>
  <si>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</si>
  <si>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</si>
  <si>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</si>
  <si>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</si>
  <si>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</si>
  <si>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</si>
  <si>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</si>
  <si>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</si>
  <si>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</si>
  <si>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</si>
  <si>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</si>
  <si>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</si>
  <si>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</si>
  <si>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</si>
  <si>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</si>
  <si>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</si>
  <si>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</si>
  <si>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</si>
  <si>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</si>
  <si>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</si>
  <si>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</si>
  <si>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</si>
  <si>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</si>
  <si>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</si>
  <si>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</si>
  <si>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</si>
  <si>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</si>
  <si>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</si>
  <si>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</si>
  <si>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</si>
  <si>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</si>
  <si>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</si>
  <si>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</si>
  <si>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</si>
  <si>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</si>
  <si>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</si>
  <si>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</si>
  <si>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</si>
  <si>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</si>
  <si>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</si>
  <si>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</si>
  <si>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</si>
  <si>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</si>
  <si>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</si>
  <si>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</si>
  <si>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</si>
  <si>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</si>
  <si>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</si>
  <si>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</si>
  <si>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</si>
  <si>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</si>
  <si>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</si>
  <si>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</si>
  <si>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</si>
  <si>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</si>
  <si>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</si>
  <si>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</si>
  <si>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</si>
  <si>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</si>
  <si>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</si>
  <si>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</si>
  <si>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</si>
  <si>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</si>
  <si>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</si>
  <si>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</si>
  <si>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</si>
  <si>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</si>
  <si>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</si>
  <si>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</si>
  <si>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</si>
  <si>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</si>
  <si>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</si>
  <si>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</si>
  <si>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</si>
  <si>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</si>
  <si>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</si>
  <si>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</si>
  <si>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</si>
  <si>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</si>
  <si>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</si>
  <si>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</si>
  <si>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</si>
  <si>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</si>
  <si>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</si>
  <si>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</si>
  <si>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</si>
  <si>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</si>
  <si>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</si>
  <si>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</si>
  <si>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</si>
  <si>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</si>
  <si>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</si>
  <si>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</si>
  <si>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</si>
  <si>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</si>
  <si>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</si>
  <si>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</si>
  <si>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</si>
  <si>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</si>
  <si>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</si>
  <si>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</si>
  <si>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</si>
  <si>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</si>
  <si>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</si>
  <si>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</si>
  <si>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</si>
  <si>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</si>
  <si>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</si>
  <si>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</si>
  <si>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</si>
  <si>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</si>
  <si>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</si>
  <si>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</si>
  <si>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</si>
  <si>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</si>
  <si>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</si>
  <si>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</si>
  <si>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</si>
  <si>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</si>
  <si>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</si>
  <si>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</si>
  <si>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</si>
  <si>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</si>
  <si>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</si>
  <si>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</si>
  <si>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</si>
  <si>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</si>
  <si>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</si>
  <si>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</si>
  <si>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</si>
  <si>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</si>
  <si>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</si>
  <si>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</si>
  <si>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</si>
  <si>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</si>
  <si>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</si>
  <si>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</si>
  <si>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</si>
  <si>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</si>
  <si>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</si>
  <si>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</si>
  <si>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</si>
  <si>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</si>
  <si>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</si>
  <si>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</si>
  <si>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</si>
  <si>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</si>
  <si>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</si>
  <si>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</si>
  <si>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</si>
  <si>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</si>
  <si>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</si>
  <si>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</si>
  <si>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</si>
  <si>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</si>
  <si>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</si>
  <si>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</si>
  <si>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</si>
  <si>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</si>
  <si>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</si>
  <si>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</si>
  <si>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</si>
  <si>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</si>
  <si>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</si>
  <si>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</si>
  <si>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</si>
  <si>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</si>
  <si>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</si>
  <si>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</si>
  <si>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</si>
  <si>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</si>
  <si>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</si>
  <si>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</si>
  <si>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</si>
  <si>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</si>
  <si>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</si>
  <si>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</si>
  <si>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</si>
  <si>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</si>
  <si>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</si>
  <si>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</si>
  <si>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</si>
  <si>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</si>
  <si>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</si>
  <si>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</si>
  <si>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</si>
  <si>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</si>
  <si>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</si>
  <si>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</si>
  <si>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</si>
  <si>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</si>
  <si>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</si>
  <si>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</si>
  <si>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</si>
  <si>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</si>
  <si>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</si>
  <si>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</si>
  <si>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</si>
  <si>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</si>
  <si>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</si>
  <si>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</si>
  <si>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</si>
  <si>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</si>
  <si>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</si>
  <si>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</si>
  <si>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</si>
  <si>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</si>
  <si>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</si>
  <si>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</si>
  <si>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</si>
  <si>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</si>
  <si>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</si>
  <si>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</si>
  <si>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</si>
  <si>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</si>
  <si>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</si>
  <si>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</si>
  <si>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</si>
  <si>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</si>
  <si>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</si>
  <si>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</si>
  <si>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</si>
  <si>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</si>
  <si>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</si>
  <si>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</si>
  <si>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</si>
  <si>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</si>
  <si>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</si>
  <si>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</si>
  <si>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</si>
  <si>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</si>
  <si>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</si>
  <si>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</si>
  <si>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</si>
  <si>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</si>
  <si>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</si>
  <si>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</si>
  <si>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</si>
  <si>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</si>
  <si>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</si>
  <si>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</si>
  <si>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</si>
  <si>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</si>
  <si>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</si>
  <si>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</si>
  <si>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</si>
  <si>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</si>
  <si>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</si>
  <si>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</si>
  <si>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</si>
  <si>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</si>
  <si>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</si>
  <si>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</si>
  <si>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</si>
  <si>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</si>
  <si>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</si>
  <si>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</si>
  <si>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</si>
  <si>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</si>
  <si>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</si>
  <si>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</si>
  <si>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</si>
  <si>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</si>
  <si>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</si>
  <si>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</si>
  <si>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</si>
  <si>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</si>
  <si>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</si>
  <si>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</si>
  <si>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</si>
  <si>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</si>
  <si>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</si>
  <si>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</si>
  <si>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</si>
  <si>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</si>
  <si>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</si>
  <si>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</si>
  <si>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</si>
  <si>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</si>
  <si>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</si>
  <si>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</si>
  <si>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</si>
  <si>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</si>
  <si>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</si>
  <si>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</si>
  <si>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</si>
  <si>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</si>
  <si>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</si>
  <si>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</si>
  <si>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</si>
  <si>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</si>
  <si>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</si>
  <si>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</si>
  <si>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</si>
  <si>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</si>
  <si>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</si>
  <si>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</si>
  <si>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</si>
  <si>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</si>
  <si>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</si>
  <si>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</si>
  <si>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</si>
  <si>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</si>
  <si>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</si>
  <si>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</si>
  <si>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</si>
  <si>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</si>
  <si>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</si>
  <si>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</si>
  <si>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</si>
  <si>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</si>
  <si>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</si>
  <si>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</si>
  <si>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</si>
  <si>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</si>
  <si>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</si>
  <si>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</si>
  <si>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</si>
  <si>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</si>
  <si>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</si>
  <si>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</si>
  <si>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</si>
  <si>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</si>
  <si>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</si>
  <si>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</si>
  <si>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</si>
  <si>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</si>
  <si>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</si>
  <si>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</si>
  <si>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</si>
  <si>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</si>
  <si>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</si>
  <si>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</si>
  <si>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</si>
  <si>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</si>
  <si>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</si>
  <si>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</si>
  <si>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</si>
  <si>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</si>
  <si>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</si>
  <si>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</si>
  <si>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</si>
  <si>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</si>
  <si>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</si>
  <si>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</si>
  <si>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</si>
  <si>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</si>
  <si>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</si>
  <si>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</si>
  <si>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</si>
  <si>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</si>
  <si>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</si>
  <si>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</si>
  <si>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</si>
  <si>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</si>
  <si>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</si>
  <si>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</si>
  <si>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</si>
  <si>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</si>
  <si>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</si>
  <si>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</si>
  <si>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</si>
  <si>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</si>
  <si>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</si>
  <si>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</si>
  <si>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</si>
  <si>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</si>
  <si>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</si>
  <si>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</si>
  <si>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</si>
  <si>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</si>
  <si>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</si>
  <si>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</si>
  <si>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</si>
  <si>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</si>
  <si>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</si>
  <si>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</si>
  <si>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</si>
  <si>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</si>
  <si>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</si>
  <si>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</si>
  <si>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</si>
  <si>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</si>
  <si>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</si>
  <si>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</si>
  <si>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</si>
  <si>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</si>
  <si>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</si>
  <si>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</si>
  <si>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</si>
  <si>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</si>
  <si>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</si>
  <si>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</si>
  <si>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</si>
  <si>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</si>
  <si>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</si>
  <si>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</si>
  <si>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</si>
  <si>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</si>
  <si>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</si>
  <si>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</si>
  <si>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</si>
  <si>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</si>
  <si>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</si>
  <si>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</si>
  <si>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</si>
  <si>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</si>
  <si>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</si>
  <si>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</si>
  <si>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</si>
  <si>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</si>
  <si>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</si>
  <si>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</si>
  <si>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</si>
  <si>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</si>
  <si>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</si>
  <si>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</si>
  <si>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</si>
  <si>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</si>
  <si>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</si>
  <si>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</si>
  <si>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</si>
  <si>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</si>
  <si>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</si>
  <si>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</si>
  <si>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</si>
  <si>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</si>
  <si>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</si>
  <si>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</si>
  <si>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</si>
  <si>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</si>
  <si>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</si>
  <si>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</si>
  <si>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</si>
  <si>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</si>
  <si>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</si>
  <si>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</si>
  <si>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</si>
  <si>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</si>
  <si>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</si>
  <si>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</si>
  <si>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</si>
  <si>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</si>
  <si>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</si>
  <si>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</si>
  <si>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</si>
  <si>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</si>
  <si>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</si>
  <si>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</si>
  <si>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</si>
  <si>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</si>
  <si>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</si>
  <si>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</si>
  <si>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</si>
  <si>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</si>
  <si>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</si>
  <si>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</si>
  <si>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</si>
  <si>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</si>
  <si>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</si>
  <si>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</si>
  <si>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</si>
  <si>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</si>
  <si>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</si>
  <si>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</si>
  <si>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</si>
  <si>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</si>
  <si>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</si>
  <si>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</si>
  <si>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</si>
  <si>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</si>
  <si>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</si>
  <si>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</si>
  <si>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</si>
  <si>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</si>
  <si>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</si>
  <si>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</si>
  <si>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</si>
  <si>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</si>
  <si>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</si>
  <si>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</si>
  <si>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</si>
  <si>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</si>
  <si>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</si>
  <si>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</si>
  <si>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</si>
  <si>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</si>
  <si>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</si>
  <si>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</si>
  <si>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</si>
  <si>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</si>
  <si>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</si>
  <si>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</si>
  <si>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</si>
  <si>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</si>
  <si>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</si>
  <si>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</si>
  <si>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</si>
  <si>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</si>
  <si>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</si>
  <si>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</si>
  <si>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</si>
  <si>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</si>
  <si>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</si>
  <si>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</si>
  <si>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</si>
  <si>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</si>
  <si>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</si>
  <si>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</si>
  <si>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</si>
  <si>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</si>
  <si>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</si>
  <si>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</si>
  <si>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</si>
  <si>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</si>
  <si>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</si>
  <si>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</si>
  <si>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</si>
  <si>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</si>
  <si>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</si>
  <si>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</si>
  <si>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</si>
  <si>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</si>
  <si>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</si>
  <si>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</si>
  <si>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</si>
  <si>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</si>
  <si>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</si>
  <si>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</si>
  <si>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</si>
  <si>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</si>
  <si>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</si>
  <si>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</si>
  <si>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</si>
  <si>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</si>
  <si>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</si>
  <si>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</si>
  <si>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</si>
  <si>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</si>
  <si>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</si>
  <si>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</si>
  <si>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</si>
  <si>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</si>
  <si>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</si>
  <si>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</si>
  <si>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</si>
  <si>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</si>
  <si>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</si>
  <si>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</si>
  <si>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</si>
  <si>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</si>
  <si>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</si>
  <si>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</si>
  <si>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</si>
  <si>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</si>
  <si>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</si>
  <si>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</si>
  <si>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</si>
  <si>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</si>
  <si>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</si>
  <si>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</si>
  <si>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</si>
  <si>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</si>
  <si>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</si>
  <si>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</si>
  <si>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</si>
  <si>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</si>
  <si>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</si>
  <si>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</si>
  <si>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</si>
  <si>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</si>
  <si>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</si>
  <si>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</si>
  <si>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</si>
  <si>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</si>
  <si>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</si>
  <si>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</si>
  <si>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</si>
  <si>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</si>
  <si>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</si>
  <si>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</si>
  <si>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</si>
  <si>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</si>
  <si>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</si>
  <si>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</si>
  <si>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</si>
  <si>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</si>
  <si>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</si>
  <si>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</si>
  <si>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</si>
  <si>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</si>
  <si>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</si>
  <si>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</si>
  <si>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</si>
  <si>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</si>
  <si>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</si>
  <si>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</si>
  <si>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</si>
  <si>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</si>
  <si>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</si>
  <si>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</si>
  <si>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</si>
  <si>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</si>
  <si>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</si>
  <si>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</si>
  <si>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</si>
  <si>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</si>
  <si>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</si>
  <si>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</si>
  <si>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</si>
  <si>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</si>
  <si>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</si>
  <si>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</si>
  <si>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</si>
  <si>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</si>
  <si>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</si>
  <si>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</si>
  <si>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</si>
  <si>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</si>
  <si>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</si>
  <si>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</si>
  <si>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</si>
  <si>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</si>
  <si>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</si>
  <si>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</si>
  <si>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</si>
  <si>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</si>
  <si>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</si>
  <si>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</si>
  <si>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</si>
  <si>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</si>
  <si>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</si>
  <si>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</si>
  <si>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</si>
  <si>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</si>
  <si>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</si>
  <si>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</si>
  <si>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</si>
  <si>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</si>
  <si>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</si>
  <si>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</si>
  <si>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</si>
  <si>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</si>
  <si>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</si>
  <si>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</si>
  <si>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</si>
  <si>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</si>
  <si>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</si>
  <si>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</si>
  <si>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</si>
  <si>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</si>
  <si>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</si>
  <si>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</si>
  <si>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</si>
  <si>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</si>
  <si>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</si>
  <si>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</si>
  <si>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</si>
  <si>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</si>
  <si>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</si>
  <si>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</si>
  <si>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</si>
  <si>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</si>
  <si>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</si>
  <si>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</si>
  <si>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</si>
  <si>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</si>
  <si>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</si>
  <si>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</si>
  <si>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</si>
  <si>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</si>
  <si>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</si>
  <si>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</si>
  <si>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</si>
  <si>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</si>
  <si>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</si>
  <si>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</si>
  <si>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</si>
  <si>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</si>
  <si>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</si>
  <si>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</si>
  <si>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</si>
  <si>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</si>
  <si>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</si>
  <si>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</si>
  <si>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</si>
  <si>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</si>
  <si>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</si>
  <si>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</si>
  <si>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</si>
  <si>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</si>
  <si>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</si>
  <si>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</si>
  <si>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</si>
  <si>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</si>
  <si>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</si>
  <si>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</si>
  <si>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</si>
  <si>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</si>
  <si>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</si>
  <si>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</si>
  <si>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</si>
  <si>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</si>
  <si>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</si>
  <si>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</si>
  <si>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</si>
  <si>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</si>
  <si>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</si>
  <si>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</si>
  <si>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</si>
  <si>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</si>
  <si>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</si>
  <si>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</si>
  <si>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</si>
  <si>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</si>
  <si>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</si>
  <si>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</si>
  <si>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</si>
  <si>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</si>
  <si>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</si>
  <si>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</si>
  <si>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</si>
  <si>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</si>
  <si>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</si>
  <si>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</si>
  <si>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</si>
  <si>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</si>
  <si>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</si>
  <si>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</si>
  <si>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</si>
  <si>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</si>
  <si>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</si>
  <si>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</si>
  <si>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</si>
  <si>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</si>
  <si>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</si>
  <si>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</si>
  <si>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</si>
  <si>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</si>
  <si>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</si>
  <si>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</si>
  <si>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</si>
  <si>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</si>
  <si>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</si>
  <si>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</si>
  <si>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</si>
  <si>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</si>
  <si>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</si>
  <si>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</si>
  <si>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</si>
  <si>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</si>
  <si>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</si>
  <si>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</si>
  <si>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</si>
  <si>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</si>
  <si>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</si>
  <si>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</si>
  <si>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</si>
  <si>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</si>
  <si>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</si>
  <si>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</si>
  <si>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</si>
  <si>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</si>
  <si>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</si>
  <si>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</si>
  <si>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</si>
  <si>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</si>
  <si>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</si>
  <si>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</si>
  <si>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</si>
  <si>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</si>
  <si>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</si>
  <si>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</si>
  <si>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</si>
  <si>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</si>
  <si>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</si>
  <si>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</si>
  <si>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</si>
  <si>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</si>
  <si>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</si>
  <si>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</si>
  <si>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</si>
  <si>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</si>
  <si>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</si>
  <si>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</si>
  <si>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</si>
  <si>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</si>
  <si>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</si>
  <si>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</si>
  <si>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</si>
  <si>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</si>
  <si>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</si>
  <si>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</si>
  <si>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</si>
  <si>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</si>
  <si>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</si>
  <si>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</si>
  <si>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</si>
  <si>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</si>
  <si>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</si>
  <si>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</si>
  <si>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</si>
  <si>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</si>
  <si>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</si>
  <si>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</si>
  <si>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</si>
  <si>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</si>
  <si>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</si>
  <si>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</si>
  <si>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</si>
  <si>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</si>
  <si>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</si>
  <si>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</si>
  <si>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</si>
  <si>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</si>
  <si>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</si>
  <si>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</si>
  <si>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</si>
  <si>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</si>
  <si>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</si>
  <si>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</si>
  <si>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</si>
  <si>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</si>
  <si>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</si>
  <si>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</si>
  <si>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</si>
  <si>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</si>
  <si>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</si>
  <si>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</si>
  <si>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</si>
  <si>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</si>
  <si>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</si>
  <si>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</si>
  <si>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</si>
  <si>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</si>
  <si>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</si>
  <si>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</si>
  <si>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</si>
  <si>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</si>
  <si>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</si>
  <si>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</si>
  <si>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</si>
  <si>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</si>
  <si>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</si>
  <si>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</si>
  <si>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</si>
  <si>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</si>
  <si>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</si>
  <si>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</si>
  <si>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</si>
  <si>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</si>
  <si>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</si>
  <si>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</si>
  <si>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</si>
  <si>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</si>
  <si>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</si>
  <si>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</si>
  <si>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</si>
  <si>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</si>
  <si>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</si>
  <si>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</si>
  <si>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</si>
  <si>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</si>
  <si>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</si>
  <si>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</si>
  <si>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</si>
  <si>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</si>
  <si>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</si>
  <si>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</si>
  <si>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</si>
  <si>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</si>
  <si>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</si>
  <si>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</si>
  <si>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</si>
  <si>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</si>
  <si>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</si>
  <si>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</si>
  <si>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</si>
  <si>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</si>
  <si>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</si>
  <si>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</si>
  <si>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</si>
  <si>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</si>
  <si>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</si>
  <si>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</si>
  <si>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</si>
  <si>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</si>
  <si>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</si>
  <si>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</si>
  <si>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</si>
  <si>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</si>
  <si>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</si>
  <si>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</si>
  <si>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</si>
  <si>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</si>
  <si>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</si>
  <si>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</si>
  <si>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</si>
  <si>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</si>
  <si>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</si>
  <si>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</si>
  <si>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</si>
  <si>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</si>
  <si>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</si>
  <si>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</si>
  <si>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</si>
  <si>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</si>
  <si>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</si>
  <si>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</si>
  <si>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</si>
  <si>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</si>
  <si>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</si>
  <si>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</si>
  <si>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</si>
  <si>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</si>
  <si>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</si>
  <si>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</si>
  <si>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</si>
  <si>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</si>
  <si>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</si>
  <si>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</si>
  <si>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</si>
  <si>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</si>
  <si>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</si>
  <si>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</si>
  <si>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</si>
  <si>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</si>
  <si>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</si>
  <si>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</si>
  <si>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</si>
  <si>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</si>
  <si>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</si>
  <si>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</si>
  <si>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</si>
  <si>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</si>
  <si>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</si>
  <si>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</si>
  <si>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</si>
  <si>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</si>
  <si>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</si>
  <si>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</si>
  <si>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</si>
  <si>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</si>
  <si>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</si>
  <si>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</si>
  <si>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</si>
  <si>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</si>
  <si>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</si>
  <si>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</si>
  <si>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</si>
  <si>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</si>
  <si>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</si>
  <si>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</si>
  <si>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</si>
  <si>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</si>
  <si>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</si>
  <si>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</si>
  <si>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</si>
  <si>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</si>
  <si>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</si>
  <si>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</si>
  <si>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</si>
  <si>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</si>
  <si>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</si>
  <si>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</si>
  <si>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</si>
  <si>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</si>
  <si>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</si>
  <si>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</si>
  <si>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</si>
  <si>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</si>
  <si>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</si>
  <si>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</si>
  <si>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</si>
  <si>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</si>
  <si>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</si>
  <si>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</si>
  <si>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</si>
  <si>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</si>
  <si>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</si>
  <si>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</si>
  <si>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</si>
  <si>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</si>
  <si>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</si>
  <si>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</si>
  <si>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</si>
  <si>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</si>
  <si>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</si>
  <si>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</si>
  <si>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</si>
  <si>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</si>
  <si>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</si>
  <si>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</si>
  <si>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</si>
  <si>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</si>
  <si>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</si>
  <si>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</si>
  <si>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</si>
  <si>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</si>
  <si>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</si>
  <si>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</si>
  <si>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</si>
  <si>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</si>
  <si>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</si>
  <si>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</si>
  <si>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</si>
  <si>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</si>
  <si>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</si>
  <si>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</si>
  <si>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</si>
  <si>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</si>
  <si>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</si>
  <si>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</si>
  <si>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</si>
  <si>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</si>
  <si>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</si>
  <si>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</si>
  <si>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</si>
  <si>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</si>
  <si>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</si>
  <si>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</si>
  <si>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</si>
  <si>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</si>
  <si>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</si>
  <si>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</si>
  <si>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</si>
  <si>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</si>
  <si>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</si>
  <si>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</si>
  <si>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</si>
  <si>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</si>
  <si>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</si>
  <si>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</si>
  <si>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</si>
  <si>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</si>
  <si>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</si>
  <si>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</si>
  <si>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</si>
  <si>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</si>
  <si>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</si>
  <si>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</si>
  <si>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</si>
  <si>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</si>
  <si>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</si>
  <si>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</si>
  <si>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</si>
  <si>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</si>
  <si>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</si>
  <si>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</si>
  <si>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</si>
  <si>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</si>
  <si>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</si>
  <si>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</si>
  <si>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</si>
  <si>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</si>
  <si>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</si>
  <si>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</si>
  <si>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</si>
  <si>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</si>
  <si>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</si>
  <si>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</si>
  <si>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</si>
  <si>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</si>
  <si>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</si>
  <si>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</si>
  <si>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</si>
  <si>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</si>
  <si>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</si>
  <si>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</si>
  <si>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</si>
  <si>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</si>
  <si>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</si>
  <si>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</si>
  <si>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</si>
  <si>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</si>
  <si>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</si>
  <si>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</si>
  <si>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</si>
  <si>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</si>
  <si>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</si>
  <si>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</si>
  <si>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</si>
  <si>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</si>
  <si>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</si>
  <si>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</si>
  <si>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</si>
  <si>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</si>
  <si>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</si>
  <si>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</si>
  <si>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</si>
  <si>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</si>
  <si>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</si>
  <si>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</si>
  <si>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</si>
  <si>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</si>
  <si>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</si>
  <si>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</si>
  <si>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</si>
  <si>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</si>
  <si>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</si>
  <si>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</si>
  <si>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</si>
  <si>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</si>
  <si>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</si>
  <si>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</si>
  <si>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</si>
  <si>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</si>
  <si>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</si>
  <si>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</si>
  <si>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</si>
  <si>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</si>
  <si>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</si>
  <si>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</si>
  <si>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</si>
  <si>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</si>
  <si>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</si>
  <si>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</si>
  <si>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</si>
  <si>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</si>
  <si>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</si>
  <si>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</si>
  <si>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</si>
  <si>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</si>
  <si>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</si>
  <si>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</si>
  <si>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</si>
  <si>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</si>
  <si>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</si>
  <si>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</si>
  <si>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</si>
  <si>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</si>
  <si>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</si>
  <si>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</si>
  <si>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</si>
  <si>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</si>
  <si>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</si>
  <si>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</si>
  <si>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</si>
  <si>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</si>
  <si>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</si>
  <si>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</si>
  <si>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</si>
  <si>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</si>
  <si>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</si>
  <si>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</si>
  <si>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</si>
  <si>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</si>
  <si>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</si>
  <si>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</si>
  <si>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</si>
  <si>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</si>
  <si>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</si>
  <si>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</si>
  <si>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</si>
  <si>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</si>
  <si>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</si>
  <si>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</si>
  <si>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</si>
  <si>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</si>
  <si>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</si>
  <si>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</si>
  <si>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</si>
  <si>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</si>
  <si>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</si>
  <si>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</si>
  <si>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</si>
  <si>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</si>
  <si>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</si>
  <si>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</si>
  <si>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</si>
  <si>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</si>
  <si>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</si>
  <si>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</si>
  <si>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</si>
  <si>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</si>
  <si>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</si>
  <si>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</si>
  <si>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</si>
  <si>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</si>
  <si>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</si>
  <si>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</si>
  <si>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</si>
  <si>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</si>
  <si>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</si>
  <si>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</si>
  <si>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</si>
  <si>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</si>
  <si>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</si>
  <si>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</si>
  <si>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</si>
  <si>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</si>
  <si>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</si>
  <si>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</si>
  <si>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</si>
  <si>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</si>
  <si>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</si>
  <si>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</si>
  <si>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</si>
  <si>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</si>
  <si>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</si>
  <si>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</si>
  <si>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</si>
  <si>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</si>
  <si>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</si>
  <si>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</si>
  <si>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</si>
  <si>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</si>
  <si>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</si>
  <si>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</si>
  <si>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</si>
  <si>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</si>
  <si>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</si>
  <si>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</si>
  <si>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</si>
  <si>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</si>
  <si>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</si>
  <si>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</si>
  <si>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</si>
  <si>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</si>
  <si>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</si>
  <si>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</si>
  <si>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</si>
  <si>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</si>
  <si>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</si>
  <si>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</si>
  <si>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</si>
  <si>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</si>
  <si>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</si>
  <si>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</si>
  <si>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</si>
  <si>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</si>
  <si>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</si>
  <si>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</si>
  <si>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</si>
  <si>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</si>
  <si>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</si>
  <si>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</si>
  <si>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</si>
  <si>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</si>
  <si>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</si>
  <si>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</si>
  <si>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</si>
  <si>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</si>
  <si>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</si>
  <si>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</si>
  <si>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</si>
  <si>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</si>
  <si>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</si>
  <si>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</si>
  <si>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</si>
  <si>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</si>
  <si>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</si>
  <si>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</si>
  <si>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</si>
  <si>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</si>
  <si>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</si>
  <si>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</si>
  <si>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</si>
  <si>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</si>
  <si>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</si>
  <si>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</si>
  <si>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</si>
  <si>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</si>
  <si>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</si>
  <si>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</si>
  <si>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</si>
  <si>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</si>
  <si>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</si>
  <si>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</si>
  <si>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</si>
  <si>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</si>
  <si>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</si>
  <si>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</si>
  <si>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</si>
  <si>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</si>
  <si>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</si>
  <si>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</si>
  <si>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</si>
  <si>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</si>
  <si>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</si>
  <si>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</si>
  <si>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</si>
  <si>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</si>
  <si>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</si>
  <si>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</si>
  <si>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</si>
  <si>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</si>
  <si>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</si>
  <si>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</si>
  <si>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</si>
  <si>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</si>
  <si>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</si>
  <si>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</si>
  <si>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</si>
  <si>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</si>
  <si>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</si>
  <si>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</si>
  <si>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</si>
  <si>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</si>
  <si>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</si>
  <si>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</si>
  <si>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</si>
  <si>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</si>
  <si>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</si>
  <si>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</si>
  <si>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</si>
  <si>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</si>
  <si>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</si>
  <si>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</si>
  <si>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</si>
  <si>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</si>
  <si>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</si>
  <si>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</si>
  <si>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</si>
  <si>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</si>
  <si>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</si>
  <si>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</si>
  <si>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</si>
  <si>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</si>
  <si>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</si>
  <si>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</si>
  <si>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</si>
  <si>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</si>
  <si>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</si>
  <si>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</si>
  <si>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</si>
  <si>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</si>
  <si>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</si>
  <si>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</si>
  <si>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</si>
  <si>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</si>
  <si>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</si>
  <si>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</si>
  <si>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</si>
  <si>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</si>
  <si>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</si>
  <si>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</si>
  <si>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</si>
  <si>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</si>
  <si>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</si>
  <si>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</si>
  <si>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</si>
  <si>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</si>
  <si>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</si>
  <si>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</si>
  <si>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</si>
  <si>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</si>
  <si>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</si>
  <si>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</si>
  <si>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</si>
  <si>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</si>
  <si>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</si>
  <si>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</si>
  <si>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</si>
  <si>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</si>
  <si>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</si>
  <si>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</si>
  <si>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</si>
  <si>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</si>
  <si>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</si>
  <si>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</si>
  <si>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</si>
  <si>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</si>
  <si>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</si>
  <si>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</si>
  <si>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</si>
  <si>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</si>
  <si>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</si>
  <si>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</si>
  <si>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</si>
  <si>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</si>
  <si>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</si>
  <si>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</si>
  <si>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</si>
  <si>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</si>
  <si>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</si>
  <si>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</si>
  <si>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</si>
  <si>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</si>
  <si>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</si>
  <si>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</si>
  <si>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</si>
  <si>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</si>
  <si>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</si>
  <si>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</si>
  <si>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</si>
  <si>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</si>
  <si>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</si>
  <si>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</si>
  <si>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</si>
  <si>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</si>
  <si>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</si>
  <si>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</si>
  <si>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</si>
  <si>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</si>
  <si>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</si>
  <si>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</si>
  <si>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</si>
  <si>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</si>
  <si>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</si>
  <si>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</si>
  <si>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</si>
  <si>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</si>
  <si>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</si>
  <si>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</si>
  <si>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</si>
  <si>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</si>
  <si>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</si>
  <si>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</si>
  <si>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</si>
  <si>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</si>
  <si>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</si>
  <si>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</si>
  <si>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</si>
  <si>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</si>
  <si>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</si>
  <si>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</si>
  <si>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</si>
  <si>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</si>
  <si>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</si>
  <si>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</si>
  <si>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</si>
  <si>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</si>
  <si>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</si>
  <si>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</si>
  <si>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</si>
  <si>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</si>
  <si>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</si>
  <si>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</si>
  <si>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</si>
  <si>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</si>
  <si>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</si>
  <si>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</si>
  <si>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</si>
  <si>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</si>
  <si>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</si>
  <si>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</si>
  <si>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</si>
  <si>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</si>
  <si>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</si>
  <si>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</si>
  <si>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</si>
  <si>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</si>
  <si>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</si>
  <si>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</si>
  <si>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</si>
  <si>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</si>
  <si>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</si>
  <si>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</si>
  <si>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</si>
  <si>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</si>
  <si>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</si>
  <si>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</si>
  <si>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</si>
  <si>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</si>
  <si>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</si>
  <si>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</si>
  <si>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</si>
  <si>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</si>
  <si>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</si>
  <si>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</si>
  <si>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</si>
  <si>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</si>
  <si>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</si>
  <si>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</si>
  <si>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</si>
  <si>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</si>
  <si>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</si>
  <si>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</si>
  <si>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</si>
  <si>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</si>
  <si>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</si>
  <si>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</si>
  <si>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</si>
  <si>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</si>
  <si>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</si>
  <si>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</si>
  <si>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</si>
  <si>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</si>
  <si>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</si>
  <si>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</si>
  <si>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</si>
  <si>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</si>
  <si>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</si>
  <si>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</si>
  <si>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</si>
  <si>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</si>
  <si>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</si>
  <si>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</si>
  <si>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</si>
  <si>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</si>
  <si>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</si>
  <si>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</si>
  <si>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</si>
  <si>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</si>
  <si>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</si>
  <si>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</si>
  <si>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</si>
  <si>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</si>
  <si>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</si>
  <si>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</si>
  <si>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</si>
  <si>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</si>
  <si>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</si>
  <si>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</si>
  <si>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</si>
  <si>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</si>
  <si>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</si>
  <si>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</si>
  <si>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</si>
  <si>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</si>
  <si>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</si>
  <si>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</si>
  <si>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</si>
  <si>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</si>
  <si>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</si>
  <si>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</si>
  <si>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</si>
  <si>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</si>
  <si>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</si>
  <si>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</si>
  <si>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</si>
  <si>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</si>
  <si>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</si>
  <si>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</si>
  <si>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</si>
  <si>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</si>
  <si>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</si>
  <si>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</si>
  <si>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</si>
  <si>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</si>
  <si>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</si>
  <si>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</si>
  <si>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</si>
  <si>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</si>
  <si>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Average of goal</t>
  </si>
  <si>
    <t>Average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</si>
</sst>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8" formatCode="0.000000"/>
    <numFmt numFmtId="169" formatCode="0.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43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Statistics!PivotTable1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4-4DFB-8221-CBDAB3F04862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4-4DFB-8221-CBDAB3F04862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4-4DFB-8221-CBDAB3F04862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74-4DFB-8221-CBDAB3F0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48976"/>
        <c:axId val="29247056"/>
      </c:barChart>
      <c:catAx>
        <c:axId val="292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7056"/>
        <c:crosses val="autoZero"/>
        <c:auto val="1"/>
        <c:lblAlgn val="ctr"/>
        <c:lblOffset val="100"/>
        <c:noMultiLvlLbl val="0"/>
      </c:catAx>
      <c:valAx>
        <c:axId val="292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Statistics!PivotTable2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6-455F-8505-F15E4BE1C0A0}"/>
            </c:ext>
          </c:extLst>
        </c:ser>
        <c:ser>
          <c:idx val="1"/>
          <c:order val="1"/>
          <c:tx>
            <c:strRef>
              <c:f>'Subcategory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55F-8505-F15E4BE1C0A0}"/>
            </c:ext>
          </c:extLst>
        </c:ser>
        <c:ser>
          <c:idx val="2"/>
          <c:order val="2"/>
          <c:tx>
            <c:strRef>
              <c:f>'Subcategory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55F-8505-F15E4BE1C0A0}"/>
            </c:ext>
          </c:extLst>
        </c:ser>
        <c:ser>
          <c:idx val="3"/>
          <c:order val="3"/>
          <c:tx>
            <c:strRef>
              <c:f>'Subcategory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6-455F-8505-F15E4BE1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373776"/>
        <c:axId val="420034032"/>
      </c:barChart>
      <c:catAx>
        <c:axId val="42937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34032"/>
        <c:crosses val="autoZero"/>
        <c:auto val="1"/>
        <c:lblAlgn val="ctr"/>
        <c:lblOffset val="100"/>
        <c:noMultiLvlLbl val="0"/>
      </c:catAx>
      <c:valAx>
        <c:axId val="4200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1-4CA3-B61E-BB796AA99D2C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1-4CA3-B61E-BB796AA99D2C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1-4CA3-B61E-BB796AA99D2C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A-4BBD-AB0F-431B6CCB1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373184"/>
        <c:axId val="639861312"/>
      </c:lineChart>
      <c:catAx>
        <c:axId val="76537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1312"/>
        <c:crosses val="autoZero"/>
        <c:auto val="1"/>
        <c:lblAlgn val="ctr"/>
        <c:lblOffset val="100"/>
        <c:noMultiLvlLbl val="0"/>
      </c:catAx>
      <c:valAx>
        <c:axId val="6398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3-42D5-9479-1353DBD90EA0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3-42D5-9479-1353DBD90EA0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3-42D5-9479-1353DBD9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64192"/>
        <c:axId val="639863232"/>
      </c:lineChart>
      <c:catAx>
        <c:axId val="6398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3232"/>
        <c:crosses val="autoZero"/>
        <c:auto val="1"/>
        <c:lblAlgn val="ctr"/>
        <c:lblOffset val="100"/>
        <c:noMultiLvlLbl val="0"/>
      </c:catAx>
      <c:valAx>
        <c:axId val="6398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3</xdr:row>
      <xdr:rowOff>57150</xdr:rowOff>
    </xdr:from>
    <xdr:to>
      <xdr:col>20</xdr:col>
      <xdr:colOff>57149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1AFD1-9DC6-CF07-59DE-E4E6ECA53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4</xdr:row>
      <xdr:rowOff>104775</xdr:rowOff>
    </xdr:from>
    <xdr:to>
      <xdr:col>19</xdr:col>
      <xdr:colOff>533399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1479D-64D9-A65F-31DB-8ECC0D048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95250</xdr:rowOff>
    </xdr:from>
    <xdr:to>
      <xdr:col>13</xdr:col>
      <xdr:colOff>1076324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B2996-A34D-E8D0-7EF0-A0C8930F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85724</xdr:rowOff>
    </xdr:from>
    <xdr:to>
      <xdr:col>7</xdr:col>
      <xdr:colOff>1323974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FA54F-0D34-1090-1BA4-EFD094DD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Williard" refreshedDate="45404.961417361112" createdVersion="8" refreshedVersion="8" minRefreshableVersion="3" recordCount="1000" xr:uid="{8313062D-223E-4AD3-A19F-AEA40F98B44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bert Williard" refreshedDate="45457.356231134261" backgroundQuery="1" createdVersion="8" refreshedVersion="8" minRefreshableVersion="3" recordCount="0" supportSubquery="1" supportAdvancedDrill="1" xr:uid="{9A40878B-3DC9-4A5C-9BF7-D525C6D6BDC7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nation]" caption="Average Donnation" attribute="1" defaultMemberUniqueName="[Range].[Average Donnation].[All]" allUniqueName="[Range].[Average Don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6BA0-7223-4675-9D83-1CF4FCAFC2D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4A8DC-476E-4DAD-B380-21988C617DB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1655-F618-4454-A9E3-9286D8DAA6D9}" name="PivotTable4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F5CA5-29BE-4F41-BF4D-8AD4C3E0C28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18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showAll="0"/>
    <pivotField numFmtId="9" showAll="0"/>
    <pivotField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oal" fld="3" subtotal="average" baseField="16" baseItem="0" numFmtId="43"/>
    <dataField name="Average of pledged" fld="4" subtotal="average" baseField="16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F39-7D64-4E37-9622-79BE818A3FD8}">
  <dimension ref="A1:F14"/>
  <sheetViews>
    <sheetView tabSelected="1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2044</v>
      </c>
      <c r="B3" s="6" t="s">
        <v>2046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708-CE1F-4AE8-9330-D51089C65A4A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2031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E06-831B-46DD-B16E-15521388192A}">
  <dimension ref="A1:F18"/>
  <sheetViews>
    <sheetView workbookViewId="0"/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12" width="15.25" bestFit="1" customWidth="1"/>
    <col min="13" max="13" width="11" bestFit="1" customWidth="1"/>
    <col min="14" max="121" width="15.25" bestFit="1" customWidth="1"/>
    <col min="122" max="122" width="11" bestFit="1" customWidth="1"/>
    <col min="123" max="879" width="15.25" bestFit="1" customWidth="1"/>
    <col min="880" max="880" width="11" bestFit="1" customWidth="1"/>
  </cols>
  <sheetData>
    <row r="1" spans="1:6" x14ac:dyDescent="0.25">
      <c r="A1" s="6" t="s">
        <v>2031</v>
      </c>
      <c r="B1" t="s" vm="2">
        <v>2086</v>
      </c>
    </row>
    <row r="2" spans="1:6" x14ac:dyDescent="0.25">
      <c r="A2" s="6" t="s">
        <v>2085</v>
      </c>
      <c r="B2" t="s" vm="1">
        <v>2086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5">
      <c r="A7" s="7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5">
      <c r="A8" s="7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5">
      <c r="A9" s="7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5">
      <c r="A10" s="7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5">
      <c r="A11" s="7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5">
      <c r="A12" s="7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5">
      <c r="A13" s="7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5">
      <c r="A14" s="7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5">
      <c r="A15" s="7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5">
      <c r="A16" s="7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5">
      <c r="A17" s="7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5">
      <c r="A18" s="7" t="s">
        <v>2043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1DE3-0615-40FD-A2A6-180C2D3ED64D}">
  <dimension ref="A1:H13"/>
  <sheetViews>
    <sheetView workbookViewId="0"/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2102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2103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2104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2105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4D5-6C5D-4448-A5A2-9C4B638EAB53}">
  <dimension ref="A1:J566"/>
  <sheetViews>
    <sheetView workbookViewId="0"/>
  </sheetViews>
  <sheetFormatPr defaultRowHeight="15.75" x14ac:dyDescent="0.25"/>
  <cols>
    <col min="2" max="2" width="13.5" bestFit="1" customWidth="1"/>
    <col min="8" max="8" width="16.375" bestFit="1" customWidth="1"/>
    <col min="9" max="9" width="13.5" bestFit="1" customWidth="1"/>
    <col min="10" max="10" width="12.37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I1" t="s">
        <v>2113</v>
      </c>
      <c r="J1" t="s">
        <v>2114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t="s">
        <v>2107</v>
      </c>
      <c r="I2" s="14">
        <f>AVERAGE(B2:B566)</f>
        <v>851.14690265486729</v>
      </c>
      <c r="J2" s="14">
        <f>AVERAGE(E2:E365)</f>
        <v>585.61538461538464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t="s">
        <v>2108</v>
      </c>
      <c r="I3" s="9">
        <f>MEDIAN(B2:B566)</f>
        <v>201</v>
      </c>
      <c r="J3" s="12">
        <f>MEDIAN(E2:E365)</f>
        <v>114.5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t="s">
        <v>2109</v>
      </c>
      <c r="I4" s="9">
        <f>MIN(B2:B566)</f>
        <v>16</v>
      </c>
      <c r="J4" s="9">
        <f>MIN(E2:E365)</f>
        <v>0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t="s">
        <v>2110</v>
      </c>
      <c r="I5" s="9">
        <f>MAX(B2:B566)</f>
        <v>7295</v>
      </c>
      <c r="J5" s="9">
        <f>MAX(E2:E365)</f>
        <v>6080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t="s">
        <v>2111</v>
      </c>
      <c r="I6" s="5">
        <f>_xlfn.VAR.P(B:B)</f>
        <v>1603373.7324019109</v>
      </c>
      <c r="J6" s="13">
        <f>_xlfn.VAR.P(E:E)</f>
        <v>921574.68174133555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t="s">
        <v>2112</v>
      </c>
      <c r="I7" s="14">
        <f>_xlfn.STDEV.P(B:B)</f>
        <v>1266.2439466397898</v>
      </c>
      <c r="J7" s="15">
        <f>_xlfn.STDEV.P(E:E)</f>
        <v>959.98681331637863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6">
    <sortCondition ref="A2:A566"/>
  </sortState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"failed"</formula>
    </cfRule>
    <cfRule type="cellIs" dxfId="8" priority="8" operator="equal">
      <formula>"successful"</formula>
    </cfRule>
  </conditionalFormatting>
  <conditionalFormatting sqref="D2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748C-5320-48AB-A420-8CAC26D2A526}">
  <dimension ref="A3:C28"/>
  <sheetViews>
    <sheetView workbookViewId="0"/>
  </sheetViews>
  <sheetFormatPr defaultRowHeight="15.75" x14ac:dyDescent="0.25"/>
  <cols>
    <col min="1" max="1" width="16.375" bestFit="1" customWidth="1"/>
    <col min="2" max="2" width="14.375" bestFit="1" customWidth="1"/>
    <col min="3" max="3" width="17.75" bestFit="1" customWidth="1"/>
    <col min="4" max="5" width="16.5" bestFit="1" customWidth="1"/>
    <col min="6" max="6" width="17.75" bestFit="1" customWidth="1"/>
    <col min="7" max="9" width="10.125" bestFit="1" customWidth="1"/>
    <col min="10" max="10" width="19.375" bestFit="1" customWidth="1"/>
    <col min="11" max="11" width="22.75" bestFit="1" customWidth="1"/>
    <col min="12" max="95" width="4.875" bestFit="1" customWidth="1"/>
    <col min="96" max="274" width="5.875" bestFit="1" customWidth="1"/>
    <col min="275" max="448" width="6.875" bestFit="1" customWidth="1"/>
    <col min="449" max="449" width="11" bestFit="1" customWidth="1"/>
  </cols>
  <sheetData>
    <row r="3" spans="1:3" x14ac:dyDescent="0.25">
      <c r="A3" s="6" t="s">
        <v>2033</v>
      </c>
      <c r="B3" t="s">
        <v>2115</v>
      </c>
      <c r="C3" t="s">
        <v>2116</v>
      </c>
    </row>
    <row r="4" spans="1:3" x14ac:dyDescent="0.25">
      <c r="A4" s="7" t="s">
        <v>2047</v>
      </c>
      <c r="B4" s="10">
        <v>50835.294117647056</v>
      </c>
      <c r="C4" s="10">
        <v>50018.352941176468</v>
      </c>
    </row>
    <row r="5" spans="1:3" x14ac:dyDescent="0.25">
      <c r="A5" s="7" t="s">
        <v>2048</v>
      </c>
      <c r="B5" s="10">
        <v>6425</v>
      </c>
      <c r="C5" s="10">
        <v>9044</v>
      </c>
    </row>
    <row r="6" spans="1:3" x14ac:dyDescent="0.25">
      <c r="A6" s="7" t="s">
        <v>2049</v>
      </c>
      <c r="B6" s="10">
        <v>56443.333333333336</v>
      </c>
      <c r="C6" s="10">
        <v>40813.050000000003</v>
      </c>
    </row>
    <row r="7" spans="1:3" x14ac:dyDescent="0.25">
      <c r="A7" s="7" t="s">
        <v>2050</v>
      </c>
      <c r="B7" s="10">
        <v>37710.810810810814</v>
      </c>
      <c r="C7" s="10">
        <v>32668.783783783783</v>
      </c>
    </row>
    <row r="8" spans="1:3" x14ac:dyDescent="0.25">
      <c r="A8" s="7" t="s">
        <v>2051</v>
      </c>
      <c r="B8" s="10">
        <v>42238.888888888891</v>
      </c>
      <c r="C8" s="10">
        <v>43397.111111111109</v>
      </c>
    </row>
    <row r="9" spans="1:3" x14ac:dyDescent="0.25">
      <c r="A9" s="7" t="s">
        <v>2052</v>
      </c>
      <c r="B9" s="10">
        <v>56723.529411764706</v>
      </c>
      <c r="C9" s="10">
        <v>52782.882352941175</v>
      </c>
    </row>
    <row r="10" spans="1:3" x14ac:dyDescent="0.25">
      <c r="A10" s="7" t="s">
        <v>2053</v>
      </c>
      <c r="B10" s="10">
        <v>41767.391304347824</v>
      </c>
      <c r="C10" s="10">
        <v>37721.282608695656</v>
      </c>
    </row>
    <row r="11" spans="1:3" x14ac:dyDescent="0.25">
      <c r="A11" s="7" t="s">
        <v>2054</v>
      </c>
      <c r="B11" s="10">
        <v>50628.888888888891</v>
      </c>
      <c r="C11" s="10">
        <v>45279.466666666667</v>
      </c>
    </row>
    <row r="12" spans="1:3" x14ac:dyDescent="0.25">
      <c r="A12" s="7" t="s">
        <v>2055</v>
      </c>
      <c r="B12" s="10">
        <v>28794.117647058825</v>
      </c>
      <c r="C12" s="10">
        <v>32409.764705882353</v>
      </c>
    </row>
    <row r="13" spans="1:3" x14ac:dyDescent="0.25">
      <c r="A13" s="7" t="s">
        <v>2056</v>
      </c>
      <c r="B13" s="10">
        <v>10028.571428571429</v>
      </c>
      <c r="C13" s="10">
        <v>40169.285714285717</v>
      </c>
    </row>
    <row r="14" spans="1:3" x14ac:dyDescent="0.25">
      <c r="A14" s="7" t="s">
        <v>2057</v>
      </c>
      <c r="B14" s="10">
        <v>105676.92307692308</v>
      </c>
      <c r="C14" s="10">
        <v>68374.307692307688</v>
      </c>
    </row>
    <row r="15" spans="1:3" x14ac:dyDescent="0.25">
      <c r="A15" s="7" t="s">
        <v>2058</v>
      </c>
      <c r="B15" s="10">
        <v>58095.238095238092</v>
      </c>
      <c r="C15" s="10">
        <v>53785.571428571428</v>
      </c>
    </row>
    <row r="16" spans="1:3" x14ac:dyDescent="0.25">
      <c r="A16" s="7" t="s">
        <v>2059</v>
      </c>
      <c r="B16" s="10">
        <v>32183.333333333332</v>
      </c>
      <c r="C16" s="10">
        <v>29141.214285714286</v>
      </c>
    </row>
    <row r="17" spans="1:3" x14ac:dyDescent="0.25">
      <c r="A17" s="7" t="s">
        <v>2060</v>
      </c>
      <c r="B17" s="10">
        <v>45459.011627906977</v>
      </c>
      <c r="C17" s="10">
        <v>45823.33430232558</v>
      </c>
    </row>
    <row r="18" spans="1:3" x14ac:dyDescent="0.25">
      <c r="A18" s="7" t="s">
        <v>2061</v>
      </c>
      <c r="B18" s="10">
        <v>34400</v>
      </c>
      <c r="C18" s="10">
        <v>35697.5</v>
      </c>
    </row>
    <row r="19" spans="1:3" x14ac:dyDescent="0.25">
      <c r="A19" s="7" t="s">
        <v>2062</v>
      </c>
      <c r="B19" s="10">
        <v>38631.76470588235</v>
      </c>
      <c r="C19" s="10">
        <v>42395.98823529412</v>
      </c>
    </row>
    <row r="20" spans="1:3" x14ac:dyDescent="0.25">
      <c r="A20" s="7" t="s">
        <v>2063</v>
      </c>
      <c r="B20" s="10">
        <v>54735.714285714283</v>
      </c>
      <c r="C20" s="10">
        <v>39979.5</v>
      </c>
    </row>
    <row r="21" spans="1:3" x14ac:dyDescent="0.25">
      <c r="A21" s="7" t="s">
        <v>2064</v>
      </c>
      <c r="B21" s="10">
        <v>48468.75</v>
      </c>
      <c r="C21" s="10">
        <v>53488.75</v>
      </c>
    </row>
    <row r="22" spans="1:3" x14ac:dyDescent="0.25">
      <c r="A22" s="7" t="s">
        <v>2065</v>
      </c>
      <c r="B22" s="10">
        <v>40741.176470588238</v>
      </c>
      <c r="C22" s="10">
        <v>43317.117647058825</v>
      </c>
    </row>
    <row r="23" spans="1:3" x14ac:dyDescent="0.25">
      <c r="A23" s="7" t="s">
        <v>2066</v>
      </c>
      <c r="B23" s="10">
        <v>37171.428571428572</v>
      </c>
      <c r="C23" s="10">
        <v>39878.142857142855</v>
      </c>
    </row>
    <row r="24" spans="1:3" x14ac:dyDescent="0.25">
      <c r="A24" s="7" t="s">
        <v>2067</v>
      </c>
      <c r="B24" s="10">
        <v>42405.714285714283</v>
      </c>
      <c r="C24" s="10">
        <v>32198.6</v>
      </c>
    </row>
    <row r="25" spans="1:3" x14ac:dyDescent="0.25">
      <c r="A25" s="7" t="s">
        <v>2068</v>
      </c>
      <c r="B25" s="10">
        <v>26284.444444444445</v>
      </c>
      <c r="C25" s="10">
        <v>36408.488888888889</v>
      </c>
    </row>
    <row r="26" spans="1:3" x14ac:dyDescent="0.25">
      <c r="A26" s="7" t="s">
        <v>2069</v>
      </c>
      <c r="B26" s="10">
        <v>39109.803921568629</v>
      </c>
      <c r="C26" s="10">
        <v>43045.941176470587</v>
      </c>
    </row>
    <row r="27" spans="1:3" x14ac:dyDescent="0.25">
      <c r="A27" s="7" t="s">
        <v>2070</v>
      </c>
      <c r="B27" s="10">
        <v>48100</v>
      </c>
      <c r="C27" s="10">
        <v>75187.666666666672</v>
      </c>
    </row>
    <row r="28" spans="1:3" x14ac:dyDescent="0.25">
      <c r="A28" s="7" t="s">
        <v>2043</v>
      </c>
      <c r="B28" s="10">
        <v>43983.1</v>
      </c>
      <c r="C28" s="10">
        <v>42748.055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7.75" bestFit="1" customWidth="1"/>
    <col min="12" max="12" width="11.12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 t="shared" ref="I2:I65" si="0"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E3/D3</f>
        <v>10.4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0.97642857142857142</v>
      </c>
      <c r="G66" t="s">
        <v>14</v>
      </c>
      <c r="H66">
        <v>38</v>
      </c>
      <c r="I66" s="5">
        <f t="shared" ref="I66:I129" si="4">IFERROR(E66/H66,0)</f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E67/D67</f>
        <v>2.3614754098360655</v>
      </c>
      <c r="G67" t="s">
        <v>20</v>
      </c>
      <c r="H67">
        <v>236</v>
      </c>
      <c r="I67" s="5">
        <f t="shared" si="4"/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0.60334277620396604</v>
      </c>
      <c r="G130" t="s">
        <v>74</v>
      </c>
      <c r="H130">
        <v>532</v>
      </c>
      <c r="I130" s="5">
        <f t="shared" ref="I130:I193" si="8">IFERROR(E130/H130,0)</f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E131/D131</f>
        <v>3.2026936026936029E-2</v>
      </c>
      <c r="G131" t="s">
        <v>74</v>
      </c>
      <c r="H131">
        <v>55</v>
      </c>
      <c r="I131" s="5">
        <f t="shared" si="8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0.19992957746478873</v>
      </c>
      <c r="G194" t="s">
        <v>14</v>
      </c>
      <c r="H194">
        <v>243</v>
      </c>
      <c r="I194" s="5">
        <f t="shared" ref="I194:I257" si="12">IFERROR(E194/H194,0)</f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E195/D195</f>
        <v>0.45636363636363636</v>
      </c>
      <c r="G195" t="s">
        <v>14</v>
      </c>
      <c r="H195">
        <v>65</v>
      </c>
      <c r="I195" s="5">
        <f t="shared" si="12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0.23390243902439026</v>
      </c>
      <c r="G258" t="s">
        <v>14</v>
      </c>
      <c r="H258">
        <v>15</v>
      </c>
      <c r="I258" s="5">
        <f t="shared" ref="I258:I321" si="16">IFERROR(E258/H258,0)</f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E259/D259</f>
        <v>1.46</v>
      </c>
      <c r="G259" t="s">
        <v>20</v>
      </c>
      <c r="H259">
        <v>92</v>
      </c>
      <c r="I259" s="5">
        <f t="shared" si="16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9.5876777251184833E-2</v>
      </c>
      <c r="G322" t="s">
        <v>14</v>
      </c>
      <c r="H322">
        <v>80</v>
      </c>
      <c r="I322" s="5">
        <f t="shared" ref="I322:I385" si="20">IFERROR(E322/H322,0)</f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E323/D323</f>
        <v>0.94144366197183094</v>
      </c>
      <c r="G323" t="s">
        <v>14</v>
      </c>
      <c r="H323">
        <v>2468</v>
      </c>
      <c r="I323" s="5">
        <f t="shared" si="20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1.7200961538461539</v>
      </c>
      <c r="G386" t="s">
        <v>20</v>
      </c>
      <c r="H386">
        <v>4799</v>
      </c>
      <c r="I386" s="5">
        <f t="shared" ref="I386:I449" si="24">IFERROR(E386/H386,0)</f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E387/D387</f>
        <v>1.4616709511568124</v>
      </c>
      <c r="G387" t="s">
        <v>20</v>
      </c>
      <c r="H387">
        <v>1137</v>
      </c>
      <c r="I387" s="5">
        <f t="shared" si="24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0.50482758620689661</v>
      </c>
      <c r="G450" t="s">
        <v>14</v>
      </c>
      <c r="H450">
        <v>605</v>
      </c>
      <c r="I450" s="5">
        <f t="shared" ref="I450:I513" si="28">IFERROR(E450/H450,0)</f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E451/D451</f>
        <v>9.67</v>
      </c>
      <c r="G451" t="s">
        <v>20</v>
      </c>
      <c r="H451">
        <v>86</v>
      </c>
      <c r="I451" s="5">
        <f t="shared" si="28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1.3931868131868133</v>
      </c>
      <c r="G514" t="s">
        <v>20</v>
      </c>
      <c r="H514">
        <v>239</v>
      </c>
      <c r="I514" s="5">
        <f t="shared" ref="I514:I577" si="32">IFERROR(E514/H514,0)</f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E515/D515</f>
        <v>0.39277108433734942</v>
      </c>
      <c r="G515" t="s">
        <v>74</v>
      </c>
      <c r="H515">
        <v>35</v>
      </c>
      <c r="I515" s="5">
        <f t="shared" si="32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0.6492783505154639</v>
      </c>
      <c r="G578" t="s">
        <v>14</v>
      </c>
      <c r="H578">
        <v>64</v>
      </c>
      <c r="I578" s="5">
        <f t="shared" ref="I578:I641" si="36">IFERROR(E578/H578,0)</f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E579/D579</f>
        <v>0.18853658536585366</v>
      </c>
      <c r="G579" t="s">
        <v>74</v>
      </c>
      <c r="H579">
        <v>37</v>
      </c>
      <c r="I579" s="5">
        <f t="shared" si="36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0.16501669449081802</v>
      </c>
      <c r="G642" t="s">
        <v>14</v>
      </c>
      <c r="H642">
        <v>257</v>
      </c>
      <c r="I642" s="5">
        <f t="shared" ref="I642:I705" si="40">IFERROR(E642/H642,0)</f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E643/D643</f>
        <v>1.1996808510638297</v>
      </c>
      <c r="G643" t="s">
        <v>20</v>
      </c>
      <c r="H643">
        <v>194</v>
      </c>
      <c r="I643" s="5">
        <f t="shared" si="40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1.2278160919540231</v>
      </c>
      <c r="G706" t="s">
        <v>20</v>
      </c>
      <c r="H706">
        <v>116</v>
      </c>
      <c r="I706" s="5">
        <f t="shared" ref="I706:I769" si="44">IFERROR(E706/H706,0)</f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E707/D707</f>
        <v>0.99026517383618151</v>
      </c>
      <c r="G707" t="s">
        <v>14</v>
      </c>
      <c r="H707">
        <v>2025</v>
      </c>
      <c r="I707" s="5">
        <f t="shared" si="44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2.31</v>
      </c>
      <c r="G770" t="s">
        <v>20</v>
      </c>
      <c r="H770">
        <v>150</v>
      </c>
      <c r="I770" s="5">
        <f t="shared" ref="I770:I833" si="48">IFERROR(E770/H770,0)</f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E771/D771</f>
        <v>0.86867834394904464</v>
      </c>
      <c r="G771" t="s">
        <v>14</v>
      </c>
      <c r="H771">
        <v>3410</v>
      </c>
      <c r="I771" s="5">
        <f t="shared" si="48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3.1517592592592591</v>
      </c>
      <c r="G834" t="s">
        <v>20</v>
      </c>
      <c r="H834">
        <v>1297</v>
      </c>
      <c r="I834" s="5">
        <f t="shared" ref="I834:I897" si="52">IFERROR(E834/H834,0)</f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E835/D835</f>
        <v>1.5769117647058823</v>
      </c>
      <c r="G835" t="s">
        <v>20</v>
      </c>
      <c r="H835">
        <v>165</v>
      </c>
      <c r="I835" s="5">
        <f t="shared" si="52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7.7443434343434348</v>
      </c>
      <c r="G898" t="s">
        <v>20</v>
      </c>
      <c r="H898">
        <v>1460</v>
      </c>
      <c r="I898" s="5">
        <f t="shared" ref="I898:I961" si="56">IFERROR(E898/H898,0)</f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E899/D899</f>
        <v>0.27693181818181817</v>
      </c>
      <c r="G899" t="s">
        <v>14</v>
      </c>
      <c r="H899">
        <v>27</v>
      </c>
      <c r="I899" s="5">
        <f t="shared" si="56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0.85054545454545449</v>
      </c>
      <c r="G962" t="s">
        <v>14</v>
      </c>
      <c r="H962">
        <v>55</v>
      </c>
      <c r="I962" s="5">
        <f t="shared" ref="I962:I1001" si="60">IFERROR(E962/H962,0)</f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E963/D963</f>
        <v>1.1929824561403508</v>
      </c>
      <c r="G963" t="s">
        <v>20</v>
      </c>
      <c r="H963">
        <v>155</v>
      </c>
      <c r="I963" s="5">
        <f t="shared" si="60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2:G1001">
    <cfRule type="cellIs" dxfId="3" priority="6" operator="equal">
      <formula>"live"</formula>
    </cfRule>
    <cfRule type="cellIs" dxfId="2" priority="7" operator="equal">
      <formula>"canceled"</formula>
    </cfRule>
    <cfRule type="cellIs" dxfId="1" priority="8" operator="equal">
      <formula>"failed"</formula>
    </cfRule>
    <cfRule type="cellIs" dxfId="0" priority="9" operator="equal">
      <formula>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 Statistics</vt:lpstr>
      <vt:lpstr>Subcategory Statistics</vt:lpstr>
      <vt:lpstr>Outcomes Based on Launch Date</vt:lpstr>
      <vt:lpstr>Outcomes Based on Goal</vt:lpstr>
      <vt:lpstr>Stats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Williard</cp:lastModifiedBy>
  <dcterms:created xsi:type="dcterms:W3CDTF">2021-09-29T18:52:28Z</dcterms:created>
  <dcterms:modified xsi:type="dcterms:W3CDTF">2024-06-14T12:51:09Z</dcterms:modified>
</cp:coreProperties>
</file>