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13_ncr:1_{9435E180-D6CC-4881-BC78-A9261DEBFC1D}" xr6:coauthVersionLast="45" xr6:coauthVersionMax="45" xr10:uidLastSave="{00000000-0000-0000-0000-000000000000}"/>
  <bookViews>
    <workbookView xWindow="6020" yWindow="820" windowWidth="4530" windowHeight="15460" firstSheet="8" activeTab="8" xr2:uid="{B8E63842-107B-4D81-A7F3-745B81B00712}"/>
    <workbookView xWindow="17330" yWindow="2590" windowWidth="18160" windowHeight="15460" firstSheet="7" activeTab="8" xr2:uid="{9DB55A0B-BA9D-4C2E-9287-950EA1391C43}"/>
    <workbookView xWindow="9620" yWindow="70" windowWidth="13490" windowHeight="15460" firstSheet="1" activeTab="5" xr2:uid="{BAA29530-1DC8-45A2-A7F0-3F9E2293D07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0" l="1"/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K34" i="9"/>
  <c r="AJ34" i="9"/>
  <c r="AK33" i="9"/>
  <c r="AJ33" i="9"/>
  <c r="AK32" i="9"/>
  <c r="AJ32" i="9"/>
  <c r="AK31" i="9"/>
  <c r="AJ31" i="9"/>
  <c r="AK30" i="9"/>
  <c r="AJ30" i="9"/>
  <c r="AK29" i="9"/>
  <c r="AJ29" i="9"/>
  <c r="AK28" i="9"/>
  <c r="AJ28" i="9"/>
  <c r="AK27" i="9"/>
  <c r="AJ27" i="9"/>
  <c r="AK26" i="9"/>
  <c r="AJ26" i="9"/>
  <c r="AK25" i="9"/>
  <c r="AJ25" i="9"/>
  <c r="AK24" i="9"/>
  <c r="AJ24" i="9"/>
  <c r="AK23" i="9"/>
  <c r="AJ23" i="9"/>
  <c r="AK22" i="9"/>
  <c r="AJ22" i="9"/>
  <c r="AK21" i="9"/>
  <c r="AJ21" i="9"/>
  <c r="AK19" i="9"/>
  <c r="AJ19" i="9"/>
  <c r="AK18" i="9"/>
  <c r="AJ18" i="9"/>
  <c r="AK17" i="9"/>
  <c r="AJ17" i="9"/>
  <c r="AK16" i="9"/>
  <c r="AJ16" i="9"/>
  <c r="AK15" i="9"/>
  <c r="AJ15" i="9"/>
  <c r="AK14" i="9"/>
  <c r="AJ14" i="9"/>
  <c r="AK13" i="9"/>
  <c r="AJ13" i="9"/>
  <c r="AK12" i="9"/>
  <c r="AJ12" i="9"/>
  <c r="AK11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C129" i="5" l="1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2" i="9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W87" i="1"/>
  <c r="CH2" i="6"/>
  <c r="DF2" i="6"/>
  <c r="W54" i="1"/>
  <c r="BA2" i="6"/>
  <c r="D2" i="6"/>
  <c r="AB10" i="1"/>
  <c r="I2" i="6"/>
  <c r="U2" i="6"/>
  <c r="AD6" i="6"/>
  <c r="W34" i="1"/>
  <c r="AG2" i="6"/>
  <c r="AS2" i="6"/>
  <c r="AF58" i="1"/>
  <c r="BE2" i="6"/>
  <c r="BQ2" i="6"/>
  <c r="BZ6" i="6"/>
  <c r="CC2" i="6"/>
  <c r="CL6" i="6"/>
  <c r="W94" i="1"/>
  <c r="CO2" i="6"/>
  <c r="AF106" i="1"/>
  <c r="DA2" i="6"/>
  <c r="DM2" i="6"/>
  <c r="DY2" i="6"/>
  <c r="AE3" i="1"/>
  <c r="B2" i="6"/>
  <c r="D6" i="6"/>
  <c r="AE8" i="1"/>
  <c r="G2" i="6"/>
  <c r="AD20" i="1"/>
  <c r="S2" i="6"/>
  <c r="AE2" i="6"/>
  <c r="AN6" i="6"/>
  <c r="AA44" i="1"/>
  <c r="AQ2" i="6"/>
  <c r="AZ6" i="6"/>
  <c r="AG56" i="1"/>
  <c r="BC2" i="6"/>
  <c r="AC68" i="1"/>
  <c r="BO2" i="6"/>
  <c r="X80" i="1"/>
  <c r="CA2" i="6"/>
  <c r="CJ6" i="6"/>
  <c r="CM2" i="6"/>
  <c r="CV6" i="6"/>
  <c r="Y104" i="1"/>
  <c r="CY2" i="6"/>
  <c r="W116" i="1"/>
  <c r="DK2" i="6"/>
  <c r="AA128" i="1"/>
  <c r="DW2" i="6"/>
  <c r="AL2" i="6"/>
  <c r="AF75" i="1"/>
  <c r="BV2" i="6"/>
  <c r="X99" i="1"/>
  <c r="CT2" i="6"/>
  <c r="L2" i="6"/>
  <c r="W25" i="1"/>
  <c r="X2" i="6"/>
  <c r="AF37" i="1"/>
  <c r="AJ2" i="6"/>
  <c r="AV2" i="6"/>
  <c r="AG61" i="1"/>
  <c r="BH2" i="6"/>
  <c r="X73" i="1"/>
  <c r="BT2" i="6"/>
  <c r="X85" i="1"/>
  <c r="CF2" i="6"/>
  <c r="AD97" i="1"/>
  <c r="CR2" i="6"/>
  <c r="DD2" i="6"/>
  <c r="DP2" i="6"/>
  <c r="AG27" i="1"/>
  <c r="Z2" i="6"/>
  <c r="AA30" i="1"/>
  <c r="AC2" i="6"/>
  <c r="X78" i="1"/>
  <c r="BY2" i="6"/>
  <c r="X90" i="1"/>
  <c r="CK2" i="6"/>
  <c r="CW2" i="6"/>
  <c r="AG114" i="1"/>
  <c r="DI2" i="6"/>
  <c r="AF126" i="1"/>
  <c r="DU2" i="6"/>
  <c r="AA66" i="1"/>
  <c r="BM2" i="6"/>
  <c r="G6" i="6"/>
  <c r="Y11" i="1"/>
  <c r="J2" i="6"/>
  <c r="V2" i="6"/>
  <c r="Y35" i="1"/>
  <c r="AH2" i="6"/>
  <c r="W47" i="1"/>
  <c r="AT2" i="6"/>
  <c r="AC59" i="1"/>
  <c r="BF2" i="6"/>
  <c r="X71" i="1"/>
  <c r="BR2" i="6"/>
  <c r="CD2" i="6"/>
  <c r="CP2" i="6"/>
  <c r="AB107" i="1"/>
  <c r="DB2" i="6"/>
  <c r="AE119" i="1"/>
  <c r="DN2" i="6"/>
  <c r="AA16" i="1"/>
  <c r="O2" i="6"/>
  <c r="X28" i="1"/>
  <c r="AA2" i="6"/>
  <c r="AM2" i="6"/>
  <c r="AY2" i="6"/>
  <c r="Y64" i="1"/>
  <c r="BK2" i="6"/>
  <c r="AG76" i="1"/>
  <c r="BW2" i="6"/>
  <c r="AB88" i="1"/>
  <c r="CI2" i="6"/>
  <c r="X100" i="1"/>
  <c r="CU2" i="6"/>
  <c r="DG2" i="6"/>
  <c r="DS2" i="6"/>
  <c r="AG51" i="1"/>
  <c r="AX2" i="6"/>
  <c r="X4" i="1"/>
  <c r="E6" i="6"/>
  <c r="W9" i="1"/>
  <c r="H2" i="6"/>
  <c r="Q6" i="6"/>
  <c r="T2" i="6"/>
  <c r="AC6" i="6"/>
  <c r="AF2" i="6"/>
  <c r="AO6" i="6"/>
  <c r="X45" i="1"/>
  <c r="AR2" i="6"/>
  <c r="BA6" i="6"/>
  <c r="AC57" i="1"/>
  <c r="BD2" i="6"/>
  <c r="BM6" i="6"/>
  <c r="BP2" i="6"/>
  <c r="BY6" i="6"/>
  <c r="CB2" i="6"/>
  <c r="AG93" i="1"/>
  <c r="CN2" i="6"/>
  <c r="Z105" i="1"/>
  <c r="CZ2" i="6"/>
  <c r="AF117" i="1"/>
  <c r="DL2" i="6"/>
  <c r="Z129" i="1"/>
  <c r="DX2" i="6"/>
  <c r="Q2" i="6"/>
  <c r="M2" i="6"/>
  <c r="Y26" i="1"/>
  <c r="Y2" i="6"/>
  <c r="AD38" i="1"/>
  <c r="AK2" i="6"/>
  <c r="AW2" i="6"/>
  <c r="X62" i="1"/>
  <c r="BI2" i="6"/>
  <c r="BU2" i="6"/>
  <c r="CG2" i="6"/>
  <c r="W98" i="1"/>
  <c r="CS2" i="6"/>
  <c r="Y110" i="1"/>
  <c r="DE2" i="6"/>
  <c r="DQ2" i="6"/>
  <c r="AB6" i="1"/>
  <c r="E2" i="6"/>
  <c r="F2" i="6"/>
  <c r="R2" i="6"/>
  <c r="AB31" i="1"/>
  <c r="AD2" i="6"/>
  <c r="AF43" i="1"/>
  <c r="AP2" i="6"/>
  <c r="Y55" i="1"/>
  <c r="BB2" i="6"/>
  <c r="W67" i="1"/>
  <c r="BN2" i="6"/>
  <c r="BZ2" i="6"/>
  <c r="CL2" i="6"/>
  <c r="AB103" i="1"/>
  <c r="CX2" i="6"/>
  <c r="AA115" i="1"/>
  <c r="DJ2" i="6"/>
  <c r="Z127" i="1"/>
  <c r="DV2" i="6"/>
  <c r="X63" i="1"/>
  <c r="BJ2" i="6"/>
  <c r="DR2" i="6"/>
  <c r="K2" i="6"/>
  <c r="W2" i="6"/>
  <c r="Y36" i="1"/>
  <c r="AI2" i="6"/>
  <c r="AU2" i="6"/>
  <c r="BG2" i="6"/>
  <c r="AD72" i="1"/>
  <c r="BS2" i="6"/>
  <c r="AE84" i="1"/>
  <c r="CE2" i="6"/>
  <c r="Z96" i="1"/>
  <c r="CQ2" i="6"/>
  <c r="Y108" i="1"/>
  <c r="DC2" i="6"/>
  <c r="DO2" i="6"/>
  <c r="AO2" i="6"/>
  <c r="P2" i="6"/>
  <c r="AB2" i="6"/>
  <c r="Z41" i="1"/>
  <c r="AN2" i="6"/>
  <c r="AZ2" i="6"/>
  <c r="BL2" i="6"/>
  <c r="BX2" i="6"/>
  <c r="Y89" i="1"/>
  <c r="CJ2" i="6"/>
  <c r="CV2" i="6"/>
  <c r="Z113" i="1"/>
  <c r="DH2" i="6"/>
  <c r="DT2" i="6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B29" i="7"/>
  <c r="B15" i="7"/>
  <c r="B30" i="7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B16" i="7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B18" i="7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B19" i="7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B32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B11" i="7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B27" i="7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B13" i="7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Y13" i="1"/>
  <c r="W22" i="1"/>
  <c r="X22" i="1"/>
  <c r="Y22" i="1"/>
  <c r="Z22" i="1"/>
  <c r="AA22" i="1"/>
  <c r="AB22" i="1"/>
  <c r="AC22" i="1"/>
  <c r="AD22" i="1"/>
  <c r="AE22" i="1"/>
  <c r="AF22" i="1"/>
  <c r="X47" i="1"/>
  <c r="AD5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B1" i="1"/>
  <c r="AD119" i="1" l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O57" i="9" s="1"/>
  <c r="M57" i="7"/>
  <c r="AV57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G51" i="7"/>
  <c r="AP51" i="9" s="1"/>
  <c r="AG121" i="1"/>
  <c r="AE130" i="1"/>
  <c r="AB121" i="1"/>
  <c r="AD95" i="1"/>
  <c r="X92" i="1"/>
  <c r="AB70" i="1"/>
  <c r="AB52" i="1"/>
  <c r="Y49" i="1"/>
  <c r="W23" i="1"/>
  <c r="D46" i="7"/>
  <c r="AM46" i="9" s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D47" i="7"/>
  <c r="AM47" i="9" s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E50" i="7"/>
  <c r="AN50" i="9" s="1"/>
  <c r="H45" i="7"/>
  <c r="AQ45" i="9" s="1"/>
  <c r="I47" i="7"/>
  <c r="AR47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E45" i="7"/>
  <c r="AN45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E48" i="7"/>
  <c r="AN48" i="9" s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L51" i="7"/>
  <c r="AU51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J51" i="7"/>
  <c r="AS51" i="9" s="1"/>
  <c r="H40" i="7"/>
  <c r="AQ40" i="9" s="1"/>
  <c r="E43" i="7"/>
  <c r="AN43" i="9" s="1"/>
  <c r="G47" i="7"/>
  <c r="AP47" i="9" s="1"/>
  <c r="I36" i="7"/>
  <c r="AR36" i="9" s="1"/>
  <c r="D50" i="7"/>
  <c r="AM50" i="9" s="1"/>
  <c r="L40" i="7"/>
  <c r="AU40" i="9" s="1"/>
  <c r="L2" i="7"/>
  <c r="AU2" i="9" s="1"/>
  <c r="X103" i="1"/>
  <c r="AB51" i="1"/>
  <c r="AF29" i="1"/>
  <c r="C2" i="7"/>
  <c r="AL2" i="9" s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E51" i="7"/>
  <c r="AN51" i="9" s="1"/>
  <c r="H41" i="7"/>
  <c r="AQ41" i="9" s="1"/>
  <c r="K45" i="7"/>
  <c r="AT45" i="9" s="1"/>
  <c r="F2" i="7"/>
  <c r="AO2" i="9" s="1"/>
  <c r="E46" i="7"/>
  <c r="AN46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L47" i="7"/>
  <c r="AU47" i="9" s="1"/>
  <c r="M41" i="7"/>
  <c r="AV41" i="9" s="1"/>
  <c r="M43" i="7"/>
  <c r="AV43" i="9" s="1"/>
  <c r="E41" i="7"/>
  <c r="AN41" i="9" s="1"/>
  <c r="G37" i="7"/>
  <c r="AP37" i="9" s="1"/>
  <c r="I40" i="7"/>
  <c r="AR40" i="9" s="1"/>
  <c r="H49" i="7"/>
  <c r="AQ49" i="9" s="1"/>
  <c r="AA77" i="1"/>
  <c r="W75" i="1"/>
  <c r="AA71" i="1"/>
  <c r="W51" i="1"/>
  <c r="Y46" i="1"/>
  <c r="AE31" i="1"/>
  <c r="AA29" i="1"/>
  <c r="G38" i="7"/>
  <c r="AP38" i="9" s="1"/>
  <c r="L46" i="7"/>
  <c r="AU46" i="9" s="1"/>
  <c r="J49" i="7"/>
  <c r="AS49" i="9" s="1"/>
  <c r="F46" i="7"/>
  <c r="AO46" i="9" s="1"/>
  <c r="I42" i="7"/>
  <c r="AR42" i="9" s="1"/>
  <c r="J46" i="7"/>
  <c r="AS46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H48" i="7"/>
  <c r="AQ48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G49" i="7"/>
  <c r="AP49" i="9" s="1"/>
  <c r="J48" i="7"/>
  <c r="AS48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E47" i="7"/>
  <c r="AN47" i="9" s="1"/>
  <c r="L41" i="7"/>
  <c r="AU41" i="9" s="1"/>
  <c r="G36" i="7"/>
  <c r="AP36" i="9" s="1"/>
  <c r="K48" i="7"/>
  <c r="AT48" i="9" s="1"/>
  <c r="F37" i="7"/>
  <c r="AO37" i="9" s="1"/>
  <c r="F48" i="7"/>
  <c r="AO48" i="9" s="1"/>
  <c r="F40" i="7"/>
  <c r="AO40" i="9" s="1"/>
  <c r="D2" i="7"/>
  <c r="AM2" i="9" s="1"/>
  <c r="D36" i="7"/>
  <c r="AM36" i="9" s="1"/>
  <c r="D45" i="7"/>
  <c r="AM45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G50" i="7"/>
  <c r="AP50" i="9" s="1"/>
  <c r="G45" i="7"/>
  <c r="AP45" i="9" s="1"/>
  <c r="G52" i="7"/>
  <c r="AP52" i="9" s="1"/>
  <c r="G46" i="7"/>
  <c r="AP46" i="9" s="1"/>
  <c r="F52" i="7"/>
  <c r="AO52" i="9" s="1"/>
  <c r="I48" i="7"/>
  <c r="AR48" i="9" s="1"/>
  <c r="H50" i="7"/>
  <c r="AQ50" i="9" s="1"/>
  <c r="H51" i="7"/>
  <c r="AQ51" i="9" s="1"/>
  <c r="H52" i="7"/>
  <c r="AQ52" i="9" s="1"/>
  <c r="I49" i="7"/>
  <c r="AR49" i="9" s="1"/>
  <c r="K46" i="7"/>
  <c r="AT46" i="9" s="1"/>
  <c r="F45" i="7"/>
  <c r="AO45" i="9" s="1"/>
  <c r="E49" i="7"/>
  <c r="AN49" i="9" s="1"/>
  <c r="H46" i="7"/>
  <c r="AQ46" i="9" s="1"/>
  <c r="K47" i="7"/>
  <c r="AT47" i="9" s="1"/>
  <c r="E52" i="7"/>
  <c r="AN52" i="9" s="1"/>
  <c r="M48" i="7"/>
  <c r="AV48" i="9" s="1"/>
  <c r="L50" i="7"/>
  <c r="AU50" i="9" s="1"/>
  <c r="M49" i="7"/>
  <c r="AV49" i="9" s="1"/>
  <c r="M47" i="7"/>
  <c r="AV47" i="9" s="1"/>
  <c r="K50" i="7"/>
  <c r="AT50" i="9" s="1"/>
  <c r="K52" i="7"/>
  <c r="AT52" i="9" s="1"/>
  <c r="M51" i="7"/>
  <c r="AV51" i="9" s="1"/>
  <c r="H47" i="7"/>
  <c r="AQ47" i="9" s="1"/>
  <c r="F50" i="7"/>
  <c r="AO50" i="9" s="1"/>
  <c r="K51" i="7"/>
  <c r="AT51" i="9" s="1"/>
  <c r="I51" i="7"/>
  <c r="AR51" i="9" s="1"/>
  <c r="L45" i="7"/>
  <c r="AU45" i="9" s="1"/>
  <c r="J1" i="1"/>
  <c r="I1" i="1"/>
  <c r="H1" i="1"/>
  <c r="D1" i="1"/>
  <c r="C1" i="1"/>
  <c r="J32" i="7" l="1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25" i="7" a="1"/>
  <c r="G25" i="7" s="1"/>
  <c r="AP25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25" i="7" a="1"/>
  <c r="F25" i="7" s="1"/>
  <c r="AO25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M25" i="7" a="1"/>
  <c r="M25" i="7" s="1"/>
  <c r="AV25" i="9" s="1"/>
  <c r="K30" i="7" a="1"/>
  <c r="K30" i="7" s="1"/>
  <c r="AT30" i="9" s="1"/>
  <c r="J25" i="7" a="1"/>
  <c r="J25" i="7" s="1"/>
  <c r="AS25" i="9" s="1"/>
  <c r="C25" i="7" a="1"/>
  <c r="C25" i="7" s="1"/>
  <c r="AL25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5" i="7" a="1"/>
  <c r="L25" i="7" s="1"/>
  <c r="AU25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25" i="7" a="1"/>
  <c r="I25" i="7" s="1"/>
  <c r="AR25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25" i="7" a="1"/>
  <c r="E25" i="7" s="1"/>
  <c r="AN25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25" i="7" a="1"/>
  <c r="K25" i="7" s="1"/>
  <c r="AT25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5" i="7" a="1"/>
  <c r="D25" i="7" s="1"/>
  <c r="AM25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25" i="7" a="1"/>
  <c r="H25" i="7" s="1"/>
  <c r="AQ25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N7" i="4" s="1"/>
  <c r="CK5" i="8"/>
  <c r="U2" i="3" a="1"/>
  <c r="AO7" i="4" s="1"/>
  <c r="DE4" i="8"/>
  <c r="DN4" i="8"/>
  <c r="M45" i="7"/>
  <c r="AV45" i="9" s="1"/>
  <c r="W2" i="3" a="1"/>
  <c r="AQ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P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F24" i="7" s="1" a="1"/>
  <c r="F24" i="7" s="1"/>
  <c r="AO24" i="9" s="1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E22" i="7" s="1" a="1"/>
  <c r="E22" i="7" s="1"/>
  <c r="AN22" i="9" s="1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N56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P54" i="9" s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F1" i="8" l="1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R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I2" i="4" l="1" a="1"/>
  <c r="AG198" i="4" l="1"/>
  <c r="D198" i="4" s="1"/>
  <c r="AG54" i="4"/>
  <c r="D54" i="4" s="1"/>
  <c r="AH110" i="4"/>
  <c r="E110" i="4" s="1"/>
  <c r="AI166" i="4"/>
  <c r="F166" i="4" s="1"/>
  <c r="AI10" i="4"/>
  <c r="F10" i="4" s="1"/>
  <c r="AG125" i="4"/>
  <c r="D125" i="4" s="1"/>
  <c r="AH181" i="4"/>
  <c r="E181" i="4" s="1"/>
  <c r="AH37" i="4"/>
  <c r="E37" i="4" s="1"/>
  <c r="AI93" i="4"/>
  <c r="F93" i="4" s="1"/>
  <c r="AI44" i="4"/>
  <c r="F44" i="4" s="1"/>
  <c r="AG100" i="4"/>
  <c r="D100" i="4" s="1"/>
  <c r="AH156" i="4"/>
  <c r="E156" i="4" s="1"/>
  <c r="AI200" i="4"/>
  <c r="F200" i="4" s="1"/>
  <c r="AG27" i="4"/>
  <c r="D27" i="4" s="1"/>
  <c r="AH83" i="4"/>
  <c r="E83" i="4" s="1"/>
  <c r="AI139" i="4"/>
  <c r="F139" i="4" s="1"/>
  <c r="AH45" i="4"/>
  <c r="E45" i="4" s="1"/>
  <c r="AG134" i="4"/>
  <c r="D134" i="4" s="1"/>
  <c r="AH190" i="4"/>
  <c r="E190" i="4" s="1"/>
  <c r="AH46" i="4"/>
  <c r="E46" i="4" s="1"/>
  <c r="AI102" i="4"/>
  <c r="F102" i="4" s="1"/>
  <c r="AI89" i="4"/>
  <c r="F89" i="4" s="1"/>
  <c r="AG109" i="4"/>
  <c r="D109" i="4" s="1"/>
  <c r="AH165" i="4"/>
  <c r="E165" i="4" s="1"/>
  <c r="AI197" i="4"/>
  <c r="F197" i="4" s="1"/>
  <c r="AG168" i="4"/>
  <c r="D168" i="4" s="1"/>
  <c r="AG24" i="4"/>
  <c r="D24" i="4" s="1"/>
  <c r="AH80" i="4"/>
  <c r="E80" i="4" s="1"/>
  <c r="AI136" i="4"/>
  <c r="F136" i="4" s="1"/>
  <c r="AG191" i="4"/>
  <c r="D191" i="4" s="1"/>
  <c r="AG47" i="4"/>
  <c r="D47" i="4" s="1"/>
  <c r="AH103" i="4"/>
  <c r="E103" i="4" s="1"/>
  <c r="AI15" i="4"/>
  <c r="F15" i="4" s="1"/>
  <c r="AG46" i="4"/>
  <c r="D46" i="4" s="1"/>
  <c r="AI158" i="4"/>
  <c r="F158" i="4" s="1"/>
  <c r="AI61" i="4"/>
  <c r="F61" i="4" s="1"/>
  <c r="AH195" i="4"/>
  <c r="E195" i="4" s="1"/>
  <c r="AI107" i="4"/>
  <c r="F107" i="4" s="1"/>
  <c r="AH100" i="4"/>
  <c r="E100" i="4" s="1"/>
  <c r="I2" i="4"/>
  <c r="AK21" i="4"/>
  <c r="H21" i="4" s="1"/>
  <c r="AK197" i="4"/>
  <c r="H197" i="4" s="1"/>
  <c r="AK4" i="4"/>
  <c r="H4" i="4" s="1"/>
  <c r="AK180" i="4"/>
  <c r="H180" i="4" s="1"/>
  <c r="AG186" i="4"/>
  <c r="D186" i="4" s="1"/>
  <c r="AG42" i="4"/>
  <c r="D42" i="4" s="1"/>
  <c r="AH98" i="4"/>
  <c r="E98" i="4" s="1"/>
  <c r="AI154" i="4"/>
  <c r="F154" i="4" s="1"/>
  <c r="AI116" i="4"/>
  <c r="F116" i="4" s="1"/>
  <c r="AG113" i="4"/>
  <c r="D113" i="4" s="1"/>
  <c r="AH169" i="4"/>
  <c r="E169" i="4" s="1"/>
  <c r="AH25" i="4"/>
  <c r="E25" i="4" s="1"/>
  <c r="AI81" i="4"/>
  <c r="F81" i="4" s="1"/>
  <c r="AI8" i="4"/>
  <c r="F8" i="4" s="1"/>
  <c r="AG88" i="4"/>
  <c r="D88" i="4" s="1"/>
  <c r="AH144" i="4"/>
  <c r="E144" i="4" s="1"/>
  <c r="AI188" i="4"/>
  <c r="F188" i="4" s="1"/>
  <c r="AG159" i="4"/>
  <c r="D159" i="4" s="1"/>
  <c r="AG15" i="4"/>
  <c r="D15" i="4" s="1"/>
  <c r="AH71" i="4"/>
  <c r="E71" i="4" s="1"/>
  <c r="AI127" i="4"/>
  <c r="F127" i="4" s="1"/>
  <c r="AI125" i="4"/>
  <c r="F125" i="4" s="1"/>
  <c r="AG122" i="4"/>
  <c r="D122" i="4" s="1"/>
  <c r="AH178" i="4"/>
  <c r="E178" i="4" s="1"/>
  <c r="AH34" i="4"/>
  <c r="E34" i="4" s="1"/>
  <c r="AG174" i="4"/>
  <c r="D174" i="4" s="1"/>
  <c r="AG30" i="4"/>
  <c r="D30" i="4" s="1"/>
  <c r="AH86" i="4"/>
  <c r="E86" i="4" s="1"/>
  <c r="AI142" i="4"/>
  <c r="F142" i="4" s="1"/>
  <c r="AI20" i="4"/>
  <c r="F20" i="4" s="1"/>
  <c r="AG101" i="4"/>
  <c r="D101" i="4" s="1"/>
  <c r="AH157" i="4"/>
  <c r="E157" i="4" s="1"/>
  <c r="AH13" i="4"/>
  <c r="E13" i="4" s="1"/>
  <c r="AI69" i="4"/>
  <c r="F69" i="4" s="1"/>
  <c r="AH197" i="4"/>
  <c r="E197" i="4" s="1"/>
  <c r="AG76" i="4"/>
  <c r="D76" i="4" s="1"/>
  <c r="AH132" i="4"/>
  <c r="E132" i="4" s="1"/>
  <c r="AI164" i="4"/>
  <c r="F164" i="4" s="1"/>
  <c r="AG147" i="4"/>
  <c r="D147" i="4" s="1"/>
  <c r="AG3" i="4"/>
  <c r="D3" i="4" s="1"/>
  <c r="AH59" i="4"/>
  <c r="E59" i="4" s="1"/>
  <c r="AI115" i="4"/>
  <c r="F115" i="4" s="1"/>
  <c r="AI41" i="4"/>
  <c r="F41" i="4" s="1"/>
  <c r="AG110" i="4"/>
  <c r="D110" i="4" s="1"/>
  <c r="AH166" i="4"/>
  <c r="E166" i="4" s="1"/>
  <c r="AH22" i="4"/>
  <c r="E22" i="4" s="1"/>
  <c r="AI78" i="4"/>
  <c r="F78" i="4" s="1"/>
  <c r="AI29" i="4"/>
  <c r="F29" i="4" s="1"/>
  <c r="AG85" i="4"/>
  <c r="D85" i="4" s="1"/>
  <c r="AH141" i="4"/>
  <c r="E141" i="4" s="1"/>
  <c r="AI161" i="4"/>
  <c r="F161" i="4" s="1"/>
  <c r="AG144" i="4"/>
  <c r="D144" i="4" s="1"/>
  <c r="AH200" i="4"/>
  <c r="E200" i="4" s="1"/>
  <c r="AH56" i="4"/>
  <c r="E56" i="4" s="1"/>
  <c r="AI112" i="4"/>
  <c r="F112" i="4" s="1"/>
  <c r="AG93" i="4"/>
  <c r="D93" i="4" s="1"/>
  <c r="AG167" i="4"/>
  <c r="D167" i="4" s="1"/>
  <c r="AG23" i="4"/>
  <c r="D23" i="4" s="1"/>
  <c r="AH79" i="4"/>
  <c r="E79" i="4" s="1"/>
  <c r="AI135" i="4"/>
  <c r="F135" i="4" s="1"/>
  <c r="AG153" i="4"/>
  <c r="D153" i="4" s="1"/>
  <c r="AG166" i="4"/>
  <c r="D166" i="4" s="1"/>
  <c r="AG22" i="4"/>
  <c r="D22" i="4" s="1"/>
  <c r="AH78" i="4"/>
  <c r="E78" i="4" s="1"/>
  <c r="AI134" i="4"/>
  <c r="F134" i="4" s="1"/>
  <c r="AG165" i="4"/>
  <c r="D165" i="4" s="1"/>
  <c r="AG141" i="4"/>
  <c r="D141" i="4" s="1"/>
  <c r="AG115" i="4"/>
  <c r="D115" i="4" s="1"/>
  <c r="AH171" i="4"/>
  <c r="E171" i="4" s="1"/>
  <c r="AH27" i="4"/>
  <c r="E27" i="4" s="1"/>
  <c r="AI83" i="4"/>
  <c r="F83" i="4" s="1"/>
  <c r="AG164" i="4"/>
  <c r="D164" i="4" s="1"/>
  <c r="AI12" i="4"/>
  <c r="F12" i="4" s="1"/>
  <c r="AH64" i="4"/>
  <c r="E64" i="4" s="1"/>
  <c r="AH172" i="4"/>
  <c r="E172" i="4" s="1"/>
  <c r="AK190" i="4"/>
  <c r="H190" i="4" s="1"/>
  <c r="AK22" i="4"/>
  <c r="H22" i="4" s="1"/>
  <c r="AK141" i="4"/>
  <c r="H141" i="4" s="1"/>
  <c r="AK200" i="4"/>
  <c r="H200" i="4" s="1"/>
  <c r="AK56" i="4"/>
  <c r="H56" i="4" s="1"/>
  <c r="AK198" i="4"/>
  <c r="H198" i="4" s="1"/>
  <c r="AK173" i="4"/>
  <c r="H173" i="4" s="1"/>
  <c r="AK29" i="4"/>
  <c r="H29" i="4" s="1"/>
  <c r="AK124" i="4"/>
  <c r="H124" i="4" s="1"/>
  <c r="AK51" i="4"/>
  <c r="H51" i="4" s="1"/>
  <c r="AK159" i="4"/>
  <c r="H159" i="4" s="1"/>
  <c r="AK60" i="4"/>
  <c r="H60" i="4" s="1"/>
  <c r="AK74" i="4"/>
  <c r="H74" i="4" s="1"/>
  <c r="AK121" i="4"/>
  <c r="H121" i="4" s="1"/>
  <c r="AK108" i="4"/>
  <c r="H108" i="4" s="1"/>
  <c r="AK95" i="4"/>
  <c r="H95" i="4" s="1"/>
  <c r="AK151" i="4"/>
  <c r="H151" i="4" s="1"/>
  <c r="AG150" i="4"/>
  <c r="D150" i="4" s="1"/>
  <c r="AG200" i="4"/>
  <c r="D200" i="4" s="1"/>
  <c r="AH133" i="4"/>
  <c r="E133" i="4" s="1"/>
  <c r="AI45" i="4"/>
  <c r="F45" i="4" s="1"/>
  <c r="AI104" i="4"/>
  <c r="F104" i="4" s="1"/>
  <c r="AH179" i="4"/>
  <c r="E179" i="4" s="1"/>
  <c r="AH29" i="4"/>
  <c r="E29" i="4" s="1"/>
  <c r="AH142" i="4"/>
  <c r="E142" i="4" s="1"/>
  <c r="AG61" i="4"/>
  <c r="D61" i="4" s="1"/>
  <c r="AG120" i="4"/>
  <c r="D120" i="4" s="1"/>
  <c r="AI88" i="4"/>
  <c r="F88" i="4" s="1"/>
  <c r="AH199" i="4"/>
  <c r="E199" i="4" s="1"/>
  <c r="AG69" i="4"/>
  <c r="D69" i="4" s="1"/>
  <c r="AH198" i="4"/>
  <c r="E198" i="4" s="1"/>
  <c r="AG162" i="4"/>
  <c r="D162" i="4" s="1"/>
  <c r="AG18" i="4"/>
  <c r="D18" i="4" s="1"/>
  <c r="AH74" i="4"/>
  <c r="E74" i="4" s="1"/>
  <c r="AI130" i="4"/>
  <c r="F130" i="4" s="1"/>
  <c r="AH41" i="4"/>
  <c r="E41" i="4" s="1"/>
  <c r="AG89" i="4"/>
  <c r="D89" i="4" s="1"/>
  <c r="AH145" i="4"/>
  <c r="E145" i="4" s="1"/>
  <c r="AI201" i="4"/>
  <c r="F201" i="4" s="1"/>
  <c r="AI57" i="4"/>
  <c r="F57" i="4" s="1"/>
  <c r="AI49" i="4"/>
  <c r="F49" i="4" s="1"/>
  <c r="AG64" i="4"/>
  <c r="D64" i="4" s="1"/>
  <c r="AH120" i="4"/>
  <c r="E120" i="4" s="1"/>
  <c r="AI140" i="4"/>
  <c r="F140" i="4" s="1"/>
  <c r="AG135" i="4"/>
  <c r="D135" i="4" s="1"/>
  <c r="AH191" i="4"/>
  <c r="E191" i="4" s="1"/>
  <c r="AH47" i="4"/>
  <c r="E47" i="4" s="1"/>
  <c r="AI103" i="4"/>
  <c r="F103" i="4" s="1"/>
  <c r="AG189" i="4"/>
  <c r="D189" i="4" s="1"/>
  <c r="AG98" i="4"/>
  <c r="D98" i="4" s="1"/>
  <c r="AH154" i="4"/>
  <c r="E154" i="4" s="1"/>
  <c r="AH10" i="4"/>
  <c r="E10" i="4" s="1"/>
  <c r="AI66" i="4"/>
  <c r="F66" i="4" s="1"/>
  <c r="AI5" i="4"/>
  <c r="F5" i="4" s="1"/>
  <c r="AG73" i="4"/>
  <c r="D73" i="4" s="1"/>
  <c r="AH129" i="4"/>
  <c r="E129" i="4" s="1"/>
  <c r="AI149" i="4"/>
  <c r="F149" i="4" s="1"/>
  <c r="AG132" i="4"/>
  <c r="D132" i="4" s="1"/>
  <c r="AH188" i="4"/>
  <c r="E188" i="4" s="1"/>
  <c r="AH44" i="4"/>
  <c r="E44" i="4" s="1"/>
  <c r="AI100" i="4"/>
  <c r="F100" i="4" s="1"/>
  <c r="AG57" i="4"/>
  <c r="D57" i="4" s="1"/>
  <c r="AG155" i="4"/>
  <c r="D155" i="4" s="1"/>
  <c r="AG11" i="4"/>
  <c r="D11" i="4" s="1"/>
  <c r="AH67" i="4"/>
  <c r="E67" i="4" s="1"/>
  <c r="AI123" i="4"/>
  <c r="F123" i="4" s="1"/>
  <c r="AG105" i="4"/>
  <c r="D105" i="4" s="1"/>
  <c r="AG154" i="4"/>
  <c r="D154" i="4" s="1"/>
  <c r="AG10" i="4"/>
  <c r="D10" i="4" s="1"/>
  <c r="AH66" i="4"/>
  <c r="E66" i="4" s="1"/>
  <c r="AI122" i="4"/>
  <c r="F122" i="4" s="1"/>
  <c r="AG117" i="4"/>
  <c r="D117" i="4" s="1"/>
  <c r="AG21" i="4"/>
  <c r="D21" i="4" s="1"/>
  <c r="AG103" i="4"/>
  <c r="D103" i="4" s="1"/>
  <c r="AH159" i="4"/>
  <c r="E159" i="4" s="1"/>
  <c r="AH15" i="4"/>
  <c r="E15" i="4" s="1"/>
  <c r="AI71" i="4"/>
  <c r="F71" i="4" s="1"/>
  <c r="AG68" i="4"/>
  <c r="D68" i="4" s="1"/>
  <c r="AH16" i="4"/>
  <c r="E16" i="4" s="1"/>
  <c r="AI120" i="4"/>
  <c r="F120" i="4" s="1"/>
  <c r="AH28" i="4"/>
  <c r="E28" i="4" s="1"/>
  <c r="AK178" i="4"/>
  <c r="H178" i="4" s="1"/>
  <c r="AK199" i="4"/>
  <c r="H199" i="4" s="1"/>
  <c r="AK129" i="4"/>
  <c r="H129" i="4" s="1"/>
  <c r="AK188" i="4"/>
  <c r="H188" i="4" s="1"/>
  <c r="AK44" i="4"/>
  <c r="H44" i="4" s="1"/>
  <c r="AK186" i="4"/>
  <c r="H186" i="4" s="1"/>
  <c r="AK161" i="4"/>
  <c r="H161" i="4" s="1"/>
  <c r="AK17" i="4"/>
  <c r="H17" i="4" s="1"/>
  <c r="AK112" i="4"/>
  <c r="H112" i="4" s="1"/>
  <c r="AK3" i="4"/>
  <c r="H3" i="4" s="1"/>
  <c r="AK135" i="4"/>
  <c r="H135" i="4" s="1"/>
  <c r="AK54" i="4"/>
  <c r="H54" i="4" s="1"/>
  <c r="AK62" i="4"/>
  <c r="H62" i="4" s="1"/>
  <c r="AK109" i="4"/>
  <c r="H109" i="4" s="1"/>
  <c r="AK72" i="4"/>
  <c r="H72" i="4" s="1"/>
  <c r="AK83" i="4"/>
  <c r="H83" i="4" s="1"/>
  <c r="AK127" i="4"/>
  <c r="H127" i="4" s="1"/>
  <c r="AG6" i="4"/>
  <c r="D6" i="4" s="1"/>
  <c r="AI118" i="4"/>
  <c r="F118" i="4" s="1"/>
  <c r="AG77" i="4"/>
  <c r="D77" i="4" s="1"/>
  <c r="AI189" i="4"/>
  <c r="F189" i="4" s="1"/>
  <c r="AG196" i="4"/>
  <c r="D196" i="4" s="1"/>
  <c r="AH108" i="4"/>
  <c r="E108" i="4" s="1"/>
  <c r="AG123" i="4"/>
  <c r="D123" i="4" s="1"/>
  <c r="AH35" i="4"/>
  <c r="E35" i="4" s="1"/>
  <c r="AG86" i="4"/>
  <c r="D86" i="4" s="1"/>
  <c r="AI198" i="4"/>
  <c r="F198" i="4" s="1"/>
  <c r="AH161" i="4"/>
  <c r="E161" i="4" s="1"/>
  <c r="AH117" i="4"/>
  <c r="E117" i="4" s="1"/>
  <c r="AH32" i="4"/>
  <c r="E32" i="4" s="1"/>
  <c r="AG143" i="4"/>
  <c r="D143" i="4" s="1"/>
  <c r="AH55" i="4"/>
  <c r="E55" i="4" s="1"/>
  <c r="AG142" i="4"/>
  <c r="D142" i="4" s="1"/>
  <c r="AH62" i="4"/>
  <c r="E62" i="4" s="1"/>
  <c r="AG52" i="4"/>
  <c r="D52" i="4" s="1"/>
  <c r="AI91" i="4"/>
  <c r="F91" i="4" s="1"/>
  <c r="AI54" i="4"/>
  <c r="F54" i="4" s="1"/>
  <c r="AI113" i="4"/>
  <c r="F113" i="4" s="1"/>
  <c r="AH176" i="4"/>
  <c r="E176" i="4" s="1"/>
  <c r="AG9" i="4"/>
  <c r="D9" i="4" s="1"/>
  <c r="AI111" i="4"/>
  <c r="F111" i="4" s="1"/>
  <c r="AG138" i="4"/>
  <c r="D138" i="4" s="1"/>
  <c r="AH194" i="4"/>
  <c r="E194" i="4" s="1"/>
  <c r="AH50" i="4"/>
  <c r="E50" i="4" s="1"/>
  <c r="AI106" i="4"/>
  <c r="F106" i="4" s="1"/>
  <c r="AG152" i="4"/>
  <c r="D152" i="4" s="1"/>
  <c r="AG65" i="4"/>
  <c r="D65" i="4" s="1"/>
  <c r="AH121" i="4"/>
  <c r="E121" i="4" s="1"/>
  <c r="AI177" i="4"/>
  <c r="F177" i="4" s="1"/>
  <c r="AI33" i="4"/>
  <c r="F33" i="4" s="1"/>
  <c r="AG184" i="4"/>
  <c r="D184" i="4" s="1"/>
  <c r="AG40" i="4"/>
  <c r="D40" i="4" s="1"/>
  <c r="AH96" i="4"/>
  <c r="E96" i="4" s="1"/>
  <c r="AI92" i="4"/>
  <c r="F92" i="4" s="1"/>
  <c r="AG111" i="4"/>
  <c r="D111" i="4" s="1"/>
  <c r="AH167" i="4"/>
  <c r="E167" i="4" s="1"/>
  <c r="AH23" i="4"/>
  <c r="E23" i="4" s="1"/>
  <c r="AI79" i="4"/>
  <c r="F79" i="4" s="1"/>
  <c r="AI121" i="4"/>
  <c r="F121" i="4" s="1"/>
  <c r="AG74" i="4"/>
  <c r="D74" i="4" s="1"/>
  <c r="AH130" i="4"/>
  <c r="E130" i="4" s="1"/>
  <c r="AI186" i="4"/>
  <c r="F186" i="4" s="1"/>
  <c r="AI42" i="4"/>
  <c r="F42" i="4" s="1"/>
  <c r="AG193" i="4"/>
  <c r="D193" i="4" s="1"/>
  <c r="AG49" i="4"/>
  <c r="D49" i="4" s="1"/>
  <c r="AH105" i="4"/>
  <c r="E105" i="4" s="1"/>
  <c r="AI101" i="4"/>
  <c r="F101" i="4" s="1"/>
  <c r="AG108" i="4"/>
  <c r="D108" i="4" s="1"/>
  <c r="AH164" i="4"/>
  <c r="E164" i="4" s="1"/>
  <c r="AH20" i="4"/>
  <c r="E20" i="4" s="1"/>
  <c r="AI76" i="4"/>
  <c r="F76" i="4" s="1"/>
  <c r="AH125" i="4"/>
  <c r="E125" i="4" s="1"/>
  <c r="AG131" i="4"/>
  <c r="D131" i="4" s="1"/>
  <c r="AH187" i="4"/>
  <c r="E187" i="4" s="1"/>
  <c r="AH43" i="4"/>
  <c r="E43" i="4" s="1"/>
  <c r="AI99" i="4"/>
  <c r="F99" i="4" s="1"/>
  <c r="AG33" i="4"/>
  <c r="D33" i="4" s="1"/>
  <c r="AG130" i="4"/>
  <c r="D130" i="4" s="1"/>
  <c r="AH186" i="4"/>
  <c r="E186" i="4" s="1"/>
  <c r="AH42" i="4"/>
  <c r="E42" i="4" s="1"/>
  <c r="AI98" i="4"/>
  <c r="F98" i="4" s="1"/>
  <c r="AG45" i="4"/>
  <c r="D45" i="4" s="1"/>
  <c r="AI181" i="4"/>
  <c r="F181" i="4" s="1"/>
  <c r="AG79" i="4"/>
  <c r="D79" i="4" s="1"/>
  <c r="AH135" i="4"/>
  <c r="E135" i="4" s="1"/>
  <c r="AI191" i="4"/>
  <c r="F191" i="4" s="1"/>
  <c r="AI47" i="4"/>
  <c r="F47" i="4" s="1"/>
  <c r="AI180" i="4"/>
  <c r="F180" i="4" s="1"/>
  <c r="AG32" i="4"/>
  <c r="D32" i="4" s="1"/>
  <c r="AG128" i="4"/>
  <c r="D128" i="4" s="1"/>
  <c r="AG104" i="4"/>
  <c r="D104" i="4" s="1"/>
  <c r="AK154" i="4"/>
  <c r="H154" i="4" s="1"/>
  <c r="AK91" i="4"/>
  <c r="H91" i="4" s="1"/>
  <c r="AK105" i="4"/>
  <c r="H105" i="4" s="1"/>
  <c r="AK164" i="4"/>
  <c r="H164" i="4" s="1"/>
  <c r="AK20" i="4"/>
  <c r="H20" i="4" s="1"/>
  <c r="AK162" i="4"/>
  <c r="H162" i="4" s="1"/>
  <c r="AK137" i="4"/>
  <c r="H137" i="4" s="1"/>
  <c r="AK123" i="4"/>
  <c r="H123" i="4" s="1"/>
  <c r="AK88" i="4"/>
  <c r="H88" i="4" s="1"/>
  <c r="AK132" i="4"/>
  <c r="H132" i="4" s="1"/>
  <c r="AK99" i="4"/>
  <c r="H99" i="4" s="1"/>
  <c r="AK182" i="4"/>
  <c r="H182" i="4" s="1"/>
  <c r="AK38" i="4"/>
  <c r="H38" i="4" s="1"/>
  <c r="AK85" i="4"/>
  <c r="H85" i="4" s="1"/>
  <c r="AK42" i="4"/>
  <c r="H42" i="4" s="1"/>
  <c r="AK59" i="4"/>
  <c r="H59" i="4" s="1"/>
  <c r="AK55" i="4"/>
  <c r="H55" i="4" s="1"/>
  <c r="AI55" i="4"/>
  <c r="F55" i="4" s="1"/>
  <c r="AI52" i="4"/>
  <c r="F52" i="4" s="1"/>
  <c r="AH163" i="4"/>
  <c r="E163" i="4" s="1"/>
  <c r="AI75" i="4"/>
  <c r="F75" i="4" s="1"/>
  <c r="AH77" i="4"/>
  <c r="E77" i="4" s="1"/>
  <c r="AH162" i="4"/>
  <c r="E162" i="4" s="1"/>
  <c r="AI74" i="4"/>
  <c r="F74" i="4" s="1"/>
  <c r="AG199" i="4"/>
  <c r="D199" i="4" s="1"/>
  <c r="AH111" i="4"/>
  <c r="E111" i="4" s="1"/>
  <c r="AI23" i="4"/>
  <c r="F23" i="4" s="1"/>
  <c r="AH160" i="4"/>
  <c r="E160" i="4" s="1"/>
  <c r="AK118" i="4"/>
  <c r="H118" i="4" s="1"/>
  <c r="AK81" i="4"/>
  <c r="H81" i="4" s="1"/>
  <c r="AK187" i="4"/>
  <c r="H187" i="4" s="1"/>
  <c r="AK138" i="4"/>
  <c r="H138" i="4" s="1"/>
  <c r="AK64" i="4"/>
  <c r="H64" i="4" s="1"/>
  <c r="AK75" i="4"/>
  <c r="H75" i="4" s="1"/>
  <c r="AK158" i="4"/>
  <c r="H158" i="4" s="1"/>
  <c r="AG126" i="4"/>
  <c r="D126" i="4" s="1"/>
  <c r="AH182" i="4"/>
  <c r="E182" i="4" s="1"/>
  <c r="AH38" i="4"/>
  <c r="E38" i="4" s="1"/>
  <c r="AI94" i="4"/>
  <c r="F94" i="4" s="1"/>
  <c r="AG197" i="4"/>
  <c r="D197" i="4" s="1"/>
  <c r="AG53" i="4"/>
  <c r="D53" i="4" s="1"/>
  <c r="AH109" i="4"/>
  <c r="E109" i="4" s="1"/>
  <c r="AI165" i="4"/>
  <c r="F165" i="4" s="1"/>
  <c r="AI21" i="4"/>
  <c r="F21" i="4" s="1"/>
  <c r="AG172" i="4"/>
  <c r="D172" i="4" s="1"/>
  <c r="AG28" i="4"/>
  <c r="D28" i="4" s="1"/>
  <c r="AH84" i="4"/>
  <c r="E84" i="4" s="1"/>
  <c r="AI56" i="4"/>
  <c r="F56" i="4" s="1"/>
  <c r="AG99" i="4"/>
  <c r="D99" i="4" s="1"/>
  <c r="AH155" i="4"/>
  <c r="E155" i="4" s="1"/>
  <c r="AH11" i="4"/>
  <c r="E11" i="4" s="1"/>
  <c r="AI67" i="4"/>
  <c r="F67" i="4" s="1"/>
  <c r="AI25" i="4"/>
  <c r="F25" i="4" s="1"/>
  <c r="AG62" i="4"/>
  <c r="D62" i="4" s="1"/>
  <c r="AH118" i="4"/>
  <c r="E118" i="4" s="1"/>
  <c r="AI174" i="4"/>
  <c r="F174" i="4" s="1"/>
  <c r="AI30" i="4"/>
  <c r="F30" i="4" s="1"/>
  <c r="AG181" i="4"/>
  <c r="D181" i="4" s="1"/>
  <c r="AG37" i="4"/>
  <c r="D37" i="4" s="1"/>
  <c r="AH93" i="4"/>
  <c r="E93" i="4" s="1"/>
  <c r="AI77" i="4"/>
  <c r="F77" i="4" s="1"/>
  <c r="AG96" i="4"/>
  <c r="D96" i="4" s="1"/>
  <c r="AH152" i="4"/>
  <c r="E152" i="4" s="1"/>
  <c r="AH8" i="4"/>
  <c r="E8" i="4" s="1"/>
  <c r="AI64" i="4"/>
  <c r="F64" i="4" s="1"/>
  <c r="AH53" i="4"/>
  <c r="E53" i="4" s="1"/>
  <c r="AG119" i="4"/>
  <c r="D119" i="4" s="1"/>
  <c r="AH175" i="4"/>
  <c r="E175" i="4" s="1"/>
  <c r="AH31" i="4"/>
  <c r="E31" i="4" s="1"/>
  <c r="AI87" i="4"/>
  <c r="F87" i="4" s="1"/>
  <c r="AH137" i="4"/>
  <c r="E137" i="4" s="1"/>
  <c r="AG118" i="4"/>
  <c r="D118" i="4" s="1"/>
  <c r="AH174" i="4"/>
  <c r="E174" i="4" s="1"/>
  <c r="AH30" i="4"/>
  <c r="E30" i="4" s="1"/>
  <c r="AI86" i="4"/>
  <c r="F86" i="4" s="1"/>
  <c r="AH185" i="4"/>
  <c r="E185" i="4" s="1"/>
  <c r="AI73" i="4"/>
  <c r="F73" i="4" s="1"/>
  <c r="AG67" i="4"/>
  <c r="D67" i="4" s="1"/>
  <c r="AH123" i="4"/>
  <c r="E123" i="4" s="1"/>
  <c r="AI179" i="4"/>
  <c r="F179" i="4" s="1"/>
  <c r="AI35" i="4"/>
  <c r="F35" i="4" s="1"/>
  <c r="AI36" i="4"/>
  <c r="F36" i="4" s="1"/>
  <c r="AH88" i="4"/>
  <c r="E88" i="4" s="1"/>
  <c r="AI96" i="4"/>
  <c r="F96" i="4" s="1"/>
  <c r="AG80" i="4"/>
  <c r="D80" i="4" s="1"/>
  <c r="AK130" i="4"/>
  <c r="H130" i="4" s="1"/>
  <c r="AK67" i="4"/>
  <c r="H67" i="4" s="1"/>
  <c r="AK93" i="4"/>
  <c r="H93" i="4" s="1"/>
  <c r="AK152" i="4"/>
  <c r="H152" i="4" s="1"/>
  <c r="AK8" i="4"/>
  <c r="H8" i="4" s="1"/>
  <c r="AK150" i="4"/>
  <c r="H150" i="4" s="1"/>
  <c r="AK125" i="4"/>
  <c r="H125" i="4" s="1"/>
  <c r="AK156" i="4"/>
  <c r="H156" i="4" s="1"/>
  <c r="AK76" i="4"/>
  <c r="H76" i="4" s="1"/>
  <c r="AK96" i="4"/>
  <c r="H96" i="4" s="1"/>
  <c r="AK87" i="4"/>
  <c r="H87" i="4" s="1"/>
  <c r="AK170" i="4"/>
  <c r="H170" i="4" s="1"/>
  <c r="AK26" i="4"/>
  <c r="H26" i="4" s="1"/>
  <c r="AK73" i="4"/>
  <c r="H73" i="4" s="1"/>
  <c r="AK191" i="4"/>
  <c r="H191" i="4" s="1"/>
  <c r="AK47" i="4"/>
  <c r="H47" i="4" s="1"/>
  <c r="AK31" i="4"/>
  <c r="H31" i="4" s="1"/>
  <c r="AG25" i="4"/>
  <c r="D25" i="4" s="1"/>
  <c r="AG56" i="4"/>
  <c r="D56" i="4" s="1"/>
  <c r="AK48" i="4"/>
  <c r="H48" i="4" s="1"/>
  <c r="AG114" i="4"/>
  <c r="D114" i="4" s="1"/>
  <c r="AH170" i="4"/>
  <c r="E170" i="4" s="1"/>
  <c r="AH26" i="4"/>
  <c r="E26" i="4" s="1"/>
  <c r="AI82" i="4"/>
  <c r="F82" i="4" s="1"/>
  <c r="AG185" i="4"/>
  <c r="D185" i="4" s="1"/>
  <c r="AG41" i="4"/>
  <c r="D41" i="4" s="1"/>
  <c r="AH97" i="4"/>
  <c r="E97" i="4" s="1"/>
  <c r="AI153" i="4"/>
  <c r="F153" i="4" s="1"/>
  <c r="AI9" i="4"/>
  <c r="F9" i="4" s="1"/>
  <c r="AG160" i="4"/>
  <c r="D160" i="4" s="1"/>
  <c r="AG16" i="4"/>
  <c r="D16" i="4" s="1"/>
  <c r="AH60" i="4"/>
  <c r="E60" i="4" s="1"/>
  <c r="AI32" i="4"/>
  <c r="F32" i="4" s="1"/>
  <c r="AG87" i="4"/>
  <c r="D87" i="4" s="1"/>
  <c r="AH143" i="4"/>
  <c r="E143" i="4" s="1"/>
  <c r="AI199" i="4"/>
  <c r="F199" i="4" s="1"/>
  <c r="AG194" i="4"/>
  <c r="D194" i="4" s="1"/>
  <c r="AG50" i="4"/>
  <c r="D50" i="4" s="1"/>
  <c r="AH106" i="4"/>
  <c r="E106" i="4" s="1"/>
  <c r="AI162" i="4"/>
  <c r="F162" i="4" s="1"/>
  <c r="AI18" i="4"/>
  <c r="F18" i="4" s="1"/>
  <c r="AG169" i="4"/>
  <c r="D169" i="4" s="1"/>
  <c r="AH81" i="4"/>
  <c r="E81" i="4" s="1"/>
  <c r="AI53" i="4"/>
  <c r="F53" i="4" s="1"/>
  <c r="AG84" i="4"/>
  <c r="D84" i="4" s="1"/>
  <c r="AH140" i="4"/>
  <c r="E140" i="4" s="1"/>
  <c r="AI196" i="4"/>
  <c r="F196" i="4" s="1"/>
  <c r="AI193" i="4"/>
  <c r="F193" i="4" s="1"/>
  <c r="AG107" i="4"/>
  <c r="D107" i="4" s="1"/>
  <c r="AH19" i="4"/>
  <c r="E19" i="4" s="1"/>
  <c r="AG106" i="4"/>
  <c r="D106" i="4" s="1"/>
  <c r="AH18" i="4"/>
  <c r="E18" i="4" s="1"/>
  <c r="AH113" i="4"/>
  <c r="E113" i="4" s="1"/>
  <c r="AG55" i="4"/>
  <c r="D55" i="4" s="1"/>
  <c r="AI167" i="4"/>
  <c r="F167" i="4" s="1"/>
  <c r="AI144" i="4"/>
  <c r="F144" i="4" s="1"/>
  <c r="AH136" i="4"/>
  <c r="E136" i="4" s="1"/>
  <c r="AK19" i="4"/>
  <c r="H19" i="4" s="1"/>
  <c r="AK140" i="4"/>
  <c r="H140" i="4" s="1"/>
  <c r="AK113" i="4"/>
  <c r="H113" i="4" s="1"/>
  <c r="AK84" i="4"/>
  <c r="H84" i="4" s="1"/>
  <c r="AG102" i="4"/>
  <c r="D102" i="4" s="1"/>
  <c r="AH158" i="4"/>
  <c r="E158" i="4" s="1"/>
  <c r="AH14" i="4"/>
  <c r="E14" i="4" s="1"/>
  <c r="AI58" i="4"/>
  <c r="F58" i="4" s="1"/>
  <c r="AG173" i="4"/>
  <c r="D173" i="4" s="1"/>
  <c r="AG29" i="4"/>
  <c r="D29" i="4" s="1"/>
  <c r="AH85" i="4"/>
  <c r="E85" i="4" s="1"/>
  <c r="AI141" i="4"/>
  <c r="F141" i="4" s="1"/>
  <c r="AH72" i="4"/>
  <c r="E72" i="4" s="1"/>
  <c r="AG148" i="4"/>
  <c r="D148" i="4" s="1"/>
  <c r="AG4" i="4"/>
  <c r="D4" i="4" s="1"/>
  <c r="AH48" i="4"/>
  <c r="E48" i="4" s="1"/>
  <c r="AH173" i="4"/>
  <c r="E173" i="4" s="1"/>
  <c r="AG75" i="4"/>
  <c r="D75" i="4" s="1"/>
  <c r="AH131" i="4"/>
  <c r="E131" i="4" s="1"/>
  <c r="AI187" i="4"/>
  <c r="F187" i="4" s="1"/>
  <c r="AI43" i="4"/>
  <c r="F43" i="4" s="1"/>
  <c r="AG182" i="4"/>
  <c r="D182" i="4" s="1"/>
  <c r="AG38" i="4"/>
  <c r="D38" i="4" s="1"/>
  <c r="AH94" i="4"/>
  <c r="E94" i="4" s="1"/>
  <c r="AI150" i="4"/>
  <c r="F150" i="4" s="1"/>
  <c r="AI6" i="4"/>
  <c r="F6" i="4" s="1"/>
  <c r="AG157" i="4"/>
  <c r="D157" i="4" s="1"/>
  <c r="AG13" i="4"/>
  <c r="D13" i="4" s="1"/>
  <c r="AH57" i="4"/>
  <c r="E57" i="4" s="1"/>
  <c r="AI17" i="4"/>
  <c r="F17" i="4" s="1"/>
  <c r="AG72" i="4"/>
  <c r="D72" i="4" s="1"/>
  <c r="AH128" i="4"/>
  <c r="E128" i="4" s="1"/>
  <c r="AI184" i="4"/>
  <c r="F184" i="4" s="1"/>
  <c r="AI40" i="4"/>
  <c r="F40" i="4" s="1"/>
  <c r="AI157" i="4"/>
  <c r="F157" i="4" s="1"/>
  <c r="AG95" i="4"/>
  <c r="D95" i="4" s="1"/>
  <c r="AH151" i="4"/>
  <c r="E151" i="4" s="1"/>
  <c r="AH7" i="4"/>
  <c r="E7" i="4" s="1"/>
  <c r="AI63" i="4"/>
  <c r="F63" i="4" s="1"/>
  <c r="AH5" i="4"/>
  <c r="E5" i="4" s="1"/>
  <c r="AG94" i="4"/>
  <c r="D94" i="4" s="1"/>
  <c r="AH150" i="4"/>
  <c r="E150" i="4" s="1"/>
  <c r="AH6" i="4"/>
  <c r="E6" i="4" s="1"/>
  <c r="AI62" i="4"/>
  <c r="F62" i="4" s="1"/>
  <c r="AH65" i="4"/>
  <c r="E65" i="4" s="1"/>
  <c r="AG187" i="4"/>
  <c r="D187" i="4" s="1"/>
  <c r="AG43" i="4"/>
  <c r="D43" i="4" s="1"/>
  <c r="AH99" i="4"/>
  <c r="E99" i="4" s="1"/>
  <c r="AI155" i="4"/>
  <c r="F155" i="4" s="1"/>
  <c r="AI11" i="4"/>
  <c r="F11" i="4" s="1"/>
  <c r="AH112" i="4"/>
  <c r="E112" i="4" s="1"/>
  <c r="AH184" i="4"/>
  <c r="E184" i="4" s="1"/>
  <c r="AG140" i="4"/>
  <c r="D140" i="4" s="1"/>
  <c r="AI192" i="4"/>
  <c r="F192" i="4" s="1"/>
  <c r="AK106" i="4"/>
  <c r="H106" i="4" s="1"/>
  <c r="AK78" i="4"/>
  <c r="H78" i="4" s="1"/>
  <c r="AK69" i="4"/>
  <c r="H69" i="4" s="1"/>
  <c r="AK128" i="4"/>
  <c r="H128" i="4" s="1"/>
  <c r="AK163" i="4"/>
  <c r="H163" i="4" s="1"/>
  <c r="AK126" i="4"/>
  <c r="H126" i="4" s="1"/>
  <c r="AK101" i="4"/>
  <c r="H101" i="4" s="1"/>
  <c r="AK196" i="4"/>
  <c r="H196" i="4" s="1"/>
  <c r="AK52" i="4"/>
  <c r="H52" i="4" s="1"/>
  <c r="AK36" i="4"/>
  <c r="H36" i="4" s="1"/>
  <c r="AK63" i="4"/>
  <c r="H63" i="4" s="1"/>
  <c r="AK146" i="4"/>
  <c r="H146" i="4" s="1"/>
  <c r="AK193" i="4"/>
  <c r="H193" i="4" s="1"/>
  <c r="AK49" i="4"/>
  <c r="H49" i="4" s="1"/>
  <c r="AK167" i="4"/>
  <c r="H167" i="4" s="1"/>
  <c r="AK23" i="4"/>
  <c r="H23" i="4" s="1"/>
  <c r="AK102" i="4"/>
  <c r="H102" i="4" s="1"/>
  <c r="AG78" i="4"/>
  <c r="D78" i="4" s="1"/>
  <c r="AI34" i="4"/>
  <c r="F34" i="4" s="1"/>
  <c r="AG5" i="4"/>
  <c r="D5" i="4" s="1"/>
  <c r="AI117" i="4"/>
  <c r="F117" i="4" s="1"/>
  <c r="AG124" i="4"/>
  <c r="D124" i="4" s="1"/>
  <c r="AH24" i="4"/>
  <c r="E24" i="4" s="1"/>
  <c r="AH107" i="4"/>
  <c r="E107" i="4" s="1"/>
  <c r="AI19" i="4"/>
  <c r="F19" i="4" s="1"/>
  <c r="AG158" i="4"/>
  <c r="D158" i="4" s="1"/>
  <c r="AH70" i="4"/>
  <c r="E70" i="4" s="1"/>
  <c r="AI173" i="4"/>
  <c r="F173" i="4" s="1"/>
  <c r="AH189" i="4"/>
  <c r="E189" i="4" s="1"/>
  <c r="AH21" i="4"/>
  <c r="E21" i="4" s="1"/>
  <c r="AG48" i="4"/>
  <c r="D48" i="4" s="1"/>
  <c r="AI160" i="4"/>
  <c r="F160" i="4" s="1"/>
  <c r="AI37" i="4"/>
  <c r="F37" i="4" s="1"/>
  <c r="AG71" i="4"/>
  <c r="D71" i="4" s="1"/>
  <c r="AI183" i="4"/>
  <c r="F183" i="4" s="1"/>
  <c r="AG90" i="4"/>
  <c r="D90" i="4" s="1"/>
  <c r="AH146" i="4"/>
  <c r="E146" i="4" s="1"/>
  <c r="AI202" i="4"/>
  <c r="F202" i="4" s="1"/>
  <c r="AI46" i="4"/>
  <c r="F46" i="4" s="1"/>
  <c r="AG161" i="4"/>
  <c r="D161" i="4" s="1"/>
  <c r="AG17" i="4"/>
  <c r="D17" i="4" s="1"/>
  <c r="AH73" i="4"/>
  <c r="E73" i="4" s="1"/>
  <c r="AI129" i="4"/>
  <c r="F129" i="4" s="1"/>
  <c r="AI176" i="4"/>
  <c r="F176" i="4" s="1"/>
  <c r="AG136" i="4"/>
  <c r="D136" i="4" s="1"/>
  <c r="AH192" i="4"/>
  <c r="E192" i="4" s="1"/>
  <c r="AH36" i="4"/>
  <c r="E36" i="4" s="1"/>
  <c r="AI13" i="4"/>
  <c r="F13" i="4" s="1"/>
  <c r="AG63" i="4"/>
  <c r="D63" i="4" s="1"/>
  <c r="AH119" i="4"/>
  <c r="E119" i="4" s="1"/>
  <c r="AI175" i="4"/>
  <c r="F175" i="4" s="1"/>
  <c r="AI31" i="4"/>
  <c r="F31" i="4" s="1"/>
  <c r="AG170" i="4"/>
  <c r="D170" i="4" s="1"/>
  <c r="AG26" i="4"/>
  <c r="D26" i="4" s="1"/>
  <c r="AH82" i="4"/>
  <c r="E82" i="4" s="1"/>
  <c r="AI138" i="4"/>
  <c r="F138" i="4" s="1"/>
  <c r="AH69" i="4"/>
  <c r="E69" i="4" s="1"/>
  <c r="AG145" i="4"/>
  <c r="D145" i="4" s="1"/>
  <c r="AH201" i="4"/>
  <c r="E201" i="4" s="1"/>
  <c r="AH33" i="4"/>
  <c r="E33" i="4" s="1"/>
  <c r="AH149" i="4"/>
  <c r="E149" i="4" s="1"/>
  <c r="AG60" i="4"/>
  <c r="D60" i="4" s="1"/>
  <c r="AH116" i="4"/>
  <c r="E116" i="4" s="1"/>
  <c r="AI172" i="4"/>
  <c r="F172" i="4" s="1"/>
  <c r="AI28" i="4"/>
  <c r="F28" i="4" s="1"/>
  <c r="AI109" i="4"/>
  <c r="F109" i="4" s="1"/>
  <c r="AG83" i="4"/>
  <c r="D83" i="4" s="1"/>
  <c r="AH139" i="4"/>
  <c r="E139" i="4" s="1"/>
  <c r="AI195" i="4"/>
  <c r="F195" i="4" s="1"/>
  <c r="AI51" i="4"/>
  <c r="F51" i="4" s="1"/>
  <c r="AI145" i="4"/>
  <c r="F145" i="4" s="1"/>
  <c r="AG82" i="4"/>
  <c r="D82" i="4" s="1"/>
  <c r="AH138" i="4"/>
  <c r="E138" i="4" s="1"/>
  <c r="AI194" i="4"/>
  <c r="F194" i="4" s="1"/>
  <c r="AI50" i="4"/>
  <c r="F50" i="4" s="1"/>
  <c r="AH17" i="4"/>
  <c r="E17" i="4" s="1"/>
  <c r="AG175" i="4"/>
  <c r="D175" i="4" s="1"/>
  <c r="AG31" i="4"/>
  <c r="D31" i="4" s="1"/>
  <c r="AH87" i="4"/>
  <c r="E87" i="4" s="1"/>
  <c r="AI143" i="4"/>
  <c r="F143" i="4" s="1"/>
  <c r="AI70" i="4"/>
  <c r="F70" i="4" s="1"/>
  <c r="AI168" i="4"/>
  <c r="F168" i="4" s="1"/>
  <c r="AG92" i="4"/>
  <c r="D92" i="4" s="1"/>
  <c r="AH196" i="4"/>
  <c r="E196" i="4" s="1"/>
  <c r="AI48" i="4"/>
  <c r="F48" i="4" s="1"/>
  <c r="AK94" i="4"/>
  <c r="H94" i="4" s="1"/>
  <c r="AK201" i="4"/>
  <c r="H201" i="4" s="1"/>
  <c r="AK57" i="4"/>
  <c r="H57" i="4" s="1"/>
  <c r="AK116" i="4"/>
  <c r="H116" i="4" s="1"/>
  <c r="AK103" i="4"/>
  <c r="H103" i="4" s="1"/>
  <c r="AK114" i="4"/>
  <c r="H114" i="4" s="1"/>
  <c r="AK89" i="4"/>
  <c r="H89" i="4" s="1"/>
  <c r="AK184" i="4"/>
  <c r="H184" i="4" s="1"/>
  <c r="AK40" i="4"/>
  <c r="H40" i="4" s="1"/>
  <c r="AK12" i="4"/>
  <c r="H12" i="4" s="1"/>
  <c r="AK39" i="4"/>
  <c r="H39" i="4" s="1"/>
  <c r="AK134" i="4"/>
  <c r="H134" i="4" s="1"/>
  <c r="AK181" i="4"/>
  <c r="H181" i="4" s="1"/>
  <c r="AK37" i="4"/>
  <c r="H37" i="4" s="1"/>
  <c r="AK155" i="4"/>
  <c r="H155" i="4" s="1"/>
  <c r="AK11" i="4"/>
  <c r="H11" i="4" s="1"/>
  <c r="AH134" i="4"/>
  <c r="E134" i="4" s="1"/>
  <c r="AI190" i="4"/>
  <c r="F190" i="4" s="1"/>
  <c r="AG149" i="4"/>
  <c r="D149" i="4" s="1"/>
  <c r="AH61" i="4"/>
  <c r="E61" i="4" s="1"/>
  <c r="AI128" i="4"/>
  <c r="F128" i="4" s="1"/>
  <c r="AH180" i="4"/>
  <c r="E180" i="4" s="1"/>
  <c r="AG195" i="4"/>
  <c r="D195" i="4" s="1"/>
  <c r="AG51" i="4"/>
  <c r="D51" i="4" s="1"/>
  <c r="AI163" i="4"/>
  <c r="F163" i="4" s="1"/>
  <c r="AG14" i="4"/>
  <c r="D14" i="4" s="1"/>
  <c r="AI126" i="4"/>
  <c r="F126" i="4" s="1"/>
  <c r="AG133" i="4"/>
  <c r="D133" i="4" s="1"/>
  <c r="AG192" i="4"/>
  <c r="D192" i="4" s="1"/>
  <c r="AH104" i="4"/>
  <c r="E104" i="4" s="1"/>
  <c r="AI16" i="4"/>
  <c r="F16" i="4" s="1"/>
  <c r="AH127" i="4"/>
  <c r="E127" i="4" s="1"/>
  <c r="AI39" i="4"/>
  <c r="F39" i="4" s="1"/>
  <c r="AG66" i="4"/>
  <c r="D66" i="4" s="1"/>
  <c r="AH122" i="4"/>
  <c r="E122" i="4" s="1"/>
  <c r="AI178" i="4"/>
  <c r="F178" i="4" s="1"/>
  <c r="AI22" i="4"/>
  <c r="F22" i="4" s="1"/>
  <c r="AG137" i="4"/>
  <c r="D137" i="4" s="1"/>
  <c r="AH193" i="4"/>
  <c r="E193" i="4" s="1"/>
  <c r="AH49" i="4"/>
  <c r="E49" i="4" s="1"/>
  <c r="AI105" i="4"/>
  <c r="F105" i="4" s="1"/>
  <c r="AI80" i="4"/>
  <c r="F80" i="4" s="1"/>
  <c r="AG112" i="4"/>
  <c r="D112" i="4" s="1"/>
  <c r="AH168" i="4"/>
  <c r="E168" i="4" s="1"/>
  <c r="AH12" i="4"/>
  <c r="E12" i="4" s="1"/>
  <c r="AG183" i="4"/>
  <c r="D183" i="4" s="1"/>
  <c r="AG39" i="4"/>
  <c r="D39" i="4" s="1"/>
  <c r="AH95" i="4"/>
  <c r="E95" i="4" s="1"/>
  <c r="AI151" i="4"/>
  <c r="F151" i="4" s="1"/>
  <c r="AI7" i="4"/>
  <c r="F7" i="4" s="1"/>
  <c r="AG146" i="4"/>
  <c r="D146" i="4" s="1"/>
  <c r="AH202" i="4"/>
  <c r="E202" i="4" s="1"/>
  <c r="AH58" i="4"/>
  <c r="E58" i="4" s="1"/>
  <c r="AI114" i="4"/>
  <c r="F114" i="4" s="1"/>
  <c r="AI137" i="4"/>
  <c r="F137" i="4" s="1"/>
  <c r="AG121" i="4"/>
  <c r="D121" i="4" s="1"/>
  <c r="AH177" i="4"/>
  <c r="E177" i="4" s="1"/>
  <c r="AH9" i="4"/>
  <c r="E9" i="4" s="1"/>
  <c r="AG180" i="4"/>
  <c r="D180" i="4" s="1"/>
  <c r="AG36" i="4"/>
  <c r="D36" i="4" s="1"/>
  <c r="AH92" i="4"/>
  <c r="E92" i="4" s="1"/>
  <c r="AI148" i="4"/>
  <c r="F148" i="4" s="1"/>
  <c r="AI4" i="4"/>
  <c r="F4" i="4" s="1"/>
  <c r="AG188" i="4"/>
  <c r="D188" i="4" s="1"/>
  <c r="AG59" i="4"/>
  <c r="D59" i="4" s="1"/>
  <c r="AH115" i="4"/>
  <c r="E115" i="4" s="1"/>
  <c r="AI171" i="4"/>
  <c r="F171" i="4" s="1"/>
  <c r="AI27" i="4"/>
  <c r="F27" i="4" s="1"/>
  <c r="AG202" i="4"/>
  <c r="D202" i="4" s="1"/>
  <c r="AG58" i="4"/>
  <c r="D58" i="4" s="1"/>
  <c r="AH114" i="4"/>
  <c r="E114" i="4" s="1"/>
  <c r="AI170" i="4"/>
  <c r="F170" i="4" s="1"/>
  <c r="AI26" i="4"/>
  <c r="F26" i="4" s="1"/>
  <c r="AI133" i="4"/>
  <c r="F133" i="4" s="1"/>
  <c r="AG151" i="4"/>
  <c r="D151" i="4" s="1"/>
  <c r="AG7" i="4"/>
  <c r="D7" i="4" s="1"/>
  <c r="AH63" i="4"/>
  <c r="E63" i="4" s="1"/>
  <c r="AI119" i="4"/>
  <c r="F119" i="4" s="1"/>
  <c r="AI68" i="4"/>
  <c r="F68" i="4" s="1"/>
  <c r="AG44" i="4"/>
  <c r="D44" i="4" s="1"/>
  <c r="AH76" i="4"/>
  <c r="E76" i="4" s="1"/>
  <c r="AH40" i="4"/>
  <c r="E40" i="4" s="1"/>
  <c r="AH4" i="4"/>
  <c r="E4" i="4" s="1"/>
  <c r="AK70" i="4"/>
  <c r="H70" i="4" s="1"/>
  <c r="AK177" i="4"/>
  <c r="H177" i="4" s="1"/>
  <c r="AK33" i="4"/>
  <c r="H33" i="4" s="1"/>
  <c r="AK92" i="4"/>
  <c r="H92" i="4" s="1"/>
  <c r="AK90" i="4"/>
  <c r="H90" i="4" s="1"/>
  <c r="AK6" i="4"/>
  <c r="H6" i="4" s="1"/>
  <c r="AK65" i="4"/>
  <c r="H65" i="4" s="1"/>
  <c r="AK160" i="4"/>
  <c r="H160" i="4" s="1"/>
  <c r="AK16" i="4"/>
  <c r="H16" i="4" s="1"/>
  <c r="AK195" i="4"/>
  <c r="H195" i="4" s="1"/>
  <c r="AK15" i="4"/>
  <c r="H15" i="4" s="1"/>
  <c r="AK110" i="4"/>
  <c r="H110" i="4" s="1"/>
  <c r="AK157" i="4"/>
  <c r="H157" i="4" s="1"/>
  <c r="AK13" i="4"/>
  <c r="H13" i="4" s="1"/>
  <c r="AK131" i="4"/>
  <c r="H131" i="4" s="1"/>
  <c r="AK46" i="4"/>
  <c r="H46" i="4" s="1"/>
  <c r="AG171" i="4"/>
  <c r="D171" i="4" s="1"/>
  <c r="AG177" i="4"/>
  <c r="D177" i="4" s="1"/>
  <c r="AI159" i="4"/>
  <c r="F159" i="4" s="1"/>
  <c r="AG190" i="4"/>
  <c r="D190" i="4" s="1"/>
  <c r="AH102" i="4"/>
  <c r="E102" i="4" s="1"/>
  <c r="AI14" i="4"/>
  <c r="F14" i="4" s="1"/>
  <c r="AG139" i="4"/>
  <c r="D139" i="4" s="1"/>
  <c r="AH51" i="4"/>
  <c r="E51" i="4" s="1"/>
  <c r="AH101" i="4"/>
  <c r="E101" i="4" s="1"/>
  <c r="AI132" i="4"/>
  <c r="F132" i="4" s="1"/>
  <c r="AH148" i="4"/>
  <c r="E148" i="4" s="1"/>
  <c r="AK58" i="4"/>
  <c r="H58" i="4" s="1"/>
  <c r="AK165" i="4"/>
  <c r="H165" i="4" s="1"/>
  <c r="AK80" i="4"/>
  <c r="H80" i="4" s="1"/>
  <c r="AK18" i="4"/>
  <c r="H18" i="4" s="1"/>
  <c r="AK53" i="4"/>
  <c r="H53" i="4" s="1"/>
  <c r="AK148" i="4"/>
  <c r="H148" i="4" s="1"/>
  <c r="AK183" i="4"/>
  <c r="H183" i="4" s="1"/>
  <c r="AI90" i="4"/>
  <c r="F90" i="4" s="1"/>
  <c r="AH91" i="4"/>
  <c r="E91" i="4" s="1"/>
  <c r="AI110" i="4"/>
  <c r="F110" i="4" s="1"/>
  <c r="AH147" i="4"/>
  <c r="E147" i="4" s="1"/>
  <c r="AI60" i="4"/>
  <c r="F60" i="4" s="1"/>
  <c r="AK139" i="4"/>
  <c r="H139" i="4" s="1"/>
  <c r="AK174" i="4"/>
  <c r="H174" i="4" s="1"/>
  <c r="AK192" i="4"/>
  <c r="H192" i="4" s="1"/>
  <c r="AK169" i="4"/>
  <c r="H169" i="4" s="1"/>
  <c r="AK107" i="4"/>
  <c r="H107" i="4" s="1"/>
  <c r="AI65" i="4"/>
  <c r="F65" i="4" s="1"/>
  <c r="AI147" i="4"/>
  <c r="F147" i="4" s="1"/>
  <c r="AI38" i="4"/>
  <c r="F38" i="4" s="1"/>
  <c r="AH75" i="4"/>
  <c r="E75" i="4" s="1"/>
  <c r="AG20" i="4"/>
  <c r="D20" i="4" s="1"/>
  <c r="AK189" i="4"/>
  <c r="H189" i="4" s="1"/>
  <c r="AK30" i="4"/>
  <c r="H30" i="4" s="1"/>
  <c r="AK66" i="4"/>
  <c r="H66" i="4" s="1"/>
  <c r="AK145" i="4"/>
  <c r="H145" i="4" s="1"/>
  <c r="AK71" i="4"/>
  <c r="H71" i="4" s="1"/>
  <c r="AG178" i="4"/>
  <c r="D178" i="4" s="1"/>
  <c r="AK61" i="4"/>
  <c r="H61" i="4" s="1"/>
  <c r="AK143" i="4"/>
  <c r="H143" i="4" s="1"/>
  <c r="AK119" i="4"/>
  <c r="H119" i="4" s="1"/>
  <c r="AG97" i="4"/>
  <c r="D97" i="4" s="1"/>
  <c r="AI3" i="4"/>
  <c r="F3" i="4" s="1"/>
  <c r="AG201" i="4"/>
  <c r="D201" i="4" s="1"/>
  <c r="AH39" i="4"/>
  <c r="E39" i="4" s="1"/>
  <c r="AG8" i="4"/>
  <c r="D8" i="4" s="1"/>
  <c r="AK153" i="4"/>
  <c r="H153" i="4" s="1"/>
  <c r="AK185" i="4"/>
  <c r="H185" i="4" s="1"/>
  <c r="AK171" i="4"/>
  <c r="H171" i="4" s="1"/>
  <c r="AK133" i="4"/>
  <c r="H133" i="4" s="1"/>
  <c r="AK35" i="4"/>
  <c r="H35" i="4" s="1"/>
  <c r="AK45" i="4"/>
  <c r="H45" i="4" s="1"/>
  <c r="AK175" i="4"/>
  <c r="H175" i="4" s="1"/>
  <c r="AK28" i="4"/>
  <c r="H28" i="4" s="1"/>
  <c r="AK147" i="4"/>
  <c r="H147" i="4" s="1"/>
  <c r="AH153" i="4"/>
  <c r="E153" i="4" s="1"/>
  <c r="AI85" i="4"/>
  <c r="F85" i="4" s="1"/>
  <c r="AG81" i="4"/>
  <c r="D81" i="4" s="1"/>
  <c r="AH3" i="4"/>
  <c r="E3" i="4" s="1"/>
  <c r="AI108" i="4"/>
  <c r="F108" i="4" s="1"/>
  <c r="AK117" i="4"/>
  <c r="H117" i="4" s="1"/>
  <c r="AK149" i="4"/>
  <c r="H149" i="4" s="1"/>
  <c r="AK111" i="4"/>
  <c r="H111" i="4" s="1"/>
  <c r="AK97" i="4"/>
  <c r="H97" i="4" s="1"/>
  <c r="AK142" i="4"/>
  <c r="H142" i="4" s="1"/>
  <c r="AI131" i="4"/>
  <c r="F131" i="4" s="1"/>
  <c r="AK27" i="4"/>
  <c r="H27" i="4" s="1"/>
  <c r="AK10" i="4"/>
  <c r="H10" i="4" s="1"/>
  <c r="AK25" i="4"/>
  <c r="H25" i="4" s="1"/>
  <c r="AI146" i="4"/>
  <c r="F146" i="4" s="1"/>
  <c r="AI185" i="4"/>
  <c r="F185" i="4" s="1"/>
  <c r="AI169" i="4"/>
  <c r="F169" i="4" s="1"/>
  <c r="AH52" i="4"/>
  <c r="E52" i="4" s="1"/>
  <c r="AK77" i="4"/>
  <c r="H77" i="4" s="1"/>
  <c r="AK34" i="4"/>
  <c r="H34" i="4" s="1"/>
  <c r="AG156" i="4"/>
  <c r="D156" i="4" s="1"/>
  <c r="AG70" i="4"/>
  <c r="D70" i="4" s="1"/>
  <c r="AG176" i="4"/>
  <c r="D176" i="4" s="1"/>
  <c r="AI95" i="4"/>
  <c r="F95" i="4" s="1"/>
  <c r="AG116" i="4"/>
  <c r="D116" i="4" s="1"/>
  <c r="AK9" i="4"/>
  <c r="H9" i="4" s="1"/>
  <c r="AK41" i="4"/>
  <c r="H41" i="4" s="1"/>
  <c r="AK120" i="4"/>
  <c r="H120" i="4" s="1"/>
  <c r="AK14" i="4"/>
  <c r="H14" i="4" s="1"/>
  <c r="AG12" i="4"/>
  <c r="D12" i="4" s="1"/>
  <c r="AG34" i="4"/>
  <c r="D34" i="4" s="1"/>
  <c r="AH89" i="4"/>
  <c r="E89" i="4" s="1"/>
  <c r="AI59" i="4"/>
  <c r="F59" i="4" s="1"/>
  <c r="AI84" i="4"/>
  <c r="F84" i="4" s="1"/>
  <c r="AK176" i="4"/>
  <c r="H176" i="4" s="1"/>
  <c r="AK5" i="4"/>
  <c r="H5" i="4" s="1"/>
  <c r="AK194" i="4"/>
  <c r="H194" i="4" s="1"/>
  <c r="AK168" i="4"/>
  <c r="H168" i="4" s="1"/>
  <c r="AK79" i="4"/>
  <c r="H79" i="4" s="1"/>
  <c r="AG35" i="4"/>
  <c r="D35" i="4" s="1"/>
  <c r="AH68" i="4"/>
  <c r="E68" i="4" s="1"/>
  <c r="AH126" i="4"/>
  <c r="E126" i="4" s="1"/>
  <c r="AG163" i="4"/>
  <c r="D163" i="4" s="1"/>
  <c r="AI152" i="4"/>
  <c r="F152" i="4" s="1"/>
  <c r="AI72" i="4"/>
  <c r="F72" i="4" s="1"/>
  <c r="AK104" i="4"/>
  <c r="H104" i="4" s="1"/>
  <c r="AK172" i="4"/>
  <c r="H172" i="4" s="1"/>
  <c r="AK122" i="4"/>
  <c r="H122" i="4" s="1"/>
  <c r="AK144" i="4"/>
  <c r="H144" i="4" s="1"/>
  <c r="AK7" i="4"/>
  <c r="H7" i="4" s="1"/>
  <c r="AG127" i="4"/>
  <c r="D127" i="4" s="1"/>
  <c r="AK136" i="4"/>
  <c r="H136" i="4" s="1"/>
  <c r="AI182" i="4"/>
  <c r="F182" i="4" s="1"/>
  <c r="AK50" i="4"/>
  <c r="H50" i="4" s="1"/>
  <c r="AK115" i="4"/>
  <c r="H115" i="4" s="1"/>
  <c r="AI124" i="4"/>
  <c r="F124" i="4" s="1"/>
  <c r="AH90" i="4"/>
  <c r="E90" i="4" s="1"/>
  <c r="AI97" i="4"/>
  <c r="F97" i="4" s="1"/>
  <c r="AK202" i="4"/>
  <c r="H202" i="4" s="1"/>
  <c r="AK68" i="4"/>
  <c r="H68" i="4" s="1"/>
  <c r="AK98" i="4"/>
  <c r="H98" i="4" s="1"/>
  <c r="AK24" i="4"/>
  <c r="H24" i="4" s="1"/>
  <c r="AI24" i="4"/>
  <c r="F24" i="4" s="1"/>
  <c r="AI156" i="4"/>
  <c r="F156" i="4" s="1"/>
  <c r="AG129" i="4"/>
  <c r="D129" i="4" s="1"/>
  <c r="AH54" i="4"/>
  <c r="E54" i="4" s="1"/>
  <c r="AG91" i="4"/>
  <c r="D91" i="4" s="1"/>
  <c r="AH124" i="4"/>
  <c r="E124" i="4" s="1"/>
  <c r="AK166" i="4"/>
  <c r="H166" i="4" s="1"/>
  <c r="AK32" i="4"/>
  <c r="H32" i="4" s="1"/>
  <c r="AK100" i="4"/>
  <c r="H100" i="4" s="1"/>
  <c r="AK86" i="4"/>
  <c r="H86" i="4" s="1"/>
  <c r="AK179" i="4"/>
  <c r="H179" i="4" s="1"/>
  <c r="AG179" i="4"/>
  <c r="D179" i="4" s="1"/>
  <c r="AG19" i="4"/>
  <c r="D19" i="4" s="1"/>
  <c r="AK82" i="4"/>
  <c r="H82" i="4" s="1"/>
  <c r="AK43" i="4"/>
  <c r="H43" i="4" s="1"/>
  <c r="AH183" i="4"/>
  <c r="E183" i="4" s="1"/>
  <c r="AJ76" i="4"/>
  <c r="G76" i="4" s="1"/>
  <c r="AJ158" i="4"/>
  <c r="G158" i="4" s="1"/>
  <c r="AJ57" i="4"/>
  <c r="G57" i="4" s="1"/>
  <c r="AJ187" i="4"/>
  <c r="G187" i="4" s="1"/>
  <c r="AJ58" i="4"/>
  <c r="G58" i="4" s="1"/>
  <c r="AJ189" i="4"/>
  <c r="G189" i="4" s="1"/>
  <c r="AJ92" i="4"/>
  <c r="G92" i="4" s="1"/>
  <c r="AJ178" i="4"/>
  <c r="G178" i="4" s="1"/>
  <c r="AJ59" i="4"/>
  <c r="G59" i="4" s="1"/>
  <c r="AJ32" i="4"/>
  <c r="G32" i="4" s="1"/>
  <c r="AJ195" i="4"/>
  <c r="G195" i="4" s="1"/>
  <c r="AJ192" i="4"/>
  <c r="G192" i="4" s="1"/>
  <c r="AJ60" i="4"/>
  <c r="G60" i="4" s="1"/>
  <c r="AJ194" i="4"/>
  <c r="G194" i="4" s="1"/>
  <c r="AJ193" i="4"/>
  <c r="G193" i="4" s="1"/>
  <c r="AJ70" i="4"/>
  <c r="G70" i="4" s="1"/>
  <c r="AJ144" i="4"/>
  <c r="G144" i="4" s="1"/>
  <c r="AJ127" i="4"/>
  <c r="G127" i="4" s="1"/>
  <c r="AJ104" i="4"/>
  <c r="G104" i="4" s="1"/>
  <c r="AJ51" i="4"/>
  <c r="G51" i="4" s="1"/>
  <c r="AJ176" i="4"/>
  <c r="G176" i="4" s="1"/>
  <c r="AJ179" i="4"/>
  <c r="G179" i="4" s="1"/>
  <c r="AJ94" i="4"/>
  <c r="G94" i="4" s="1"/>
  <c r="AJ12" i="4"/>
  <c r="G12" i="4" s="1"/>
  <c r="AJ84" i="4"/>
  <c r="G84" i="4" s="1"/>
  <c r="AJ109" i="4"/>
  <c r="G109" i="4" s="1"/>
  <c r="AJ21" i="4"/>
  <c r="G21" i="4" s="1"/>
  <c r="AJ172" i="4"/>
  <c r="G172" i="4" s="1"/>
  <c r="AJ191" i="4"/>
  <c r="G191" i="4" s="1"/>
  <c r="AJ145" i="4"/>
  <c r="G145" i="4" s="1"/>
  <c r="AJ188" i="4"/>
  <c r="G188" i="4" s="1"/>
  <c r="AJ132" i="4"/>
  <c r="G132" i="4" s="1"/>
  <c r="AJ69" i="4"/>
  <c r="G69" i="4" s="1"/>
  <c r="AJ156" i="4"/>
  <c r="G156" i="4" s="1"/>
  <c r="AJ4" i="4"/>
  <c r="G4" i="4" s="1"/>
  <c r="AJ129" i="4"/>
  <c r="G129" i="4" s="1"/>
  <c r="AJ167" i="4"/>
  <c r="G167" i="4" s="1"/>
  <c r="AJ20" i="4"/>
  <c r="G20" i="4" s="1"/>
  <c r="AJ11" i="4"/>
  <c r="G11" i="4" s="1"/>
  <c r="AJ13" i="4"/>
  <c r="G13" i="4" s="1"/>
  <c r="AJ159" i="4"/>
  <c r="G159" i="4" s="1"/>
  <c r="AJ118" i="4"/>
  <c r="G118" i="4" s="1"/>
  <c r="AJ53" i="4"/>
  <c r="G53" i="4" s="1"/>
  <c r="AJ133" i="4"/>
  <c r="G133" i="4" s="1"/>
  <c r="AJ122" i="4"/>
  <c r="G122" i="4" s="1"/>
  <c r="AJ150" i="4"/>
  <c r="G150" i="4" s="1"/>
  <c r="AJ125" i="4"/>
  <c r="G125" i="4" s="1"/>
  <c r="AJ38" i="4"/>
  <c r="G38" i="4" s="1"/>
  <c r="AJ85" i="4"/>
  <c r="G85" i="4" s="1"/>
  <c r="AJ163" i="4"/>
  <c r="G163" i="4" s="1"/>
  <c r="AJ116" i="4"/>
  <c r="G116" i="4" s="1"/>
  <c r="AJ175" i="4"/>
  <c r="G175" i="4" s="1"/>
  <c r="AJ46" i="4"/>
  <c r="G46" i="4" s="1"/>
  <c r="AJ75" i="4"/>
  <c r="G75" i="4" s="1"/>
  <c r="AJ135" i="4"/>
  <c r="G135" i="4" s="1"/>
  <c r="AJ138" i="4"/>
  <c r="G138" i="4" s="1"/>
  <c r="AJ111" i="4"/>
  <c r="G111" i="4" s="1"/>
  <c r="AJ136" i="4"/>
  <c r="G136" i="4" s="1"/>
  <c r="AJ197" i="4"/>
  <c r="G197" i="4" s="1"/>
  <c r="AJ81" i="4"/>
  <c r="G81" i="4" s="1"/>
  <c r="AJ10" i="4"/>
  <c r="G10" i="4" s="1"/>
  <c r="AJ152" i="4"/>
  <c r="G152" i="4" s="1"/>
  <c r="AJ155" i="4"/>
  <c r="G155" i="4" s="1"/>
  <c r="AJ54" i="4"/>
  <c r="G54" i="4" s="1"/>
  <c r="AJ173" i="4"/>
  <c r="G173" i="4" s="1"/>
  <c r="AJ91" i="4"/>
  <c r="G91" i="4" s="1"/>
  <c r="AJ160" i="4"/>
  <c r="G160" i="4" s="1"/>
  <c r="AJ41" i="4"/>
  <c r="G41" i="4" s="1"/>
  <c r="AJ33" i="4"/>
  <c r="G33" i="4" s="1"/>
  <c r="AJ123" i="4"/>
  <c r="G123" i="4" s="1"/>
  <c r="AJ184" i="4"/>
  <c r="G184" i="4" s="1"/>
  <c r="AJ77" i="4"/>
  <c r="G77" i="4" s="1"/>
  <c r="AJ96" i="4"/>
  <c r="G96" i="4" s="1"/>
  <c r="AJ198" i="4"/>
  <c r="G198" i="4" s="1"/>
  <c r="AJ73" i="4"/>
  <c r="G73" i="4" s="1"/>
  <c r="AJ112" i="4"/>
  <c r="G112" i="4" s="1"/>
  <c r="AJ37" i="4"/>
  <c r="G37" i="4" s="1"/>
  <c r="AJ17" i="4"/>
  <c r="G17" i="4" s="1"/>
  <c r="AJ83" i="4"/>
  <c r="G83" i="4" s="1"/>
  <c r="AJ151" i="4"/>
  <c r="G151" i="4" s="1"/>
  <c r="AJ9" i="4"/>
  <c r="G9" i="4" s="1"/>
  <c r="AJ196" i="4"/>
  <c r="G196" i="4" s="1"/>
  <c r="AJ124" i="4"/>
  <c r="G124" i="4" s="1"/>
  <c r="AJ67" i="4"/>
  <c r="G67" i="4" s="1"/>
  <c r="AJ105" i="4"/>
  <c r="G105" i="4" s="1"/>
  <c r="AJ119" i="4"/>
  <c r="G119" i="4" s="1"/>
  <c r="AJ43" i="4"/>
  <c r="G43" i="4" s="1"/>
  <c r="AJ201" i="4"/>
  <c r="G201" i="4" s="1"/>
  <c r="AJ110" i="4"/>
  <c r="G110" i="4" s="1"/>
  <c r="AJ139" i="4"/>
  <c r="G139" i="4" s="1"/>
  <c r="AJ185" i="4"/>
  <c r="G185" i="4" s="1"/>
  <c r="AJ80" i="4"/>
  <c r="G80" i="4" s="1"/>
  <c r="AJ42" i="4"/>
  <c r="G42" i="4" s="1"/>
  <c r="AJ65" i="4"/>
  <c r="G65" i="4" s="1"/>
  <c r="AJ90" i="4"/>
  <c r="G90" i="4" s="1"/>
  <c r="AJ120" i="4"/>
  <c r="G120" i="4" s="1"/>
  <c r="AJ63" i="4"/>
  <c r="G63" i="4" s="1"/>
  <c r="AJ149" i="4"/>
  <c r="G149" i="4" s="1"/>
  <c r="AJ134" i="4"/>
  <c r="G134" i="4" s="1"/>
  <c r="AJ153" i="4"/>
  <c r="G153" i="4" s="1"/>
  <c r="AJ14" i="4"/>
  <c r="G14" i="4" s="1"/>
  <c r="AJ101" i="4"/>
  <c r="G101" i="4" s="1"/>
  <c r="AJ102" i="4"/>
  <c r="G102" i="4" s="1"/>
  <c r="AJ190" i="4"/>
  <c r="G190" i="4" s="1"/>
  <c r="AJ34" i="4"/>
  <c r="G34" i="4" s="1"/>
  <c r="AJ39" i="4"/>
  <c r="G39" i="4" s="1"/>
  <c r="AJ177" i="4"/>
  <c r="G177" i="4" s="1"/>
  <c r="AJ142" i="4"/>
  <c r="G142" i="4" s="1"/>
  <c r="AJ166" i="4"/>
  <c r="G166" i="4" s="1"/>
  <c r="AJ8" i="4"/>
  <c r="G8" i="4" s="1"/>
  <c r="AJ87" i="4"/>
  <c r="G87" i="4" s="1"/>
  <c r="AJ23" i="4"/>
  <c r="G23" i="4" s="1"/>
  <c r="AJ130" i="4"/>
  <c r="G130" i="4" s="1"/>
  <c r="AJ171" i="4"/>
  <c r="G171" i="4" s="1"/>
  <c r="AJ157" i="4"/>
  <c r="G157" i="4" s="1"/>
  <c r="AJ181" i="4"/>
  <c r="G181" i="4" s="1"/>
  <c r="AJ61" i="4"/>
  <c r="G61" i="4" s="1"/>
  <c r="AJ100" i="4"/>
  <c r="G100" i="4" s="1"/>
  <c r="AJ161" i="4"/>
  <c r="G161" i="4" s="1"/>
  <c r="AJ86" i="4"/>
  <c r="G86" i="4" s="1"/>
  <c r="AJ5" i="4"/>
  <c r="G5" i="4" s="1"/>
  <c r="AJ16" i="4"/>
  <c r="G16" i="4" s="1"/>
  <c r="AJ174" i="4"/>
  <c r="G174" i="4" s="1"/>
  <c r="AJ19" i="4"/>
  <c r="G19" i="4" s="1"/>
  <c r="AJ168" i="4"/>
  <c r="G168" i="4" s="1"/>
  <c r="AJ49" i="4"/>
  <c r="G49" i="4" s="1"/>
  <c r="AJ141" i="4"/>
  <c r="G141" i="4" s="1"/>
  <c r="AJ50" i="4"/>
  <c r="G50" i="4" s="1"/>
  <c r="AJ97" i="4"/>
  <c r="G97" i="4" s="1"/>
  <c r="AJ115" i="4"/>
  <c r="G115" i="4" s="1"/>
  <c r="AJ131" i="4"/>
  <c r="G131" i="4" s="1"/>
  <c r="AJ30" i="4"/>
  <c r="G30" i="4" s="1"/>
  <c r="AJ82" i="4"/>
  <c r="G82" i="4" s="1"/>
  <c r="AJ56" i="4"/>
  <c r="G56" i="4" s="1"/>
  <c r="AJ140" i="4"/>
  <c r="G140" i="4" s="1"/>
  <c r="AJ106" i="4"/>
  <c r="G106" i="4" s="1"/>
  <c r="AJ18" i="4"/>
  <c r="G18" i="4" s="1"/>
  <c r="AJ36" i="4"/>
  <c r="G36" i="4" s="1"/>
  <c r="AJ98" i="4"/>
  <c r="G98" i="4" s="1"/>
  <c r="AJ66" i="4"/>
  <c r="G66" i="4" s="1"/>
  <c r="AJ182" i="4"/>
  <c r="G182" i="4" s="1"/>
  <c r="AJ27" i="4"/>
  <c r="G27" i="4" s="1"/>
  <c r="AJ15" i="4"/>
  <c r="G15" i="4" s="1"/>
  <c r="AJ25" i="4"/>
  <c r="G25" i="4" s="1"/>
  <c r="AJ154" i="4"/>
  <c r="G154" i="4" s="1"/>
  <c r="AJ28" i="4"/>
  <c r="G28" i="4" s="1"/>
  <c r="AJ143" i="4"/>
  <c r="G143" i="4" s="1"/>
  <c r="AJ186" i="4"/>
  <c r="G186" i="4" s="1"/>
  <c r="AJ202" i="4"/>
  <c r="G202" i="4" s="1"/>
  <c r="AJ95" i="4"/>
  <c r="G95" i="4" s="1"/>
  <c r="AJ31" i="4"/>
  <c r="G31" i="4" s="1"/>
  <c r="AJ29" i="4"/>
  <c r="G29" i="4" s="1"/>
  <c r="AJ148" i="4"/>
  <c r="G148" i="4" s="1"/>
  <c r="AJ72" i="4"/>
  <c r="G72" i="4" s="1"/>
  <c r="AJ44" i="4"/>
  <c r="G44" i="4" s="1"/>
  <c r="AJ147" i="4"/>
  <c r="G147" i="4" s="1"/>
  <c r="AJ180" i="4"/>
  <c r="G180" i="4" s="1"/>
  <c r="AJ117" i="4"/>
  <c r="G117" i="4" s="1"/>
  <c r="AJ170" i="4"/>
  <c r="G170" i="4" s="1"/>
  <c r="AJ89" i="4"/>
  <c r="G89" i="4" s="1"/>
  <c r="AJ88" i="4"/>
  <c r="G88" i="4" s="1"/>
  <c r="AJ108" i="4"/>
  <c r="G108" i="4" s="1"/>
  <c r="AJ48" i="4"/>
  <c r="G48" i="4" s="1"/>
  <c r="AJ74" i="4"/>
  <c r="G74" i="4" s="1"/>
  <c r="AJ62" i="4"/>
  <c r="G62" i="4" s="1"/>
  <c r="AJ93" i="4"/>
  <c r="G93" i="4" s="1"/>
  <c r="AJ3" i="4"/>
  <c r="G3" i="4" s="1"/>
  <c r="AJ199" i="4"/>
  <c r="G199" i="4" s="1"/>
  <c r="AJ183" i="4"/>
  <c r="G183" i="4" s="1"/>
  <c r="AJ114" i="4"/>
  <c r="G114" i="4" s="1"/>
  <c r="AJ162" i="4"/>
  <c r="G162" i="4" s="1"/>
  <c r="AJ165" i="4"/>
  <c r="G165" i="4" s="1"/>
  <c r="AJ6" i="4"/>
  <c r="G6" i="4" s="1"/>
  <c r="AJ107" i="4"/>
  <c r="G107" i="4" s="1"/>
  <c r="AJ128" i="4"/>
  <c r="G128" i="4" s="1"/>
  <c r="AJ35" i="4"/>
  <c r="G35" i="4" s="1"/>
  <c r="AJ126" i="4"/>
  <c r="G126" i="4" s="1"/>
  <c r="AJ113" i="4"/>
  <c r="G113" i="4" s="1"/>
  <c r="AJ137" i="4"/>
  <c r="G137" i="4" s="1"/>
  <c r="AJ52" i="4"/>
  <c r="G52" i="4" s="1"/>
  <c r="AJ79" i="4"/>
  <c r="G79" i="4" s="1"/>
  <c r="AJ45" i="4"/>
  <c r="G45" i="4" s="1"/>
  <c r="AJ169" i="4"/>
  <c r="G169" i="4" s="1"/>
  <c r="AJ40" i="4"/>
  <c r="G40" i="4" s="1"/>
  <c r="AJ99" i="4"/>
  <c r="G99" i="4" s="1"/>
  <c r="AJ68" i="4"/>
  <c r="G68" i="4" s="1"/>
  <c r="AJ22" i="4"/>
  <c r="G22" i="4" s="1"/>
  <c r="AJ64" i="4"/>
  <c r="G64" i="4" s="1"/>
  <c r="AJ200" i="4"/>
  <c r="G200" i="4" s="1"/>
  <c r="AJ78" i="4"/>
  <c r="G78" i="4" s="1"/>
  <c r="AJ103" i="4"/>
  <c r="G103" i="4" s="1"/>
  <c r="AJ24" i="4"/>
  <c r="G24" i="4" s="1"/>
  <c r="AJ7" i="4"/>
  <c r="G7" i="4" s="1"/>
  <c r="AJ121" i="4"/>
  <c r="G121" i="4" s="1"/>
  <c r="AJ47" i="4"/>
  <c r="G47" i="4" s="1"/>
  <c r="AJ164" i="4"/>
  <c r="G164" i="4" s="1"/>
  <c r="AJ146" i="4"/>
  <c r="G146" i="4" s="1"/>
  <c r="AJ55" i="4"/>
  <c r="G55" i="4" s="1"/>
  <c r="AJ71" i="4"/>
  <c r="G71" i="4" s="1"/>
  <c r="AJ26" i="4"/>
  <c r="G26" i="4" s="1"/>
  <c r="C2" i="6"/>
  <c r="C3" i="9" l="1" a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9" l="1"/>
  <c r="C3" i="7"/>
  <c r="C9" i="7" s="1"/>
  <c r="B16" i="9" s="1"/>
  <c r="AU3" i="9"/>
  <c r="L16" i="7" a="1"/>
  <c r="L16" i="7" s="1"/>
  <c r="AU16" i="9" s="1"/>
  <c r="L15" i="7" a="1"/>
  <c r="L15" i="7" s="1"/>
  <c r="L14" i="7" a="1"/>
  <c r="L14" i="7" s="1"/>
  <c r="L13" i="7" a="1"/>
  <c r="L13" i="7" s="1"/>
  <c r="L12" i="7" a="1"/>
  <c r="L12" i="7" s="1"/>
  <c r="L18" i="7" a="1"/>
  <c r="L18" i="7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H19" i="7" a="1"/>
  <c r="H19" i="7" s="1"/>
  <c r="AQ19" i="9" s="1"/>
  <c r="H18" i="7" a="1"/>
  <c r="H18" i="7" s="1"/>
  <c r="AQ18" i="9" s="1"/>
  <c r="H17" i="7" a="1"/>
  <c r="H17" i="7" s="1"/>
  <c r="H16" i="7" a="1"/>
  <c r="H16" i="7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E15" i="7" a="1"/>
  <c r="E15" i="7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K16" i="7" a="1"/>
  <c r="K16" i="7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AL3" i="9"/>
  <c r="AQ12" i="9"/>
  <c r="H11" i="7" a="1"/>
  <c r="H11" i="7" s="1"/>
  <c r="AQ11" i="9" s="1"/>
  <c r="AQ17" i="9"/>
  <c r="AQ16" i="9"/>
  <c r="H5" i="7"/>
  <c r="AQ5" i="9" s="1"/>
  <c r="H6" i="7"/>
  <c r="AQ6" i="9" s="1"/>
  <c r="H7" i="7"/>
  <c r="AQ7" i="9" s="1"/>
  <c r="H4" i="7"/>
  <c r="AQ4" i="9" s="1"/>
  <c r="H8" i="7"/>
  <c r="AQ8" i="9" s="1"/>
  <c r="AU18" i="9"/>
  <c r="AU15" i="9"/>
  <c r="AU14" i="9"/>
  <c r="AU13" i="9"/>
  <c r="AU12" i="9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AN16" i="9"/>
  <c r="AN15" i="9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AT16" i="9"/>
  <c r="AT14" i="9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C11" i="7" a="1"/>
  <c r="C11" i="7" s="1"/>
  <c r="AL11" i="9" s="1"/>
  <c r="C7" i="7"/>
  <c r="AL7" i="9" s="1"/>
  <c r="C4" i="7"/>
  <c r="AL4" i="9" s="1"/>
  <c r="C5" i="7"/>
  <c r="AL5" i="9" s="1"/>
  <c r="C6" i="7"/>
  <c r="AL6" i="9" s="1"/>
  <c r="C8" i="7"/>
  <c r="AL8" i="9" s="1"/>
  <c r="D11" i="7" a="1"/>
  <c r="D11" i="7" s="1"/>
  <c r="AM11" i="9" s="1"/>
  <c r="AM14" i="9"/>
  <c r="D5" i="7"/>
  <c r="AM5" i="9" s="1"/>
  <c r="D4" i="7"/>
  <c r="AM4" i="9" s="1"/>
  <c r="D6" i="7"/>
  <c r="AM6" i="9" s="1"/>
  <c r="D8" i="7"/>
  <c r="AM8" i="9" s="1"/>
  <c r="D7" i="7"/>
  <c r="AM7" i="9" s="1"/>
  <c r="AP12" i="9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V205" i="4"/>
  <c r="V204" i="4"/>
  <c r="U205" i="4"/>
  <c r="U204" i="4"/>
  <c r="B17" i="9" l="1"/>
  <c r="B78" i="9"/>
  <c r="B91" i="9"/>
  <c r="B32" i="9"/>
  <c r="B44" i="9"/>
  <c r="B82" i="9"/>
  <c r="B107" i="9"/>
  <c r="B109" i="9"/>
  <c r="B25" i="9"/>
  <c r="B13" i="9"/>
  <c r="B41" i="9"/>
  <c r="B90" i="9"/>
  <c r="B103" i="9"/>
  <c r="B80" i="9"/>
  <c r="B68" i="9"/>
  <c r="B94" i="9"/>
  <c r="B119" i="9"/>
  <c r="B37" i="9"/>
  <c r="B121" i="9"/>
  <c r="B85" i="9"/>
  <c r="B53" i="9"/>
  <c r="B102" i="9"/>
  <c r="B115" i="9"/>
  <c r="B116" i="9"/>
  <c r="B92" i="9"/>
  <c r="B106" i="9"/>
  <c r="B12" i="9"/>
  <c r="B14" i="9"/>
  <c r="B15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20" i="9"/>
  <c r="A127" i="9"/>
  <c r="A115" i="9"/>
  <c r="A91" i="9"/>
  <c r="A79" i="9"/>
  <c r="A67" i="9"/>
  <c r="A43" i="9"/>
  <c r="A31" i="9"/>
  <c r="A7" i="9"/>
  <c r="A107" i="9"/>
  <c r="A59" i="9"/>
  <c r="A11" i="9"/>
  <c r="A128" i="9"/>
  <c r="A116" i="9"/>
  <c r="A104" i="9"/>
  <c r="A92" i="9"/>
  <c r="A80" i="9"/>
  <c r="A68" i="9"/>
  <c r="A56" i="9"/>
  <c r="A44" i="9"/>
  <c r="A32" i="9"/>
  <c r="A8" i="9"/>
  <c r="A103" i="9"/>
  <c r="A55" i="9"/>
  <c r="A19" i="9"/>
  <c r="A83" i="9"/>
  <c r="A23" i="9"/>
  <c r="A126" i="9"/>
  <c r="A114" i="9"/>
  <c r="A102" i="9"/>
  <c r="A90" i="9"/>
  <c r="A78" i="9"/>
  <c r="A66" i="9"/>
  <c r="A54" i="9"/>
  <c r="A42" i="9"/>
  <c r="A30" i="9"/>
  <c r="A18" i="9"/>
  <c r="A6" i="9"/>
  <c r="A28" i="9"/>
  <c r="A16" i="9"/>
  <c r="A4" i="9"/>
  <c r="A123" i="9"/>
  <c r="A111" i="9"/>
  <c r="A99" i="9"/>
  <c r="A87" i="9"/>
  <c r="A75" i="9"/>
  <c r="A51" i="9"/>
  <c r="A27" i="9"/>
  <c r="A110" i="9"/>
  <c r="A98" i="9"/>
  <c r="A86" i="9"/>
  <c r="A74" i="9"/>
  <c r="A50" i="9"/>
  <c r="A38" i="9"/>
  <c r="A26" i="9"/>
  <c r="B3" i="9"/>
  <c r="A121" i="9"/>
  <c r="A85" i="9"/>
  <c r="A61" i="9"/>
  <c r="A49" i="9"/>
  <c r="A25" i="9"/>
  <c r="A13" i="9"/>
  <c r="A120" i="9"/>
  <c r="A84" i="9"/>
  <c r="A48" i="9"/>
  <c r="A12" i="9"/>
  <c r="A95" i="9"/>
  <c r="A47" i="9"/>
  <c r="A125" i="9"/>
  <c r="A113" i="9"/>
  <c r="A101" i="9"/>
  <c r="A89" i="9"/>
  <c r="A77" i="9"/>
  <c r="A65" i="9"/>
  <c r="A53" i="9"/>
  <c r="A41" i="9"/>
  <c r="A29" i="9"/>
  <c r="A17" i="9"/>
  <c r="A5" i="9"/>
  <c r="A124" i="9"/>
  <c r="A112" i="9"/>
  <c r="A100" i="9"/>
  <c r="A88" i="9"/>
  <c r="A76" i="9"/>
  <c r="A64" i="9"/>
  <c r="A52" i="9"/>
  <c r="A40" i="9"/>
  <c r="A63" i="9"/>
  <c r="A39" i="9"/>
  <c r="A15" i="9"/>
  <c r="A3" i="9"/>
  <c r="A122" i="9"/>
  <c r="A62" i="9"/>
  <c r="A14" i="9"/>
  <c r="A109" i="9"/>
  <c r="A97" i="9"/>
  <c r="A73" i="9"/>
  <c r="A37" i="9"/>
  <c r="A108" i="9"/>
  <c r="A96" i="9"/>
  <c r="A72" i="9"/>
  <c r="A60" i="9"/>
  <c r="A36" i="9"/>
  <c r="A24" i="9"/>
  <c r="A119" i="9"/>
  <c r="A71" i="9"/>
  <c r="A35" i="9"/>
  <c r="B77" i="9"/>
  <c r="B114" i="9"/>
  <c r="B127" i="9"/>
  <c r="B21" i="9"/>
  <c r="B128" i="9"/>
  <c r="B118" i="9"/>
  <c r="B24" i="9"/>
  <c r="B26" i="9"/>
  <c r="B27" i="9"/>
  <c r="B40" i="9"/>
  <c r="B73" i="9"/>
  <c r="B101" i="9"/>
  <c r="B126" i="9"/>
  <c r="B49" i="9"/>
  <c r="B45" i="9"/>
  <c r="B33" i="9"/>
  <c r="B11" i="9"/>
  <c r="B36" i="9"/>
  <c r="B38" i="9"/>
  <c r="B39" i="9"/>
  <c r="B76" i="9"/>
  <c r="B4" i="9"/>
  <c r="B113" i="9"/>
  <c r="B7" i="9"/>
  <c r="B20" i="9"/>
  <c r="B81" i="9"/>
  <c r="B57" i="9"/>
  <c r="B23" i="9"/>
  <c r="B48" i="9"/>
  <c r="B50" i="9"/>
  <c r="B51" i="9"/>
  <c r="B112" i="9"/>
  <c r="C13" i="7" a="1"/>
  <c r="C13" i="7" s="1"/>
  <c r="AL13" i="9" s="1"/>
  <c r="B28" i="9"/>
  <c r="B6" i="9"/>
  <c r="B19" i="9"/>
  <c r="B56" i="9"/>
  <c r="B105" i="9"/>
  <c r="B93" i="9"/>
  <c r="B35" i="9"/>
  <c r="B60" i="9"/>
  <c r="B62" i="9"/>
  <c r="B63" i="9"/>
  <c r="B5" i="9"/>
  <c r="C14" i="7" a="1"/>
  <c r="C14" i="7" s="1"/>
  <c r="AL14" i="9" s="1"/>
  <c r="B52" i="9"/>
  <c r="B18" i="9"/>
  <c r="B31" i="9"/>
  <c r="B104" i="9"/>
  <c r="B22" i="9"/>
  <c r="B117" i="9"/>
  <c r="B47" i="9"/>
  <c r="B72" i="9"/>
  <c r="B74" i="9"/>
  <c r="B75" i="9"/>
  <c r="B29" i="9"/>
  <c r="C16" i="7" a="1"/>
  <c r="C16" i="7" s="1"/>
  <c r="AL16" i="9" s="1"/>
  <c r="B64" i="9"/>
  <c r="B30" i="9"/>
  <c r="B43" i="9"/>
  <c r="B9" i="9"/>
  <c r="B70" i="9"/>
  <c r="B10" i="9"/>
  <c r="B59" i="9"/>
  <c r="B84" i="9"/>
  <c r="B86" i="9"/>
  <c r="B87" i="9"/>
  <c r="B65" i="9"/>
  <c r="B88" i="9"/>
  <c r="B42" i="9"/>
  <c r="B55" i="9"/>
  <c r="B69" i="9"/>
  <c r="B130" i="9"/>
  <c r="B34" i="9"/>
  <c r="B71" i="9"/>
  <c r="B96" i="9"/>
  <c r="B98" i="9"/>
  <c r="B99" i="9"/>
  <c r="B89" i="9"/>
  <c r="B100" i="9"/>
  <c r="B54" i="9"/>
  <c r="B67" i="9"/>
  <c r="B129" i="9"/>
  <c r="B61" i="9"/>
  <c r="B46" i="9"/>
  <c r="B83" i="9"/>
  <c r="B108" i="9"/>
  <c r="B110" i="9"/>
  <c r="B111" i="9"/>
  <c r="B125" i="9"/>
  <c r="B124" i="9"/>
  <c r="B66" i="9"/>
  <c r="B79" i="9"/>
  <c r="B97" i="9"/>
  <c r="B8" i="9"/>
  <c r="B58" i="9"/>
  <c r="B95" i="9"/>
  <c r="B120" i="9"/>
  <c r="B122" i="9"/>
  <c r="B123" i="9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<sst xmlns="http://schemas.openxmlformats.org/spreadsheetml/2006/main" count="4513" uniqueCount="2709">
  <si>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</si>
  <si>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</si>
  <si>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</si>
  <si>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</si>
  <si>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</si>
  <si>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</si>
  <si>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</si>
  <si>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</si>
  <si>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</si>
  <si>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</si>
  <si>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</si>
  <si>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</si>
  <si>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</si>
  <si>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</si>
  <si>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</si>
  <si>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</si>
  <si>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</si>
  <si>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</si>
  <si>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</si>
  <si>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</si>
  <si>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</si>
  <si>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</si>
  <si>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</si>
  <si>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</si>
  <si>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</si>
  <si>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</si>
  <si>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</si>
  <si>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</si>
  <si>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</si>
  <si>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</si>
  <si>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</si>
  <si>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</si>
  <si>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</si>
  <si>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</si>
  <si>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</si>
  <si>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</si>
  <si>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</si>
  <si>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</si>
  <si>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</si>
  <si>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</si>
  <si>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</si>
  <si>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</si>
  <si>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</si>
  <si>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</si>
  <si>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</si>
  <si>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</si>
  <si>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</si>
  <si>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</si>
  <si>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</si>
  <si>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</si>
  <si>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</si>
  <si>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</si>
  <si>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</si>
  <si>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</si>
  <si>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</si>
  <si>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</si>
  <si>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</si>
  <si>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</si>
  <si>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</si>
  <si>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</si>
  <si>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</si>
  <si>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</si>
  <si>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</si>
  <si>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</si>
  <si>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</si>
  <si>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</si>
  <si>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</si>
  <si>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</si>
  <si>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</si>
  <si>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</si>
  <si>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</si>
  <si>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</si>
  <si>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</si>
  <si>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</si>
  <si>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</si>
  <si>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</si>
  <si>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</si>
  <si>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</si>
  <si>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</si>
  <si>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</si>
  <si>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</si>
  <si>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</si>
  <si>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</si>
  <si>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</si>
  <si>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</si>
  <si>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</si>
  <si>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</si>
  <si>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</si>
  <si>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</si>
  <si>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</si>
  <si>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</si>
  <si>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</si>
  <si>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</si>
  <si>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</si>
  <si>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</si>
  <si>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</si>
  <si>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</si>
  <si>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</si>
  <si>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</si>
  <si>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</si>
  <si>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</si>
  <si>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</si>
  <si>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</si>
  <si>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</si>
  <si>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</si>
  <si>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</si>
  <si>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</si>
  <si>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</si>
  <si>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</si>
  <si>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</si>
  <si>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</si>
  <si>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</si>
  <si>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</si>
  <si>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</si>
  <si>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</si>
  <si>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</si>
  <si>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</si>
  <si>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</si>
  <si>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</si>
  <si>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</si>
  <si>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</si>
  <si>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</si>
  <si>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</si>
  <si>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</si>
  <si>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</si>
  <si>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</si>
  <si>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</si>
  <si>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</si>
  <si>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</si>
  <si>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</si>
  <si>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</si>
  <si>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</si>
  <si>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</si>
  <si>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</si>
  <si>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</si>
  <si>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</si>
  <si>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</si>
  <si>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</si>
  <si>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</si>
  <si>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</si>
  <si>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</si>
  <si>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</si>
  <si>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</si>
  <si>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</si>
  <si>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</si>
  <si>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</si>
  <si>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</si>
  <si>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</si>
  <si>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</si>
  <si>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</si>
  <si>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</si>
  <si>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</si>
  <si>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</si>
  <si>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</si>
  <si>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</si>
  <si>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</si>
  <si>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</si>
  <si>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</si>
  <si>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</si>
  <si>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</si>
  <si>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</si>
  <si>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</si>
  <si>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</si>
  <si>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</si>
  <si>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</si>
  <si>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</si>
  <si>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</si>
  <si>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</si>
  <si>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</si>
  <si>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</si>
  <si>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</si>
  <si>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</si>
  <si>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</si>
  <si>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</si>
  <si>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</si>
  <si>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</si>
  <si>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</si>
  <si>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</si>
  <si>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</si>
  <si>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</si>
  <si>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</si>
  <si>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</si>
  <si>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</si>
  <si>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</si>
  <si>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</si>
  <si>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</si>
  <si>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</si>
  <si>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</si>
  <si>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</si>
  <si>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</si>
  <si>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</si>
  <si>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</si>
  <si>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</si>
  <si>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</si>
  <si>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</si>
  <si>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</si>
  <si>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</si>
  <si>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</si>
  <si>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</si>
  <si>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</si>
  <si>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</si>
  <si>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</si>
  <si>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</si>
  <si>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</si>
  <si>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</si>
  <si>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</si>
  <si>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</si>
  <si>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</si>
  <si>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</si>
  <si>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</si>
  <si>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</si>
  <si>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</si>
  <si>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</si>
  <si>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</si>
  <si>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</si>
  <si>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</si>
  <si>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</si>
  <si>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</si>
  <si>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</si>
  <si>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</si>
  <si>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</si>
  <si>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</si>
  <si>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</si>
  <si>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</si>
  <si>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</si>
  <si>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</si>
  <si>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</si>
  <si>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</si>
  <si>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</si>
  <si>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</si>
  <si>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</si>
  <si>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</si>
  <si>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</si>
  <si>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</si>
  <si>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</si>
  <si>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</si>
  <si>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</si>
  <si>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</si>
  <si>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</si>
  <si>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</si>
  <si>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</si>
  <si>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</si>
  <si>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</si>
  <si>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</si>
  <si>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</si>
  <si>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</si>
  <si>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</si>
  <si>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</si>
  <si>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</si>
  <si>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</si>
  <si>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</si>
  <si>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</si>
  <si>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</si>
  <si>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</si>
  <si>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</si>
  <si>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</si>
  <si>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</si>
  <si>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</si>
  <si>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</si>
  <si>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</si>
  <si>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</si>
  <si>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</si>
  <si>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</si>
  <si>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</si>
  <si>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</si>
  <si>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</si>
  <si>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</si>
  <si>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</si>
  <si>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</si>
  <si>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</si>
  <si>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</si>
  <si>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</si>
  <si>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</si>
  <si>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</si>
  <si>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</si>
  <si>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</si>
  <si>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</si>
  <si>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</si>
  <si>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</si>
  <si>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</si>
  <si>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</si>
  <si>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</si>
  <si>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</si>
  <si>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</si>
  <si>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</si>
  <si>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</si>
  <si>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</si>
  <si>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</si>
  <si>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</si>
  <si>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</si>
  <si>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</si>
  <si>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</si>
  <si>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</si>
  <si>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</si>
  <si>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</si>
  <si>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</si>
  <si>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</si>
  <si>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</si>
  <si>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</si>
  <si>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</si>
  <si>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</si>
  <si>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</si>
  <si>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</si>
  <si>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</si>
  <si>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</si>
  <si>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</si>
  <si>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</si>
  <si>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</si>
  <si>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</si>
  <si>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</si>
  <si>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</si>
  <si>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</si>
  <si>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</si>
  <si>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</si>
  <si>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</si>
  <si>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</si>
  <si>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</si>
  <si>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</si>
  <si>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</si>
  <si>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</si>
  <si>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</si>
  <si>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</si>
  <si>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</si>
  <si>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</si>
  <si>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</si>
  <si>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</si>
  <si>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</si>
  <si>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</si>
  <si>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</si>
  <si>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</si>
  <si>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</si>
  <si>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</si>
  <si>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</si>
  <si>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</si>
  <si>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</si>
  <si>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</si>
  <si>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</si>
  <si>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</si>
  <si>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</si>
  <si>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</si>
  <si>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</si>
  <si>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</si>
  <si>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</si>
  <si>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</si>
  <si>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</si>
  <si>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</si>
  <si>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</si>
  <si>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</si>
  <si>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</si>
  <si>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</si>
  <si>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</si>
  <si>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</si>
  <si>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</si>
  <si>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</si>
  <si>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</si>
  <si>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</si>
  <si>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</si>
  <si>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</si>
  <si>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</si>
  <si>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</si>
  <si>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</si>
  <si>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</si>
  <si>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</si>
  <si>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</si>
  <si>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</si>
  <si>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</si>
  <si>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</si>
  <si>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</si>
  <si>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</si>
  <si>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</si>
  <si>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</si>
  <si>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</si>
  <si>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</si>
  <si>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</si>
  <si>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</si>
  <si>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</si>
  <si>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</si>
  <si>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</si>
  <si>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</si>
  <si>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</si>
  <si>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</si>
  <si>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</si>
  <si>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</si>
  <si>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</si>
  <si>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</si>
  <si>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</si>
  <si>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</si>
  <si>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</si>
  <si>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</si>
  <si>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</si>
  <si>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</si>
  <si>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</si>
  <si>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</si>
  <si>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</si>
  <si>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</si>
  <si>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</si>
  <si>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</si>
  <si>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</si>
  <si>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</si>
  <si>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</si>
  <si>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</si>
  <si>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</si>
  <si>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</si>
  <si>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</si>
  <si>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</si>
  <si>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</si>
  <si>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</si>
  <si>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</si>
  <si>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</si>
  <si>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</si>
  <si>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</si>
  <si>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</si>
  <si>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</si>
  <si>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</si>
  <si>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</si>
  <si>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</si>
  <si>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</si>
  <si>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</si>
  <si>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</si>
  <si>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</si>
  <si>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</si>
  <si>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</si>
  <si>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</si>
  <si>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</si>
  <si>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</si>
  <si>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</si>
  <si>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</si>
  <si>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</si>
  <si>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</si>
  <si>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</si>
  <si>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</si>
  <si>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</si>
  <si>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</si>
  <si>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</si>
  <si>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</si>
  <si>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</si>
  <si>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</si>
  <si>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</si>
  <si>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</si>
  <si>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</si>
  <si>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</si>
  <si>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</si>
  <si>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</si>
  <si>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</si>
  <si>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</si>
  <si>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</si>
  <si>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</si>
  <si>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</si>
  <si>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</si>
  <si>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</si>
  <si>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</si>
  <si>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</si>
  <si>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</si>
  <si>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</si>
  <si>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</si>
  <si>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</si>
  <si>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</si>
  <si>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</si>
  <si>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</si>
  <si>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</si>
  <si>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</si>
  <si>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</si>
  <si>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</si>
  <si>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</si>
  <si>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</si>
  <si>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</si>
  <si>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</si>
  <si>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</si>
  <si>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</si>
  <si>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</si>
  <si>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</si>
  <si>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</si>
  <si>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</si>
  <si>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</si>
  <si>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</si>
  <si>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</si>
  <si>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</si>
  <si>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</si>
  <si>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</si>
  <si>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</si>
  <si>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</si>
  <si>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</si>
  <si>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</si>
  <si>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</si>
  <si>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</si>
  <si>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</si>
  <si>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</si>
  <si>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</si>
  <si>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</si>
  <si>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</si>
  <si>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</si>
  <si>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</si>
  <si>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</si>
  <si>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</si>
  <si>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</si>
  <si>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</si>
  <si>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</si>
  <si>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</si>
  <si>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</si>
  <si>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</si>
  <si>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</si>
  <si>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</si>
  <si>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</si>
  <si>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</si>
  <si>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</si>
  <si>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</si>
  <si>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</si>
  <si>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</si>
  <si>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</si>
  <si>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</si>
  <si>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</si>
  <si>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</si>
  <si>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</si>
  <si>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</si>
  <si>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</si>
  <si>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</si>
  <si>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</si>
  <si>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</si>
  <si>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</si>
  <si>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</si>
  <si>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</si>
  <si>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</si>
  <si>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</si>
  <si>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</si>
  <si>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</si>
  <si>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</si>
  <si>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</si>
  <si>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</si>
  <si>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</si>
  <si>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</si>
  <si>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</si>
  <si>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</si>
  <si>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</si>
  <si>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</si>
  <si>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</si>
  <si>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</si>
  <si>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</si>
  <si>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</si>
  <si>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</si>
  <si>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</si>
  <si>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</si>
  <si>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</si>
  <si>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</si>
  <si>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</si>
  <si>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</si>
  <si>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</si>
  <si>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</si>
  <si>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</si>
  <si>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</si>
  <si>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</si>
  <si>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</si>
  <si>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</si>
  <si>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</si>
  <si>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</si>
  <si>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</si>
  <si>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</si>
  <si>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</si>
  <si>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</si>
  <si>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</si>
  <si>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</si>
  <si>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</si>
  <si>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</si>
  <si>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</si>
  <si>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</si>
  <si>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</si>
  <si>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</si>
  <si>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</si>
  <si>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</si>
  <si>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</si>
  <si>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</si>
  <si>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</si>
  <si>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</si>
  <si>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</si>
  <si>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</si>
  <si>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</si>
  <si>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</si>
  <si>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</si>
  <si>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</si>
  <si>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</si>
  <si>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</si>
  <si>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</si>
  <si>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</si>
  <si>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</si>
  <si>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</si>
  <si>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</si>
  <si>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</si>
  <si>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</si>
  <si>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</si>
  <si>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</si>
  <si>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</si>
  <si>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</si>
  <si>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</si>
  <si>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</si>
  <si>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</si>
  <si>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</si>
  <si>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</si>
  <si>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</si>
  <si>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</si>
  <si>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</si>
  <si>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</si>
  <si>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</si>
  <si>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</si>
  <si>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</si>
  <si>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</si>
  <si>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</si>
  <si>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</si>
  <si>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</si>
  <si>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</si>
  <si>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</si>
  <si>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</si>
  <si>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</si>
  <si>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</si>
  <si>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</si>
  <si>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</si>
  <si>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</si>
  <si>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</si>
  <si>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</si>
  <si>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</si>
  <si>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</si>
  <si>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</si>
  <si>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</si>
  <si>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</si>
  <si>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</si>
  <si>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</si>
  <si>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</si>
  <si>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</si>
  <si>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</si>
  <si>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</si>
  <si>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</si>
  <si>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</si>
  <si>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</si>
  <si>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</si>
  <si>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</si>
  <si>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</si>
  <si>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</si>
  <si>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</si>
  <si>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</si>
  <si>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</si>
  <si>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</si>
  <si>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</si>
  <si>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</si>
  <si>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</si>
  <si>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</si>
  <si>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</si>
  <si>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</si>
  <si>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</si>
  <si>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</si>
  <si>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</si>
  <si>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</si>
  <si>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</si>
  <si>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</si>
  <si>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</si>
  <si>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</si>
  <si>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</si>
  <si>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</si>
  <si>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</si>
  <si>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</si>
  <si>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</si>
  <si>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</si>
  <si>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</si>
  <si>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</si>
  <si>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</si>
  <si>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</si>
  <si>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</si>
  <si>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</si>
  <si>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</si>
  <si>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</si>
  <si>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</si>
  <si>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</si>
  <si>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</si>
  <si>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</si>
  <si>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</si>
  <si>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</si>
  <si>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</si>
  <si>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</si>
  <si>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</si>
  <si>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</si>
  <si>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</si>
  <si>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</si>
  <si>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</si>
  <si>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</si>
  <si>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</si>
  <si>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</si>
  <si>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</si>
  <si>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</si>
  <si>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</si>
  <si>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</si>
  <si>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</si>
  <si>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</si>
  <si>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</si>
  <si>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</si>
  <si>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</si>
  <si>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</si>
  <si>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</si>
  <si>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</si>
  <si>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</si>
  <si>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</si>
  <si>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</si>
  <si>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</si>
  <si>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</si>
  <si>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</si>
  <si>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</si>
  <si>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</si>
  <si>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</si>
  <si>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</si>
  <si>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</si>
  <si>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</si>
  <si>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</si>
  <si>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</si>
  <si>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</si>
  <si>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</si>
  <si>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</si>
  <si>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</si>
  <si>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</si>
  <si>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</si>
  <si>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</si>
  <si>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</si>
  <si>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</si>
  <si>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</si>
  <si>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</si>
  <si>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</si>
  <si>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</si>
  <si>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</si>
  <si>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</si>
  <si>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</si>
  <si>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</si>
  <si>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</si>
  <si>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</si>
  <si>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</si>
  <si>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</si>
  <si>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</si>
  <si>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</si>
  <si>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</si>
  <si>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</si>
  <si>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</si>
  <si>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</si>
  <si>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</si>
  <si>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</si>
  <si>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</si>
  <si>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</si>
  <si>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</si>
  <si>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</si>
  <si>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</si>
  <si>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</si>
  <si>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</si>
  <si>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</si>
  <si>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</si>
  <si>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</si>
  <si>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</si>
  <si>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</si>
  <si>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</si>
  <si>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</si>
  <si>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</si>
  <si>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</si>
  <si>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</si>
  <si>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</si>
  <si>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</si>
  <si>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</si>
  <si>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</si>
  <si>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</si>
  <si>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</si>
  <si>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</si>
  <si>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</si>
  <si>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</si>
  <si>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</si>
  <si>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</si>
  <si>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</si>
  <si>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</si>
  <si>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</si>
  <si>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</si>
  <si>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</si>
  <si>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</si>
  <si>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</si>
  <si>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</si>
  <si>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</si>
  <si>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</si>
  <si>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</si>
  <si>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</si>
  <si>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</si>
  <si>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</si>
  <si>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</si>
  <si>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</si>
  <si>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</si>
  <si>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</si>
  <si>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</si>
  <si>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</si>
  <si>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</si>
  <si>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</si>
  <si>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</si>
  <si>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</si>
  <si>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</si>
  <si>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</si>
  <si>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</si>
  <si>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</si>
  <si>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</si>
  <si>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</si>
  <si>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</si>
  <si>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</si>
  <si>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</si>
  <si>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</si>
  <si>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</si>
  <si>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</si>
  <si>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</si>
  <si>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</si>
  <si>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</si>
  <si>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</si>
  <si>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</si>
  <si>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</si>
  <si>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</si>
  <si>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</si>
  <si>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</si>
  <si>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</si>
  <si>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</si>
  <si>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</si>
  <si>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</si>
  <si>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</si>
  <si>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</si>
  <si>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</si>
  <si>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</si>
  <si>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</si>
  <si>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</si>
  <si>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</si>
  <si>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</si>
  <si>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</si>
  <si>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</si>
  <si>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</si>
  <si>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</si>
  <si>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</si>
  <si>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</si>
  <si>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</si>
  <si>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</si>
  <si>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</si>
  <si>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</si>
  <si>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</si>
  <si>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</si>
  <si>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</si>
  <si>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</si>
  <si>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</si>
  <si>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</si>
  <si>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</si>
  <si>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</si>
  <si>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</si>
  <si>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</si>
  <si>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</si>
  <si>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</si>
  <si>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</si>
  <si>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</si>
  <si>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</si>
  <si>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</si>
  <si>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</si>
  <si>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</si>
  <si>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</si>
  <si>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</si>
  <si>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</si>
  <si>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</si>
  <si>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</si>
  <si>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</si>
  <si>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</si>
  <si>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</si>
  <si>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</si>
  <si>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</si>
  <si>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</si>
  <si>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</si>
  <si>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</si>
  <si>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</si>
  <si>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</si>
  <si>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</si>
  <si>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</si>
  <si>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</si>
  <si>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</si>
  <si>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</si>
  <si>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</si>
  <si>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</si>
  <si>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</si>
  <si>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</si>
  <si>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</si>
  <si>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</si>
  <si>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</si>
  <si>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</si>
  <si>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</si>
  <si>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</si>
  <si>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</si>
  <si>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</si>
  <si>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</si>
  <si>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</si>
  <si>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</si>
  <si>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</si>
  <si>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</si>
  <si>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</si>
  <si>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</si>
  <si>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</si>
  <si>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</si>
  <si>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</si>
  <si>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</si>
  <si>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</si>
  <si>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</si>
  <si>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</si>
  <si>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</si>
  <si>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</si>
  <si>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</si>
  <si>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</si>
  <si>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</si>
  <si>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</si>
  <si>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</si>
  <si>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</si>
  <si>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</si>
  <si>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</si>
  <si>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</si>
  <si>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</si>
  <si>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</si>
  <si>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</si>
  <si>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</si>
  <si>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</si>
  <si>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</si>
  <si>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</si>
  <si>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</si>
  <si>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</si>
  <si>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</si>
  <si>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</si>
  <si>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</si>
  <si>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</si>
  <si>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</si>
  <si>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</si>
  <si>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</si>
  <si>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</si>
  <si>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</si>
  <si>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</si>
  <si>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</si>
  <si>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</si>
  <si>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</si>
  <si>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</si>
  <si>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</si>
  <si>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</si>
  <si>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</si>
  <si>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</si>
  <si>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</si>
  <si>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</si>
  <si>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</si>
  <si>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</si>
  <si>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</si>
  <si>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</si>
  <si>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</si>
  <si>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</si>
  <si>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</si>
  <si>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</si>
  <si>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</si>
  <si>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</si>
  <si>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</si>
  <si>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</si>
  <si>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</si>
  <si>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</si>
  <si>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</si>
  <si>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</si>
  <si>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</si>
  <si>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</si>
  <si>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</si>
  <si>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</si>
  <si>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</si>
  <si>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</si>
  <si>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</si>
  <si>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</si>
  <si>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</si>
  <si>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</si>
  <si>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</si>
  <si>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</si>
  <si>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</si>
  <si>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</si>
  <si>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</si>
  <si>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</si>
  <si>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</si>
  <si>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</si>
  <si>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</si>
  <si>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</si>
  <si>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</si>
  <si>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</si>
  <si>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</si>
  <si>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</si>
  <si>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</si>
  <si>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</si>
  <si>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</si>
  <si>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</si>
  <si>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</si>
  <si>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</si>
  <si>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</si>
  <si>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</si>
  <si>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</si>
  <si>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</si>
  <si>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</si>
  <si>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</si>
  <si>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</si>
  <si>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</si>
  <si>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</si>
  <si>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</si>
  <si>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</si>
  <si>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</si>
  <si>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</si>
  <si>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</si>
  <si>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</si>
  <si>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</si>
  <si>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</si>
  <si>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</si>
  <si>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</si>
  <si>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</si>
  <si>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</si>
  <si>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</si>
  <si>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</si>
  <si>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</si>
  <si>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</si>
  <si>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</si>
  <si>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</si>
  <si>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</si>
  <si>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</si>
  <si>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</si>
  <si>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</si>
  <si>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</si>
  <si>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</si>
  <si>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</si>
  <si>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</si>
  <si>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</si>
  <si>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</si>
  <si>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</si>
  <si>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</si>
  <si>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</si>
  <si>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</si>
  <si>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</si>
  <si>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</si>
  <si>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</si>
  <si>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</si>
  <si>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</si>
  <si>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</si>
  <si>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</si>
  <si>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</si>
  <si>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</si>
  <si>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</si>
  <si>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</si>
  <si>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</si>
  <si>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</si>
  <si>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</si>
  <si>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</si>
  <si>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</si>
  <si>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</si>
  <si>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</si>
  <si>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</si>
  <si>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</si>
  <si>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</si>
  <si>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</si>
  <si>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</si>
  <si>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</si>
  <si>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</si>
  <si>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</si>
  <si>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</si>
  <si>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</si>
  <si>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</si>
  <si>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</si>
  <si>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</si>
  <si>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</si>
  <si>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</si>
  <si>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</si>
  <si>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</si>
  <si>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</si>
  <si>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</si>
  <si>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</si>
  <si>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</si>
  <si>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</si>
  <si>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</si>
  <si>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</si>
  <si>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</si>
  <si>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</si>
  <si>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</si>
  <si>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</si>
  <si>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</si>
  <si>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</si>
  <si>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</si>
  <si>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</si>
  <si>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</si>
  <si>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</si>
  <si>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</si>
  <si>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</si>
  <si>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</si>
  <si>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</si>
  <si>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</si>
  <si>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</si>
  <si>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</si>
  <si>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</si>
  <si>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</si>
  <si>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</si>
  <si>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</si>
  <si>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</si>
  <si>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</si>
  <si>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</si>
  <si>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</si>
  <si>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</si>
  <si>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</si>
  <si>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</si>
  <si>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</si>
  <si>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</si>
  <si>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</si>
  <si>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</si>
  <si>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</si>
  <si>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</si>
  <si>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</si>
  <si>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</si>
  <si>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</si>
  <si>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</si>
  <si>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</si>
  <si>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</si>
  <si>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</si>
  <si>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</si>
  <si>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</si>
  <si>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</si>
  <si>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</si>
  <si>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</si>
  <si>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</si>
  <si>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</si>
  <si>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</si>
  <si>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</si>
  <si>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</si>
  <si>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</si>
  <si>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</si>
  <si>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</si>
  <si>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</si>
  <si>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</si>
  <si>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</si>
  <si>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</si>
  <si>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</si>
  <si>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</si>
  <si>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</si>
  <si>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</si>
  <si>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</si>
  <si>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</si>
  <si>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</si>
  <si>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</si>
  <si>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</si>
  <si>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</si>
  <si>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</si>
  <si>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</si>
  <si>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</si>
  <si>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</si>
  <si>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</si>
  <si>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</si>
  <si>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</si>
  <si>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</si>
  <si>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</si>
  <si>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</si>
  <si>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</si>
  <si>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</si>
  <si>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</si>
  <si>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</si>
  <si>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</si>
  <si>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</si>
  <si>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</si>
  <si>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</si>
  <si>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</si>
  <si>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</si>
  <si>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</si>
  <si>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</si>
  <si>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</si>
  <si>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</si>
  <si>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</si>
  <si>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</si>
  <si>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</si>
  <si>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</si>
  <si>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</si>
  <si>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</si>
  <si>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</si>
  <si>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</si>
  <si>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</si>
  <si>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</si>
  <si>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</si>
  <si>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</si>
  <si>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</si>
  <si>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</si>
  <si>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</si>
  <si>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</si>
  <si>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</si>
  <si>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</si>
  <si>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</si>
  <si>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</si>
  <si>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</si>
  <si>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</si>
  <si>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</si>
  <si>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</si>
  <si>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</si>
  <si>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</si>
  <si>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</si>
  <si>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</si>
  <si>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</si>
  <si>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</si>
  <si>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</si>
  <si>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</si>
  <si>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</si>
  <si>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</si>
  <si>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</si>
  <si>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</si>
  <si>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</si>
  <si>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</si>
  <si>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</si>
  <si>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</si>
  <si>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</si>
  <si>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</si>
  <si>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</si>
  <si>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</si>
  <si>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</si>
  <si>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</si>
  <si>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</si>
  <si>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</si>
  <si>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</si>
  <si>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</si>
  <si>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</si>
  <si>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</si>
  <si>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</si>
  <si>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</si>
  <si>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</si>
  <si>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</si>
  <si>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</si>
  <si>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</si>
  <si>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</si>
  <si>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</si>
  <si>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</si>
  <si>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</si>
  <si>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</si>
  <si>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</si>
  <si>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</si>
  <si>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</si>
  <si>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</si>
  <si>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</si>
  <si>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</si>
  <si>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</si>
  <si>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</si>
  <si>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</si>
  <si>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</si>
  <si>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</si>
  <si>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</si>
  <si>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</si>
  <si>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</si>
  <si>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</si>
  <si>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</si>
  <si>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</si>
  <si>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</si>
  <si>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</si>
  <si>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</si>
  <si>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</si>
  <si>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</si>
  <si>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</si>
  <si>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</si>
  <si>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</si>
  <si>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</si>
  <si>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</si>
  <si>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</si>
  <si>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</si>
  <si>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</si>
  <si>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</si>
  <si>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</si>
  <si>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</si>
  <si>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</si>
  <si>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</si>
  <si>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</si>
  <si>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</si>
  <si>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</si>
  <si>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</si>
  <si>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</si>
  <si>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</si>
  <si>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</si>
  <si>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</si>
  <si>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</si>
  <si>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</si>
  <si>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</si>
  <si>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</si>
  <si>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</si>
  <si>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</si>
  <si>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</si>
  <si>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</si>
  <si>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</si>
  <si>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</si>
  <si>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</si>
  <si>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</si>
  <si>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</si>
  <si>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</si>
  <si>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</si>
  <si>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</si>
  <si>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</si>
  <si>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</si>
  <si>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</si>
  <si>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</si>
  <si>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</si>
  <si>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</si>
  <si>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</si>
  <si>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</si>
  <si>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</si>
  <si>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</si>
  <si>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</si>
  <si>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</si>
  <si>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</si>
  <si>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</si>
  <si>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</si>
  <si>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</si>
  <si>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</si>
  <si>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</si>
  <si>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</si>
  <si>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</si>
  <si>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</si>
  <si>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</si>
  <si>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</si>
  <si>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</si>
  <si>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</si>
  <si>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</si>
  <si>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</si>
  <si>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</si>
  <si>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</si>
  <si>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</si>
  <si>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</si>
  <si>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</si>
  <si>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</si>
  <si>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</si>
  <si>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</si>
  <si>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</si>
  <si>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</si>
  <si>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</si>
  <si>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</si>
  <si>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</si>
  <si>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</si>
  <si>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</si>
  <si>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</si>
  <si>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</si>
  <si>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</si>
  <si>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</si>
  <si>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</si>
  <si>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</si>
  <si>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</si>
  <si>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</si>
  <si>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</si>
  <si>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</si>
  <si>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</si>
  <si>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</si>
  <si>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</si>
  <si>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</si>
  <si>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</si>
  <si>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</si>
  <si>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</si>
  <si>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</si>
  <si>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</si>
  <si>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</si>
  <si>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</si>
  <si>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</si>
  <si>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</si>
  <si>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</si>
  <si>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</si>
  <si>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</si>
  <si>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</si>
  <si>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</si>
  <si>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</si>
  <si>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</si>
  <si>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</si>
  <si>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</si>
  <si>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</si>
  <si>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</si>
  <si>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</si>
  <si>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</si>
  <si>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</si>
  <si>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</si>
  <si>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</si>
  <si>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</si>
  <si>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</si>
  <si>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</si>
  <si>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</si>
  <si>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</si>
  <si>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</si>
  <si>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</si>
  <si>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</si>
  <si>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</si>
  <si>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</si>
  <si>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</si>
  <si>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</si>
  <si>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</si>
  <si>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</si>
  <si>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</si>
  <si>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</si>
  <si>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</si>
  <si>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</si>
  <si>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</si>
  <si>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</si>
  <si>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</si>
  <si>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</si>
  <si>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</si>
  <si>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</si>
  <si>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</si>
  <si>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</si>
  <si>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</si>
  <si>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</si>
  <si>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</si>
  <si>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</si>
  <si>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</si>
  <si>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</si>
  <si>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</si>
  <si>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</si>
  <si>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</si>
  <si>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</si>
  <si>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</si>
  <si>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</si>
  <si>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</si>
  <si>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</si>
  <si>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</si>
  <si>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</si>
  <si>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</si>
  <si>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</si>
  <si>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</si>
  <si>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</si>
  <si>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</si>
  <si>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</si>
  <si>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</si>
  <si>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</si>
  <si>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</si>
  <si>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</si>
  <si>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</si>
  <si>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</si>
  <si>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</si>
  <si>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</si>
  <si>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</si>
  <si>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</si>
  <si>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</si>
  <si>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</si>
  <si>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</si>
  <si>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</si>
  <si>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</si>
  <si>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</si>
  <si>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</si>
  <si>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</si>
  <si>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</si>
  <si>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</si>
  <si>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</si>
  <si>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</si>
  <si>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</si>
  <si>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</si>
  <si>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</si>
  <si>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</si>
  <si>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</si>
  <si>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</si>
  <si>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</si>
  <si>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</si>
  <si>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</si>
  <si>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</si>
  <si>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</si>
  <si>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</si>
  <si>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</si>
  <si>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</si>
  <si>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</si>
  <si>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</si>
  <si>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</si>
  <si>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</si>
  <si>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</si>
  <si>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</si>
  <si>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</si>
  <si>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</si>
  <si>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</si>
  <si>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</si>
  <si>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</si>
  <si>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</si>
  <si>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</si>
  <si>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</si>
  <si>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</si>
  <si>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</si>
  <si>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</si>
  <si>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</si>
  <si>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</si>
  <si>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</si>
  <si>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</si>
  <si>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</si>
  <si>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</si>
  <si>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</si>
  <si>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</si>
  <si>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</si>
  <si>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</si>
  <si>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</si>
  <si>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</si>
  <si>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</si>
  <si>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</si>
  <si>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</si>
  <si>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</si>
  <si>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</si>
  <si>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</si>
  <si>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</si>
  <si>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</si>
  <si>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</si>
  <si>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</si>
  <si>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</si>
  <si>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</si>
  <si>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</si>
  <si>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</si>
  <si>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</si>
  <si>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</si>
  <si>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</si>
  <si>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</si>
  <si>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</si>
  <si>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</si>
  <si>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</si>
  <si>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</si>
  <si>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</si>
  <si>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</si>
  <si>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</si>
  <si>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</si>
  <si>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</si>
  <si>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</si>
  <si>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</si>
  <si>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</si>
  <si>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</si>
  <si>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</si>
  <si>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</si>
  <si>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</si>
  <si>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</si>
  <si>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</si>
  <si>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</si>
  <si>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</si>
  <si>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</si>
  <si>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</si>
  <si>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</si>
  <si>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</si>
  <si>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</si>
  <si>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</si>
  <si>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</si>
  <si>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</si>
  <si>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</si>
  <si>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</si>
  <si>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</si>
  <si>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</si>
  <si>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</si>
  <si>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</si>
  <si>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</si>
  <si>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</si>
  <si>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</si>
  <si>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</si>
  <si>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</si>
  <si>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</si>
  <si>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</si>
  <si>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</si>
  <si>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</si>
  <si>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</si>
  <si>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</si>
  <si>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</si>
  <si>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</si>
  <si>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</si>
  <si>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</si>
  <si>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</si>
  <si>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</si>
  <si>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</si>
  <si>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</si>
  <si>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</si>
  <si>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</si>
  <si>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</si>
  <si>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</si>
  <si>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</si>
  <si>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</si>
  <si>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</si>
  <si>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</si>
  <si>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</si>
  <si>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</si>
  <si>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</si>
  <si>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</si>
  <si>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</si>
  <si>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</si>
  <si>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</si>
  <si>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</si>
  <si>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</si>
  <si>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</si>
  <si>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</si>
  <si>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</si>
  <si>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</si>
  <si>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</si>
  <si>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</si>
  <si>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</si>
  <si>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</si>
  <si>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</si>
  <si>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</si>
  <si>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</si>
  <si>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</si>
  <si>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</si>
  <si>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</si>
  <si>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</si>
  <si>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</si>
  <si>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</si>
  <si>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</si>
  <si>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</si>
  <si>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</si>
  <si>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</si>
  <si>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</si>
  <si>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</si>
  <si>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</si>
  <si>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</si>
  <si>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</si>
  <si>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</si>
  <si>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</si>
  <si>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</si>
  <si>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</si>
  <si>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</si>
  <si>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</si>
  <si>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</si>
  <si>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</si>
  <si>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</si>
  <si>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</si>
  <si>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</si>
  <si>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</si>
  <si>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</si>
  <si>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</si>
  <si>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</si>
  <si>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</si>
  <si>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</si>
  <si>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</si>
  <si>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</si>
  <si>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</si>
  <si>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</si>
  <si>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</si>
  <si>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</si>
  <si>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</si>
  <si>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</si>
  <si>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</si>
  <si>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</si>
  <si>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</si>
  <si>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</si>
  <si>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</si>
  <si>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</si>
  <si>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</si>
  <si>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</si>
  <si>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</si>
  <si>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</si>
  <si>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</si>
  <si>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</si>
  <si>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</si>
  <si>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</si>
  <si>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</si>
  <si>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</si>
  <si>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</si>
  <si>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</si>
  <si>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</si>
  <si>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</si>
  <si>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</si>
  <si>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</si>
  <si>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</si>
  <si>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</si>
  <si>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</si>
  <si>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</si>
  <si>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</si>
  <si>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</si>
  <si>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</si>
  <si>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</si>
  <si>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</si>
  <si>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</si>
  <si>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</si>
  <si>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</si>
  <si>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</si>
  <si>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</si>
  <si>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</si>
  <si>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</si>
  <si>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</si>
  <si>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</si>
  <si>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</si>
  <si>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</si>
  <si>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</si>
  <si>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</si>
  <si>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</si>
  <si>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</si>
  <si>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</si>
  <si>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</si>
  <si>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</si>
  <si>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</si>
  <si>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</si>
  <si>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</si>
  <si>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</si>
  <si>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</si>
  <si>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</si>
  <si>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</si>
  <si>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</si>
  <si>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</si>
  <si>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</si>
  <si>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</si>
  <si>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</si>
  <si>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</si>
  <si>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</si>
  <si>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</si>
  <si>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</si>
  <si>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</si>
  <si>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</si>
  <si>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</si>
  <si>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</si>
  <si>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</si>
  <si>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</si>
  <si>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</si>
  <si>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</si>
  <si>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</si>
  <si>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</si>
  <si>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</si>
  <si>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</si>
  <si>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</si>
  <si>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</si>
  <si>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</si>
  <si>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</si>
  <si>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</si>
  <si>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</si>
  <si>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</si>
  <si>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</si>
  <si>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</si>
  <si>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</si>
  <si>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</si>
  <si>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</si>
  <si>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</si>
  <si>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</si>
  <si>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</si>
  <si>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</si>
  <si>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</si>
  <si>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</si>
  <si>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</si>
  <si>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</si>
  <si>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</si>
  <si>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</si>
  <si>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</si>
  <si>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</si>
  <si>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</si>
  <si>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</si>
  <si>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</si>
  <si>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</si>
  <si>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</si>
  <si>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</si>
  <si>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</si>
  <si>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</si>
  <si>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</si>
  <si>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</si>
  <si>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</si>
  <si>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</si>
  <si>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</si>
  <si>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</si>
  <si>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</si>
  <si>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</si>
  <si>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</si>
  <si>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</si>
  <si>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</si>
  <si>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</si>
  <si>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</si>
  <si>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</si>
  <si>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</si>
  <si>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</si>
  <si>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</si>
  <si>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</si>
  <si>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</si>
  <si>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</si>
  <si>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</si>
  <si>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</si>
  <si>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</si>
  <si>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</si>
  <si>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</si>
  <si>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</si>
  <si>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</si>
  <si>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</si>
  <si>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</si>
  <si>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</si>
  <si>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</si>
  <si>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</si>
  <si>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</si>
  <si>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</si>
  <si>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</si>
  <si>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</si>
  <si>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</si>
  <si>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</si>
  <si>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</si>
  <si>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</si>
  <si>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</si>
  <si>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</si>
  <si>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</si>
  <si>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</si>
  <si>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</si>
  <si>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</si>
  <si>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</si>
  <si>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</si>
  <si>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</si>
  <si>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</si>
  <si>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</si>
  <si>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</si>
  <si>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</si>
  <si>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</si>
  <si>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</si>
  <si>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</si>
  <si>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</si>
  <si>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</si>
  <si>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</si>
  <si>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</si>
  <si>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</si>
  <si>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</si>
  <si>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</si>
  <si>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</si>
  <si>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</si>
  <si>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</si>
  <si>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</si>
  <si>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</si>
  <si>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</si>
  <si>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</si>
  <si>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</si>
  <si>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</si>
  <si>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</si>
  <si>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</si>
  <si>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</si>
  <si>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</si>
  <si>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</si>
  <si>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</si>
  <si>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</si>
  <si>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</si>
  <si>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</si>
  <si>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</si>
  <si>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</si>
  <si>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</si>
  <si>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</si>
  <si>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</si>
  <si>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</si>
  <si>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</si>
  <si>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</si>
  <si>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</si>
  <si>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</si>
  <si>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</si>
  <si>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</si>
  <si>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</si>
  <si>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</si>
  <si>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</si>
  <si>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</si>
  <si>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</si>
  <si>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</si>
  <si>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</si>
  <si>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</si>
  <si>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</si>
  <si>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</si>
  <si>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</si>
  <si>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</si>
  <si>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</si>
  <si>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</si>
  <si>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</si>
  <si>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</si>
  <si>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</si>
  <si>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</si>
  <si>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</si>
  <si>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</si>
  <si>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</si>
  <si>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</si>
  <si>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</si>
  <si>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</si>
  <si>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</si>
  <si>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</si>
  <si>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</si>
  <si>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</si>
  <si>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</si>
  <si>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</si>
  <si>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</si>
  <si>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</si>
  <si>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</si>
  <si>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</si>
  <si>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</si>
  <si>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</si>
  <si>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</si>
  <si>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</si>
  <si>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</si>
  <si>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</si>
  <si>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</si>
  <si>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</si>
  <si>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</si>
  <si>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</si>
  <si>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</si>
  <si>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</si>
  <si>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</si>
  <si>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</si>
  <si>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</si>
  <si>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</si>
  <si>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</si>
  <si>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</si>
  <si>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</si>
  <si>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</si>
  <si>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</si>
  <si>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</si>
  <si>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</si>
  <si>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</si>
  <si>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</si>
  <si>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</si>
  <si>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</si>
  <si>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</si>
  <si>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</si>
  <si>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</si>
  <si>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</si>
  <si>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</si>
  <si>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</si>
  <si>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</si>
  <si>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</si>
  <si>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</si>
  <si>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</si>
  <si>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</si>
  <si>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</si>
  <si>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</si>
  <si>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</si>
  <si>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</si>
  <si>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</si>
  <si>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</si>
  <si>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</si>
  <si>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</si>
  <si>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</si>
  <si>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</si>
  <si>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</si>
  <si>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</si>
  <si>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</si>
  <si>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</si>
  <si>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</si>
  <si>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</si>
  <si>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</si>
  <si>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</si>
  <si>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</si>
  <si>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</si>
  <si>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</si>
  <si>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</si>
  <si>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</si>
  <si>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</si>
  <si>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</si>
  <si>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</si>
  <si>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</si>
  <si>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</si>
  <si>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</si>
  <si>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</si>
  <si>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</si>
  <si>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</si>
  <si>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</si>
  <si>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</si>
  <si>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</si>
  <si>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</si>
  <si>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</si>
  <si>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</si>
  <si>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</si>
  <si>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</si>
  <si>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</si>
  <si>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</si>
  <si>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</si>
  <si>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</si>
  <si>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</si>
  <si>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</si>
  <si>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</si>
  <si>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</si>
  <si>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</si>
  <si>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</si>
  <si>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</si>
  <si>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</si>
  <si>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</si>
  <si>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</si>
  <si>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</si>
  <si>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</si>
  <si>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</si>
  <si>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</si>
  <si>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</si>
  <si>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</si>
  <si>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</si>
  <si>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</si>
  <si>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</si>
  <si>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</si>
  <si>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</si>
  <si>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</si>
  <si>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</si>
  <si>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</si>
  <si>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</si>
  <si>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</si>
  <si>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</si>
  <si>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</si>
  <si>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</si>
  <si>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</si>
  <si>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</si>
  <si>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</si>
  <si>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</si>
  <si>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</si>
  <si>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</si>
  <si>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</si>
  <si>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</si>
  <si>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</si>
  <si>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</si>
  <si>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</si>
  <si>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</si>
  <si>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</si>
  <si>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</si>
  <si>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</si>
  <si>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</si>
  <si>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</si>
  <si>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</si>
  <si>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</si>
  <si>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</si>
  <si>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</si>
  <si>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</si>
  <si>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</si>
  <si>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</si>
  <si>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</si>
  <si>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</si>
  <si>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</si>
  <si>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</si>
  <si>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</si>
  <si>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</si>
  <si>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</si>
  <si>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</si>
  <si>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</si>
  <si>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</si>
  <si>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</si>
  <si>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</si>
  <si>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</si>
  <si>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</si>
  <si>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</si>
  <si>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</si>
  <si>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</si>
  <si>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</si>
  <si>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</si>
  <si>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</si>
  <si>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</si>
  <si>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</si>
  <si>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</si>
  <si>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</si>
  <si>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</si>
  <si>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</si>
  <si>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</si>
  <si>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</si>
  <si>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</si>
  <si>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</si>
  <si>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</si>
  <si>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</si>
  <si>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</si>
  <si>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</si>
  <si>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</si>
  <si>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</si>
  <si>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</si>
  <si>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</si>
  <si>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</si>
  <si>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</si>
  <si>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</si>
  <si>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</si>
  <si>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</si>
  <si>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</si>
  <si>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</si>
  <si>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</si>
  <si>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</si>
  <si>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</si>
  <si>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</si>
  <si>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</si>
  <si>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</si>
  <si>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</si>
  <si>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</si>
  <si>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</si>
  <si>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</si>
  <si>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</si>
  <si>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</si>
  <si>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</si>
  <si>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</si>
  <si>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</si>
  <si>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</si>
  <si>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</si>
  <si>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</si>
  <si>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</si>
  <si>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</si>
  <si>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</si>
  <si>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</si>
  <si>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</si>
  <si>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</si>
  <si>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</si>
  <si>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</si>
  <si>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</si>
  <si>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</si>
  <si>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</si>
  <si>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</si>
  <si>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</si>
  <si>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</si>
  <si>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</si>
  <si>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</si>
  <si>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</si>
  <si>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</si>
  <si>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</si>
  <si>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</si>
  <si>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</si>
  <si>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</si>
  <si>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</si>
  <si>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</si>
  <si>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</si>
  <si>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</si>
  <si>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</si>
  <si>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</si>
  <si>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</si>
  <si>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</si>
  <si>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</si>
  <si>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</si>
  <si>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</si>
  <si>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</si>
  <si>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</si>
  <si>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</si>
  <si>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</si>
  <si>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</si>
  <si>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</si>
  <si>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</si>
  <si>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</si>
  <si>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</si>
  <si>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</si>
  <si>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</si>
  <si>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</si>
  <si>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</si>
  <si>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</si>
  <si>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</si>
  <si>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</si>
  <si>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</si>
  <si>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</si>
  <si>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</si>
  <si>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</si>
  <si>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</si>
  <si>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</si>
  <si>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</si>
  <si>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</si>
  <si>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</si>
  <si>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</si>
  <si>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</si>
  <si>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</si>
  <si>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</si>
  <si>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</si>
  <si>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</si>
  <si>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</si>
  <si>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</si>
  <si>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</si>
  <si>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</si>
  <si>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</si>
  <si>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</si>
  <si>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</si>
  <si>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</si>
  <si>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</si>
  <si>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</si>
  <si>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</si>
  <si>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</si>
  <si>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</si>
  <si>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</si>
  <si>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</si>
  <si>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</si>
  <si>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</si>
  <si>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</si>
  <si>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</si>
  <si>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</si>
  <si>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</si>
  <si>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</si>
  <si>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</si>
  <si>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</si>
  <si>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</si>
  <si>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</si>
  <si>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</si>
  <si>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</si>
  <si>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</si>
  <si>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</si>
  <si>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</si>
  <si>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</si>
  <si>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</si>
  <si>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</si>
  <si>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</si>
  <si>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</si>
  <si>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</si>
  <si>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</si>
  <si>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</si>
  <si>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</si>
  <si>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</si>
  <si>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</si>
  <si>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</si>
  <si>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</si>
  <si>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</si>
  <si>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</si>
  <si>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</si>
  <si>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</si>
  <si>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</si>
  <si>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</si>
  <si>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</si>
  <si>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</si>
  <si>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</si>
  <si>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</si>
  <si>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</si>
  <si>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</si>
  <si>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</si>
  <si>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</si>
  <si>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</si>
  <si>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</si>
  <si>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</si>
  <si>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</si>
  <si>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</si>
  <si>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</si>
  <si>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</si>
  <si>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</si>
  <si>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</si>
  <si>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</si>
  <si>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</si>
  <si>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</si>
  <si>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</si>
  <si>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</si>
  <si>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</si>
  <si>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</si>
  <si>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</si>
  <si>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</si>
  <si>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</si>
  <si>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</si>
  <si>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</si>
  <si>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</si>
  <si>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</si>
  <si>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</si>
  <si>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</si>
  <si>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</si>
  <si>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</si>
  <si>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</si>
  <si>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</si>
  <si>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</si>
  <si>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</si>
  <si>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</si>
  <si>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</si>
  <si>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</si>
  <si>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</si>
  <si>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</si>
  <si>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</si>
  <si>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</si>
  <si>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</si>
  <si>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</si>
  <si>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</si>
  <si>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</si>
  <si>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</si>
  <si>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</si>
  <si>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</si>
  <si>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</si>
  <si>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</si>
  <si>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</si>
  <si>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</si>
  <si>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</si>
  <si>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</si>
  <si>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</si>
  <si>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</si>
  <si>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</si>
  <si>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</si>
  <si>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</si>
  <si>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</si>
  <si>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</si>
  <si>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</si>
  <si>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</si>
  <si>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</si>
  <si>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</si>
  <si>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</si>
  <si>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</si>
  <si>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</si>
  <si>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</si>
  <si>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</si>
  <si>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</si>
  <si>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</si>
  <si>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</si>
  <si>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</si>
  <si>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</si>
  <si>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</si>
  <si>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</si>
  <si>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</si>
  <si>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</si>
  <si>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</si>
  <si>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</si>
  <si>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</si>
  <si>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</si>
  <si>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</si>
  <si>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</si>
  <si>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</si>
  <si>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</si>
  <si>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</si>
  <si>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</si>
  <si>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</si>
  <si>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</si>
  <si>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</si>
  <si>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</si>
  <si>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</si>
  <si>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</si>
  <si>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</si>
  <si>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</si>
  <si>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</si>
  <si>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</si>
  <si>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</si>
  <si>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</si>
  <si>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</si>
  <si>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</si>
  <si>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</si>
  <si>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</si>
  <si>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</si>
  <si>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</si>
  <si>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</si>
  <si>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</si>
  <si>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</si>
  <si>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</si>
  <si>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</si>
  <si>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</si>
  <si>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</si>
  <si>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</si>
  <si>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</si>
  <si>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</si>
  <si>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</si>
  <si>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</si>
  <si>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</si>
  <si>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</si>
  <si>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</si>
  <si>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</si>
  <si>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</si>
  <si>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</si>
  <si>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</si>
  <si>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</si>
  <si>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</si>
  <si>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</si>
  <si>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</si>
  <si>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</si>
  <si>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</si>
  <si>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</si>
  <si>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</si>
  <si>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</si>
  <si>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</si>
  <si>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</si>
  <si>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</si>
  <si>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</si>
  <si>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</si>
  <si>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</si>
  <si>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</si>
  <si>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</si>
  <si>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</si>
  <si>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</si>
  <si>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</si>
  <si>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</si>
  <si>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</si>
  <si>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</si>
  <si>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</si>
  <si>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</si>
  <si>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</si>
  <si>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</si>
  <si>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</si>
  <si>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</si>
  <si>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</si>
  <si>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</si>
  <si>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</si>
  <si>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</si>
  <si>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</si>
  <si>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</si>
  <si>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</si>
  <si>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</si>
  <si>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</si>
  <si>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</si>
  <si>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</si>
  <si>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</si>
  <si>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</si>
  <si>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</si>
  <si>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</si>
  <si>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</si>
  <si>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</si>
  <si>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</si>
  <si>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</si>
  <si>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</si>
  <si>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</si>
  <si>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</si>
  <si>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</si>
  <si>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</si>
  <si>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</si>
  <si>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</si>
  <si>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</si>
  <si>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</si>
  <si>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</si>
  <si>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</si>
  <si>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</si>
  <si>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</si>
  <si>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</si>
  <si>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</si>
  <si>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</si>
  <si>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</si>
  <si>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</si>
  <si>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</si>
  <si>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</si>
  <si>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</si>
  <si>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</si>
  <si>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</si>
  <si>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</si>
  <si>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</si>
  <si>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</si>
  <si>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</si>
  <si>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</si>
  <si>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</si>
  <si>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</si>
  <si>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</si>
  <si>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</si>
  <si>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</si>
  <si>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</si>
  <si>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</si>
  <si>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</si>
  <si>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</si>
  <si>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</si>
  <si>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</si>
  <si>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</si>
  <si>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</si>
  <si>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</si>
  <si>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</si>
  <si>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</si>
  <si>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</si>
  <si>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</si>
  <si>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</si>
  <si>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</si>
  <si>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</si>
  <si>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</si>
  <si>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</si>
  <si>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</si>
  <si>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</si>
  <si>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</si>
  <si>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</si>
  <si>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</si>
  <si>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</si>
  <si>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</si>
  <si>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</si>
  <si>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</si>
  <si>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</si>
  <si>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</si>
  <si>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</si>
  <si>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</si>
  <si>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</si>
  <si>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</si>
  <si>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</si>
  <si>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</si>
  <si>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</si>
  <si>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</si>
  <si>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</si>
  <si>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</si>
  <si>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</si>
  <si>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</si>
  <si>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</si>
  <si>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</si>
  <si>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</si>
  <si>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</si>
  <si>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</si>
  <si>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</si>
  <si>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</si>
  <si>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</si>
  <si>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</si>
  <si>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</si>
  <si>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</si>
  <si>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</si>
  <si>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</si>
  <si>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</si>
  <si>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</si>
  <si>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</si>
  <si>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</si>
  <si>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</si>
  <si>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</si>
  <si>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</si>
  <si>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</si>
  <si>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</si>
  <si>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</si>
  <si>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</si>
  <si>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</si>
  <si>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</si>
  <si>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</si>
  <si>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</si>
  <si>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</si>
  <si>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</si>
  <si>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</si>
  <si>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</si>
  <si>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</si>
  <si>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</si>
  <si>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</si>
  <si>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</si>
  <si>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</si>
  <si>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</si>
  <si>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</si>
  <si>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</si>
  <si>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</si>
  <si>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</si>
  <si>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</si>
  <si>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</si>
  <si>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</si>
  <si>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</si>
  <si>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</si>
  <si>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</si>
  <si>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</si>
  <si>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</si>
  <si>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</si>
  <si>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</si>
  <si>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</si>
  <si>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</si>
  <si>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</si>
  <si>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</si>
  <si>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</si>
  <si>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</si>
  <si>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</si>
  <si>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</si>
  <si>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</si>
  <si>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</si>
  <si>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</si>
  <si>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</si>
  <si>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</si>
  <si>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</si>
  <si>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</si>
  <si>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</si>
  <si>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</si>
  <si>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</si>
  <si>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</si>
  <si>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</si>
  <si>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</si>
  <si>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</si>
  <si>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</si>
  <si>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</si>
  <si>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</si>
  <si>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</si>
  <si>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</si>
  <si>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</si>
  <si>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</si>
  <si>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</si>
  <si>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</si>
  <si>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</si>
  <si>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</si>
  <si>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</si>
  <si>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</si>
  <si>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</si>
  <si>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</si>
  <si>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</si>
  <si>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</si>
  <si>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</si>
  <si>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</si>
  <si>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</si>
  <si>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</si>
  <si>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</si>
  <si>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</si>
  <si>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</si>
  <si>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</si>
  <si>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</si>
  <si>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</si>
  <si>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</si>
  <si>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</si>
  <si>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</si>
  <si>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</si>
  <si>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</si>
  <si>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</si>
  <si>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</si>
  <si>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</si>
  <si>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</si>
  <si>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</si>
  <si>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</si>
  <si>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</si>
  <si>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</si>
  <si>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</si>
  <si>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</si>
  <si>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</si>
  <si>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</si>
  <si>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</si>
  <si>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</si>
  <si>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</si>
  <si>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</si>
  <si>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</si>
  <si>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</si>
  <si>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</si>
  <si>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</si>
  <si>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</si>
  <si>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</si>
  <si>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</si>
  <si>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</si>
  <si>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</si>
  <si>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</si>
  <si>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</si>
  <si>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</si>
  <si>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</si>
  <si>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</si>
  <si>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</si>
  <si>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</si>
  <si>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</si>
  <si>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</si>
  <si>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</si>
  <si>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</si>
  <si>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</si>
  <si>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</si>
  <si>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</si>
  <si>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</si>
  <si>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</si>
  <si>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</si>
  <si>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</si>
  <si>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</si>
  <si>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</si>
  <si>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</si>
  <si>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</si>
  <si>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</si>
  <si>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</si>
  <si>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</si>
  <si>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</si>
  <si>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</si>
  <si>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</si>
  <si>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</si>
  <si>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</si>
  <si>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</si>
  <si>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</si>
  <si>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</si>
  <si>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</si>
  <si>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</si>
  <si>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</si>
  <si>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</si>
  <si>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</si>
  <si>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</si>
  <si>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</si>
  <si>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</si>
  <si>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</si>
  <si>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</si>
  <si>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</si>
  <si>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</si>
  <si>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</si>
  <si>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</si>
  <si>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</si>
  <si>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</si>
  <si>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</si>
  <si>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</si>
  <si>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</si>
  <si>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</si>
  <si>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</si>
  <si>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</si>
  <si>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</si>
  <si>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</si>
  <si>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</si>
  <si>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</si>
  <si>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</si>
  <si>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</si>
  <si>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</si>
  <si>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</si>
  <si>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</si>
  <si>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</si>
  <si>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</si>
  <si>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</si>
  <si>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</si>
  <si>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</si>
  <si>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</si>
  <si>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</si>
  <si>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</si>
  <si>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</si>
  <si>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</si>
  <si>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</si>
  <si>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</si>
  <si>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</si>
  <si>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</si>
  <si>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</si>
  <si>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</si>
  <si>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</si>
  <si>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</si>
  <si>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</si>
  <si>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</si>
  <si>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</si>
  <si>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</si>
  <si>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</si>
  <si>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</si>
  <si>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</si>
  <si>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</si>
  <si>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</si>
  <si>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</si>
  <si>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</si>
  <si>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</si>
  <si>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</si>
  <si>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</si>
  <si>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</si>
  <si>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</si>
  <si>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</si>
  <si>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</si>
  <si>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</si>
  <si>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</si>
  <si>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</si>
  <si>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</si>
  <si>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</si>
  <si>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</si>
  <si>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</si>
  <si>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</si>
  <si>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</si>
  <si>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</si>
  <si>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</si>
  <si>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</si>
  <si>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</si>
  <si>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</si>
  <si>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</si>
  <si>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</si>
  <si>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</si>
  <si>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</si>
  <si>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</si>
  <si>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</si>
  <si>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</si>
  <si>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</si>
  <si>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</si>
  <si>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</si>
  <si>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</si>
  <si>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</si>
  <si>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</si>
  <si>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</si>
  <si>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</si>
  <si>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</si>
  <si>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</si>
  <si>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</si>
  <si>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</si>
  <si>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</si>
  <si>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</si>
  <si>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</si>
  <si>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</si>
  <si>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</si>
  <si>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</si>
  <si>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</si>
  <si>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</si>
  <si>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</si>
  <si>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</si>
  <si>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</si>
  <si>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</si>
  <si>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</si>
  <si>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</si>
  <si>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</si>
  <si>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</si>
  <si>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</si>
  <si>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</si>
  <si>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</si>
  <si>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</si>
  <si>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</si>
  <si>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</si>
  <si>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</si>
  <si>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</si>
  <si>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</si>
  <si>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</si>
  <si>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</si>
  <si>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</si>
  <si>
    <t>$/z</t>
  </si>
  <si>
    <t>Dyn</t>
  </si>
  <si>
    <t>D/1.2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</si>
</sst>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  <sheetView workbookViewId="1">
      <selection activeCell="G7" sqref="G7"/>
    </sheetView>
    <sheetView workbookViewId="2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2604</v>
      </c>
      <c r="V1" t="s">
        <v>707</v>
      </c>
    </row>
    <row r="2" spans="1:22" x14ac:dyDescent="0.35">
      <c r="A2">
        <v>1</v>
      </c>
      <c r="B2" t="s">
        <v>2604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2605</v>
      </c>
      <c r="V2" t="s">
        <v>708</v>
      </c>
    </row>
    <row r="3" spans="1:22" x14ac:dyDescent="0.35">
      <c r="A3">
        <v>2</v>
      </c>
      <c r="B3" t="s">
        <v>2605</v>
      </c>
      <c r="C3" t="str">
        <f t="shared" ref="C3:C66" si="0">VLOOKUP($B3, $U$1:$V$2000, 2, FALSE)</f>
        <v>PF, C</v>
      </c>
      <c r="D3" t="s">
        <v>16</v>
      </c>
      <c r="E3">
        <v>62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2607</v>
      </c>
      <c r="V3" t="s">
        <v>17</v>
      </c>
    </row>
    <row r="4" spans="1:22" x14ac:dyDescent="0.35">
      <c r="A4">
        <v>3</v>
      </c>
      <c r="B4" t="s">
        <v>2607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222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223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224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225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226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227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2641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707</v>
      </c>
    </row>
    <row r="13" spans="1:22" x14ac:dyDescent="0.35">
      <c r="A13" t="s">
        <v>2642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2643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2644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2609</v>
      </c>
      <c r="V15" t="s">
        <v>708</v>
      </c>
    </row>
    <row r="16" spans="1:22" x14ac:dyDescent="0.35">
      <c r="A16" t="s">
        <v>2645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710</v>
      </c>
    </row>
    <row r="17" spans="1:22" x14ac:dyDescent="0.35">
      <c r="A17" t="s">
        <v>2646</v>
      </c>
      <c r="B17" t="s">
        <v>2609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706</v>
      </c>
    </row>
    <row r="18" spans="1:22" x14ac:dyDescent="0.35">
      <c r="A18" t="s">
        <v>228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706</v>
      </c>
    </row>
    <row r="19" spans="1:22" x14ac:dyDescent="0.35">
      <c r="A19" t="s">
        <v>229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230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711</v>
      </c>
    </row>
    <row r="21" spans="1:22" x14ac:dyDescent="0.35">
      <c r="A21" t="s">
        <v>231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2608</v>
      </c>
      <c r="V21" t="s">
        <v>17</v>
      </c>
    </row>
    <row r="22" spans="1:22" x14ac:dyDescent="0.35">
      <c r="A22">
        <v>21</v>
      </c>
      <c r="B22" t="s">
        <v>2608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708</v>
      </c>
    </row>
    <row r="23" spans="1:22" x14ac:dyDescent="0.35">
      <c r="A23" t="s">
        <v>2647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2606</v>
      </c>
      <c r="V23" t="s">
        <v>709</v>
      </c>
    </row>
    <row r="24" spans="1:22" x14ac:dyDescent="0.35">
      <c r="A24" t="s">
        <v>2648</v>
      </c>
      <c r="B24" t="s">
        <v>2606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232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710</v>
      </c>
    </row>
    <row r="26" spans="1:22" x14ac:dyDescent="0.35">
      <c r="A26" t="s">
        <v>233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234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707</v>
      </c>
    </row>
    <row r="28" spans="1:22" x14ac:dyDescent="0.35">
      <c r="A28" t="s">
        <v>2649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707</v>
      </c>
    </row>
    <row r="29" spans="1:22" x14ac:dyDescent="0.35">
      <c r="A29" t="s">
        <v>235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2650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709</v>
      </c>
    </row>
    <row r="31" spans="1:22" x14ac:dyDescent="0.35">
      <c r="A31" t="s">
        <v>2651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2652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2653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2612</v>
      </c>
      <c r="V33" t="s">
        <v>708</v>
      </c>
    </row>
    <row r="34" spans="1:22" x14ac:dyDescent="0.35">
      <c r="A34" t="s">
        <v>2654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236</v>
      </c>
      <c r="B35" t="s">
        <v>2612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713</v>
      </c>
    </row>
    <row r="36" spans="1:22" x14ac:dyDescent="0.35">
      <c r="A36" t="s">
        <v>2655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237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2656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2657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2658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711</v>
      </c>
    </row>
    <row r="41" spans="1:22" x14ac:dyDescent="0.35">
      <c r="A41" t="s">
        <v>238</v>
      </c>
      <c r="B41" t="s">
        <v>2614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2614</v>
      </c>
      <c r="V41" t="s">
        <v>716</v>
      </c>
    </row>
    <row r="42" spans="1:22" x14ac:dyDescent="0.35">
      <c r="A42" t="s">
        <v>2659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2660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706</v>
      </c>
    </row>
    <row r="44" spans="1:22" x14ac:dyDescent="0.35">
      <c r="A44" t="s">
        <v>2661</v>
      </c>
      <c r="B44" t="s">
        <v>733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2662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712</v>
      </c>
    </row>
    <row r="46" spans="1:22" x14ac:dyDescent="0.35">
      <c r="A46" t="s">
        <v>2663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2664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708</v>
      </c>
    </row>
    <row r="48" spans="1:22" x14ac:dyDescent="0.35">
      <c r="A48" t="s">
        <v>2665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2666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2667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2668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2669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733</v>
      </c>
      <c r="V52" t="s">
        <v>712</v>
      </c>
    </row>
    <row r="53" spans="1:22" x14ac:dyDescent="0.35">
      <c r="A53" t="s">
        <v>2670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2671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709</v>
      </c>
    </row>
    <row r="55" spans="1:22" x14ac:dyDescent="0.35">
      <c r="A55" t="s">
        <v>2672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711</v>
      </c>
    </row>
    <row r="57" spans="1:22" x14ac:dyDescent="0.35">
      <c r="A57" t="s">
        <v>2673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2674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708</v>
      </c>
    </row>
    <row r="59" spans="1:22" x14ac:dyDescent="0.35">
      <c r="A59" t="s">
        <v>239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240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713</v>
      </c>
    </row>
    <row r="61" spans="1:22" x14ac:dyDescent="0.35">
      <c r="A61" t="s">
        <v>241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712</v>
      </c>
    </row>
    <row r="62" spans="1:22" x14ac:dyDescent="0.35">
      <c r="A62" t="s">
        <v>242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2675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712</v>
      </c>
    </row>
    <row r="64" spans="1:22" x14ac:dyDescent="0.35">
      <c r="A64" t="s">
        <v>2676</v>
      </c>
      <c r="B64" t="s">
        <v>2626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2626</v>
      </c>
      <c r="V64" t="s">
        <v>711</v>
      </c>
    </row>
    <row r="65" spans="1:22" x14ac:dyDescent="0.35">
      <c r="A65" t="s">
        <v>2677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707</v>
      </c>
    </row>
    <row r="66" spans="1:22" x14ac:dyDescent="0.35">
      <c r="A66" t="s">
        <v>2678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725</v>
      </c>
    </row>
    <row r="67" spans="1:22" x14ac:dyDescent="0.35">
      <c r="A67" t="s">
        <v>2679</v>
      </c>
      <c r="B67" t="s">
        <v>92</v>
      </c>
      <c r="C67" t="str">
        <f t="shared" ref="C67:C129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713</v>
      </c>
    </row>
    <row r="68" spans="1:22" x14ac:dyDescent="0.35">
      <c r="A68" t="s">
        <v>2680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2681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2682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2683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2684</v>
      </c>
      <c r="B72" t="s">
        <v>2610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2610</v>
      </c>
      <c r="V72" t="s">
        <v>17</v>
      </c>
    </row>
    <row r="73" spans="1:22" x14ac:dyDescent="0.35">
      <c r="A73" t="s">
        <v>2685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2686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712</v>
      </c>
    </row>
    <row r="75" spans="1:22" x14ac:dyDescent="0.35">
      <c r="A75" t="s">
        <v>2687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713</v>
      </c>
    </row>
    <row r="76" spans="1:22" x14ac:dyDescent="0.35">
      <c r="A76" t="s">
        <v>2688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2689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243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2690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715</v>
      </c>
    </row>
    <row r="80" spans="1:22" x14ac:dyDescent="0.35">
      <c r="A80" t="s">
        <v>2691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2692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244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714</v>
      </c>
    </row>
    <row r="83" spans="1:22" x14ac:dyDescent="0.35">
      <c r="A83" t="s">
        <v>245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2613</v>
      </c>
      <c r="V83" t="s">
        <v>22</v>
      </c>
    </row>
    <row r="84" spans="1:22" x14ac:dyDescent="0.35">
      <c r="A84" t="s">
        <v>2693</v>
      </c>
      <c r="B84" t="s">
        <v>2613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246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707</v>
      </c>
    </row>
    <row r="86" spans="1:22" x14ac:dyDescent="0.35">
      <c r="A86" t="s">
        <v>247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2615</v>
      </c>
      <c r="V86" t="s">
        <v>709</v>
      </c>
    </row>
    <row r="87" spans="1:22" x14ac:dyDescent="0.35">
      <c r="A87" t="s">
        <v>2694</v>
      </c>
      <c r="B87" t="s">
        <v>2615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707</v>
      </c>
    </row>
    <row r="88" spans="1:22" x14ac:dyDescent="0.35">
      <c r="A88" t="s">
        <v>248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249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250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709</v>
      </c>
    </row>
    <row r="91" spans="1:22" x14ac:dyDescent="0.35">
      <c r="A91" t="s">
        <v>251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252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2611</v>
      </c>
      <c r="V92" t="s">
        <v>114</v>
      </c>
    </row>
    <row r="93" spans="1:22" x14ac:dyDescent="0.35">
      <c r="A93" t="s">
        <v>2695</v>
      </c>
      <c r="B93" t="s">
        <v>2611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2696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719</v>
      </c>
    </row>
    <row r="95" spans="1:22" x14ac:dyDescent="0.35">
      <c r="A95" t="s">
        <v>253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2697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254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2698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255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706</v>
      </c>
    </row>
    <row r="100" spans="1:22" x14ac:dyDescent="0.35">
      <c r="A100" t="s">
        <v>256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2699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711</v>
      </c>
    </row>
    <row r="102" spans="1:22" x14ac:dyDescent="0.35">
      <c r="A102" t="s">
        <v>257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258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713</v>
      </c>
    </row>
    <row r="104" spans="1:22" x14ac:dyDescent="0.35">
      <c r="A104" t="s">
        <v>259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260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2700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706</v>
      </c>
    </row>
    <row r="107" spans="1:22" x14ac:dyDescent="0.35">
      <c r="A107" t="s">
        <v>2701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2627</v>
      </c>
      <c r="V107" t="s">
        <v>713</v>
      </c>
    </row>
    <row r="108" spans="1:22" x14ac:dyDescent="0.35">
      <c r="A108" t="s">
        <v>261</v>
      </c>
      <c r="B108" t="s">
        <v>2627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708</v>
      </c>
    </row>
    <row r="109" spans="1:22" x14ac:dyDescent="0.35">
      <c r="A109" t="s">
        <v>2702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263</v>
      </c>
      <c r="V109" t="s">
        <v>708</v>
      </c>
    </row>
    <row r="110" spans="1:22" x14ac:dyDescent="0.35">
      <c r="A110" t="s">
        <v>262</v>
      </c>
      <c r="B110" t="s">
        <v>263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264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265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266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713</v>
      </c>
    </row>
    <row r="114" spans="1:22" x14ac:dyDescent="0.35">
      <c r="A114" t="s">
        <v>267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268</v>
      </c>
      <c r="V114" t="s">
        <v>100</v>
      </c>
    </row>
    <row r="115" spans="1:22" x14ac:dyDescent="0.35">
      <c r="A115" t="s">
        <v>2703</v>
      </c>
      <c r="B115" t="s">
        <v>268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269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270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716</v>
      </c>
    </row>
    <row r="118" spans="1:22" x14ac:dyDescent="0.35">
      <c r="A118" t="s">
        <v>271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708</v>
      </c>
    </row>
    <row r="119" spans="1:22" x14ac:dyDescent="0.35">
      <c r="A119" t="s">
        <v>272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273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721</v>
      </c>
      <c r="V120" t="s">
        <v>114</v>
      </c>
    </row>
    <row r="121" spans="1:22" x14ac:dyDescent="0.35">
      <c r="A121" t="s">
        <v>274</v>
      </c>
      <c r="B121" t="s">
        <v>721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707</v>
      </c>
    </row>
    <row r="122" spans="1:22" x14ac:dyDescent="0.35">
      <c r="A122" t="s">
        <v>275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710</v>
      </c>
    </row>
    <row r="123" spans="1:22" x14ac:dyDescent="0.35">
      <c r="A123" t="s">
        <v>276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720</v>
      </c>
      <c r="V123" t="s">
        <v>100</v>
      </c>
    </row>
    <row r="124" spans="1:22" x14ac:dyDescent="0.35">
      <c r="A124" t="s">
        <v>277</v>
      </c>
      <c r="B124" t="s">
        <v>720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712</v>
      </c>
    </row>
    <row r="125" spans="1:22" x14ac:dyDescent="0.35">
      <c r="A125" t="s">
        <v>278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279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280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281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710</v>
      </c>
    </row>
    <row r="129" spans="1:22" x14ac:dyDescent="0.35">
      <c r="A129" t="s">
        <v>282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709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707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717</v>
      </c>
      <c r="V134" t="s">
        <v>17</v>
      </c>
    </row>
    <row r="135" spans="1:22" x14ac:dyDescent="0.35">
      <c r="U135" t="s">
        <v>168</v>
      </c>
      <c r="V135" t="s">
        <v>711</v>
      </c>
    </row>
    <row r="136" spans="1:22" x14ac:dyDescent="0.35">
      <c r="U136" t="s">
        <v>734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2630</v>
      </c>
      <c r="V138" t="s">
        <v>713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709</v>
      </c>
    </row>
    <row r="141" spans="1:22" x14ac:dyDescent="0.35">
      <c r="U141" t="s">
        <v>718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710</v>
      </c>
    </row>
    <row r="144" spans="1:22" x14ac:dyDescent="0.35">
      <c r="U144" t="s">
        <v>188</v>
      </c>
      <c r="V144" t="s">
        <v>706</v>
      </c>
    </row>
    <row r="145" spans="21:22" x14ac:dyDescent="0.35">
      <c r="U145" t="s">
        <v>183</v>
      </c>
      <c r="V145" t="s">
        <v>709</v>
      </c>
    </row>
    <row r="146" spans="21:22" x14ac:dyDescent="0.35">
      <c r="U146" t="s">
        <v>977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980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723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2631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2632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713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713</v>
      </c>
    </row>
    <row r="163" spans="21:22" x14ac:dyDescent="0.35">
      <c r="U163" t="s">
        <v>283</v>
      </c>
      <c r="V163" t="s">
        <v>713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711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713</v>
      </c>
    </row>
    <row r="168" spans="21:22" x14ac:dyDescent="0.35">
      <c r="U168" t="s">
        <v>174</v>
      </c>
      <c r="V168" t="s">
        <v>710</v>
      </c>
    </row>
    <row r="169" spans="21:22" x14ac:dyDescent="0.35">
      <c r="U169" t="s">
        <v>196</v>
      </c>
      <c r="V169" t="s">
        <v>713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284</v>
      </c>
      <c r="V177" t="s">
        <v>711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710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710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285</v>
      </c>
      <c r="V186" t="s">
        <v>711</v>
      </c>
    </row>
    <row r="187" spans="21:22" x14ac:dyDescent="0.35">
      <c r="U187" t="s">
        <v>200</v>
      </c>
      <c r="V187" t="s">
        <v>712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713</v>
      </c>
    </row>
    <row r="190" spans="21:22" x14ac:dyDescent="0.35">
      <c r="U190" t="s">
        <v>286</v>
      </c>
      <c r="V190" t="s">
        <v>708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287</v>
      </c>
      <c r="V192" t="s">
        <v>100</v>
      </c>
    </row>
    <row r="193" spans="21:22" x14ac:dyDescent="0.35">
      <c r="U193" t="s">
        <v>288</v>
      </c>
      <c r="V193" t="s">
        <v>100</v>
      </c>
    </row>
    <row r="194" spans="21:22" x14ac:dyDescent="0.35">
      <c r="U194" t="s">
        <v>214</v>
      </c>
      <c r="V194" t="s">
        <v>711</v>
      </c>
    </row>
    <row r="195" spans="21:22" x14ac:dyDescent="0.35">
      <c r="U195" t="s">
        <v>189</v>
      </c>
      <c r="V195" t="s">
        <v>712</v>
      </c>
    </row>
    <row r="196" spans="21:22" x14ac:dyDescent="0.35">
      <c r="U196" t="s">
        <v>750</v>
      </c>
      <c r="V196" t="s">
        <v>17</v>
      </c>
    </row>
    <row r="197" spans="21:22" x14ac:dyDescent="0.35">
      <c r="U197" t="s">
        <v>289</v>
      </c>
      <c r="V197" t="s">
        <v>22</v>
      </c>
    </row>
    <row r="198" spans="21:22" x14ac:dyDescent="0.35">
      <c r="U198" t="s">
        <v>290</v>
      </c>
      <c r="V198" t="s">
        <v>708</v>
      </c>
    </row>
    <row r="199" spans="21:22" x14ac:dyDescent="0.35">
      <c r="U199" t="s">
        <v>218</v>
      </c>
      <c r="V199" t="s">
        <v>706</v>
      </c>
    </row>
    <row r="200" spans="21:22" x14ac:dyDescent="0.35">
      <c r="U200" t="s">
        <v>291</v>
      </c>
      <c r="V200" t="s">
        <v>712</v>
      </c>
    </row>
    <row r="201" spans="21:22" x14ac:dyDescent="0.35">
      <c r="U201" t="s">
        <v>38</v>
      </c>
      <c r="V201" t="s">
        <v>706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2604</v>
      </c>
      <c r="V204" t="s">
        <v>707</v>
      </c>
    </row>
    <row r="205" spans="21:22" x14ac:dyDescent="0.35">
      <c r="U205" t="s">
        <v>2605</v>
      </c>
      <c r="V205" t="s">
        <v>708</v>
      </c>
    </row>
    <row r="206" spans="21:22" x14ac:dyDescent="0.35">
      <c r="U206" t="s">
        <v>2606</v>
      </c>
      <c r="V206" t="s">
        <v>709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709</v>
      </c>
    </row>
    <row r="209" spans="21:22" x14ac:dyDescent="0.35">
      <c r="U209" t="s">
        <v>2607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706</v>
      </c>
    </row>
    <row r="213" spans="21:22" x14ac:dyDescent="0.35">
      <c r="U213" t="s">
        <v>32</v>
      </c>
      <c r="V213" t="s">
        <v>707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710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707</v>
      </c>
    </row>
    <row r="225" spans="21:22" x14ac:dyDescent="0.35">
      <c r="U225" t="s">
        <v>46</v>
      </c>
      <c r="V225" t="s">
        <v>711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709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712</v>
      </c>
    </row>
    <row r="232" spans="21:22" x14ac:dyDescent="0.35">
      <c r="U232" t="s">
        <v>73</v>
      </c>
      <c r="V232" t="s">
        <v>712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713</v>
      </c>
    </row>
    <row r="236" spans="21:22" x14ac:dyDescent="0.35">
      <c r="U236" t="s">
        <v>50</v>
      </c>
      <c r="V236" t="s">
        <v>710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708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708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714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707</v>
      </c>
    </row>
    <row r="248" spans="21:22" x14ac:dyDescent="0.35">
      <c r="U248" t="s">
        <v>2609</v>
      </c>
      <c r="V248" t="s">
        <v>708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2608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712</v>
      </c>
    </row>
    <row r="255" spans="21:22" x14ac:dyDescent="0.35">
      <c r="U255" t="s">
        <v>72</v>
      </c>
      <c r="V255" t="s">
        <v>706</v>
      </c>
    </row>
    <row r="256" spans="21:22" x14ac:dyDescent="0.35">
      <c r="U256" t="s">
        <v>168</v>
      </c>
      <c r="V256" t="s">
        <v>711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713</v>
      </c>
    </row>
    <row r="259" spans="21:22" x14ac:dyDescent="0.35">
      <c r="U259" t="s">
        <v>2611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715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2610</v>
      </c>
      <c r="V266" t="s">
        <v>17</v>
      </c>
    </row>
    <row r="267" spans="21:22" x14ac:dyDescent="0.35">
      <c r="U267" t="s">
        <v>2612</v>
      </c>
      <c r="V267" t="s">
        <v>708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711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710</v>
      </c>
    </row>
    <row r="274" spans="21:22" x14ac:dyDescent="0.35">
      <c r="U274" t="s">
        <v>104</v>
      </c>
      <c r="V274" t="s">
        <v>708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2613</v>
      </c>
      <c r="V277" t="s">
        <v>22</v>
      </c>
    </row>
    <row r="278" spans="21:22" x14ac:dyDescent="0.35">
      <c r="U278" t="s">
        <v>136</v>
      </c>
      <c r="V278" t="s">
        <v>709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707</v>
      </c>
    </row>
    <row r="281" spans="21:22" x14ac:dyDescent="0.35">
      <c r="U281" t="s">
        <v>125</v>
      </c>
      <c r="V281" t="s">
        <v>713</v>
      </c>
    </row>
    <row r="282" spans="21:22" x14ac:dyDescent="0.35">
      <c r="U282" t="s">
        <v>204</v>
      </c>
      <c r="V282" t="s">
        <v>713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706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712</v>
      </c>
    </row>
    <row r="288" spans="21:22" x14ac:dyDescent="0.35">
      <c r="U288" t="s">
        <v>89</v>
      </c>
      <c r="V288" t="s">
        <v>707</v>
      </c>
    </row>
    <row r="289" spans="21:22" x14ac:dyDescent="0.35">
      <c r="U289" t="s">
        <v>120</v>
      </c>
      <c r="V289" t="s">
        <v>707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2614</v>
      </c>
      <c r="V291" t="s">
        <v>716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711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717</v>
      </c>
      <c r="V300" t="s">
        <v>17</v>
      </c>
    </row>
    <row r="301" spans="21:22" x14ac:dyDescent="0.35">
      <c r="U301" t="s">
        <v>157</v>
      </c>
      <c r="V301" t="s">
        <v>707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718</v>
      </c>
      <c r="V304" t="s">
        <v>17</v>
      </c>
    </row>
    <row r="305" spans="21:22" x14ac:dyDescent="0.35">
      <c r="U305" t="s">
        <v>189</v>
      </c>
      <c r="V305" t="s">
        <v>712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713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706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2615</v>
      </c>
      <c r="V314" t="s">
        <v>709</v>
      </c>
    </row>
    <row r="315" spans="21:22" x14ac:dyDescent="0.35">
      <c r="U315" t="s">
        <v>140</v>
      </c>
      <c r="V315" t="s">
        <v>719</v>
      </c>
    </row>
    <row r="316" spans="21:22" x14ac:dyDescent="0.35">
      <c r="U316" t="s">
        <v>108</v>
      </c>
      <c r="V316" t="s">
        <v>711</v>
      </c>
    </row>
    <row r="317" spans="21:22" x14ac:dyDescent="0.35">
      <c r="U317" t="s">
        <v>162</v>
      </c>
      <c r="V317" t="s">
        <v>709</v>
      </c>
    </row>
    <row r="318" spans="21:22" x14ac:dyDescent="0.35">
      <c r="U318" t="s">
        <v>213</v>
      </c>
      <c r="V318" t="s">
        <v>713</v>
      </c>
    </row>
    <row r="319" spans="21:22" x14ac:dyDescent="0.35">
      <c r="U319" t="s">
        <v>143</v>
      </c>
      <c r="V319" t="s">
        <v>712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720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721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722</v>
      </c>
      <c r="V327" t="s">
        <v>706</v>
      </c>
    </row>
    <row r="328" spans="21:22" x14ac:dyDescent="0.35">
      <c r="U328" t="s">
        <v>122</v>
      </c>
      <c r="V328" t="s">
        <v>713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707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723</v>
      </c>
    </row>
    <row r="334" spans="21:22" x14ac:dyDescent="0.35">
      <c r="U334" t="s">
        <v>206</v>
      </c>
      <c r="V334" t="s">
        <v>713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724</v>
      </c>
      <c r="V336" t="s">
        <v>706</v>
      </c>
    </row>
    <row r="337" spans="21:22" x14ac:dyDescent="0.35">
      <c r="U337" t="s">
        <v>106</v>
      </c>
      <c r="V337" t="s">
        <v>725</v>
      </c>
    </row>
    <row r="338" spans="21:22" x14ac:dyDescent="0.35">
      <c r="U338" t="s">
        <v>160</v>
      </c>
      <c r="V338" t="s">
        <v>716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711</v>
      </c>
    </row>
    <row r="343" spans="21:22" x14ac:dyDescent="0.35">
      <c r="U343" t="s">
        <v>726</v>
      </c>
      <c r="V343" t="s">
        <v>706</v>
      </c>
    </row>
    <row r="344" spans="21:22" x14ac:dyDescent="0.35">
      <c r="U344" t="s">
        <v>183</v>
      </c>
      <c r="V344" t="s">
        <v>709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727</v>
      </c>
      <c r="V346" t="s">
        <v>17</v>
      </c>
    </row>
    <row r="347" spans="21:22" x14ac:dyDescent="0.35">
      <c r="U347" t="s">
        <v>728</v>
      </c>
      <c r="V347" t="s">
        <v>191</v>
      </c>
    </row>
    <row r="348" spans="21:22" x14ac:dyDescent="0.35">
      <c r="U348" t="s">
        <v>729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713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730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731</v>
      </c>
      <c r="V355" t="s">
        <v>100</v>
      </c>
    </row>
    <row r="356" spans="21:22" x14ac:dyDescent="0.35">
      <c r="U356" t="s">
        <v>732</v>
      </c>
      <c r="V356" t="s">
        <v>713</v>
      </c>
    </row>
    <row r="357" spans="21:22" x14ac:dyDescent="0.35">
      <c r="U357" t="s">
        <v>733</v>
      </c>
      <c r="V357" t="s">
        <v>712</v>
      </c>
    </row>
    <row r="358" spans="21:22" x14ac:dyDescent="0.35">
      <c r="U358" t="s">
        <v>734</v>
      </c>
      <c r="V358" t="s">
        <v>17</v>
      </c>
    </row>
    <row r="359" spans="21:22" x14ac:dyDescent="0.35">
      <c r="U359" t="s">
        <v>735</v>
      </c>
      <c r="V359" t="s">
        <v>191</v>
      </c>
    </row>
    <row r="360" spans="21:22" x14ac:dyDescent="0.35">
      <c r="U360" t="s">
        <v>159</v>
      </c>
      <c r="V360" t="s">
        <v>708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736</v>
      </c>
      <c r="V362" t="s">
        <v>100</v>
      </c>
    </row>
    <row r="363" spans="21:22" x14ac:dyDescent="0.35">
      <c r="U363" t="s">
        <v>737</v>
      </c>
      <c r="V363" t="s">
        <v>22</v>
      </c>
    </row>
    <row r="364" spans="21:22" x14ac:dyDescent="0.35">
      <c r="U364" t="s">
        <v>105</v>
      </c>
      <c r="V364" t="s">
        <v>713</v>
      </c>
    </row>
    <row r="365" spans="21:22" x14ac:dyDescent="0.35">
      <c r="U365" t="s">
        <v>738</v>
      </c>
      <c r="V365" t="s">
        <v>17</v>
      </c>
    </row>
    <row r="366" spans="21:22" x14ac:dyDescent="0.35">
      <c r="U366" t="s">
        <v>739</v>
      </c>
      <c r="V366" t="s">
        <v>100</v>
      </c>
    </row>
    <row r="367" spans="21:22" x14ac:dyDescent="0.35">
      <c r="U367" t="s">
        <v>740</v>
      </c>
      <c r="V367" t="s">
        <v>17</v>
      </c>
    </row>
    <row r="368" spans="21:22" x14ac:dyDescent="0.35">
      <c r="U368" t="s">
        <v>198</v>
      </c>
      <c r="V368" t="s">
        <v>713</v>
      </c>
    </row>
    <row r="369" spans="21:22" x14ac:dyDescent="0.35">
      <c r="U369" t="s">
        <v>741</v>
      </c>
      <c r="V369" t="s">
        <v>100</v>
      </c>
    </row>
    <row r="370" spans="21:22" x14ac:dyDescent="0.35">
      <c r="U370" t="s">
        <v>742</v>
      </c>
      <c r="V370" t="s">
        <v>22</v>
      </c>
    </row>
    <row r="371" spans="21:22" x14ac:dyDescent="0.35">
      <c r="U371" t="s">
        <v>743</v>
      </c>
      <c r="V371" t="s">
        <v>191</v>
      </c>
    </row>
    <row r="372" spans="21:22" x14ac:dyDescent="0.35">
      <c r="U372" t="s">
        <v>744</v>
      </c>
      <c r="V372" t="s">
        <v>191</v>
      </c>
    </row>
    <row r="373" spans="21:22" x14ac:dyDescent="0.35">
      <c r="U373" t="s">
        <v>745</v>
      </c>
      <c r="V373" t="s">
        <v>114</v>
      </c>
    </row>
    <row r="374" spans="21:22" x14ac:dyDescent="0.35">
      <c r="U374" t="s">
        <v>746</v>
      </c>
      <c r="V374" t="s">
        <v>22</v>
      </c>
    </row>
    <row r="375" spans="21:22" x14ac:dyDescent="0.35">
      <c r="U375" t="s">
        <v>747</v>
      </c>
      <c r="V375" t="s">
        <v>114</v>
      </c>
    </row>
    <row r="376" spans="21:22" x14ac:dyDescent="0.35">
      <c r="U376" t="s">
        <v>748</v>
      </c>
      <c r="V376" t="s">
        <v>17</v>
      </c>
    </row>
    <row r="377" spans="21:22" x14ac:dyDescent="0.35">
      <c r="U377" t="s">
        <v>749</v>
      </c>
      <c r="V377" t="s">
        <v>191</v>
      </c>
    </row>
    <row r="378" spans="21:22" x14ac:dyDescent="0.35">
      <c r="U378" t="s">
        <v>750</v>
      </c>
      <c r="V378" t="s">
        <v>17</v>
      </c>
    </row>
    <row r="379" spans="21:22" x14ac:dyDescent="0.35">
      <c r="U379" t="s">
        <v>751</v>
      </c>
      <c r="V379" t="s">
        <v>191</v>
      </c>
    </row>
    <row r="380" spans="21:22" x14ac:dyDescent="0.35">
      <c r="U380" t="s">
        <v>752</v>
      </c>
      <c r="V380" t="s">
        <v>100</v>
      </c>
    </row>
    <row r="381" spans="21:22" x14ac:dyDescent="0.35">
      <c r="U381" t="s">
        <v>753</v>
      </c>
      <c r="V381" t="s">
        <v>706</v>
      </c>
    </row>
    <row r="382" spans="21:22" x14ac:dyDescent="0.35">
      <c r="U382" t="s">
        <v>754</v>
      </c>
      <c r="V382" t="s">
        <v>22</v>
      </c>
    </row>
    <row r="383" spans="21:22" x14ac:dyDescent="0.35">
      <c r="U383" t="s">
        <v>755</v>
      </c>
      <c r="V383" t="s">
        <v>17</v>
      </c>
    </row>
    <row r="384" spans="21:22" x14ac:dyDescent="0.35">
      <c r="U384" t="s">
        <v>756</v>
      </c>
      <c r="V384" t="s">
        <v>22</v>
      </c>
    </row>
    <row r="385" spans="21:22" x14ac:dyDescent="0.35">
      <c r="U385" t="s">
        <v>757</v>
      </c>
      <c r="V385" t="s">
        <v>22</v>
      </c>
    </row>
    <row r="386" spans="21:22" x14ac:dyDescent="0.35">
      <c r="U386" t="s">
        <v>758</v>
      </c>
      <c r="V386" t="s">
        <v>22</v>
      </c>
    </row>
    <row r="387" spans="21:22" x14ac:dyDescent="0.35">
      <c r="U387" t="s">
        <v>759</v>
      </c>
      <c r="V387" t="s">
        <v>191</v>
      </c>
    </row>
    <row r="388" spans="21:22" x14ac:dyDescent="0.35">
      <c r="U388" t="s">
        <v>760</v>
      </c>
      <c r="V388" t="s">
        <v>191</v>
      </c>
    </row>
    <row r="389" spans="21:22" x14ac:dyDescent="0.35">
      <c r="U389" t="s">
        <v>761</v>
      </c>
      <c r="V389" t="s">
        <v>114</v>
      </c>
    </row>
    <row r="390" spans="21:22" x14ac:dyDescent="0.35">
      <c r="U390" t="s">
        <v>762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763</v>
      </c>
      <c r="V392" t="s">
        <v>22</v>
      </c>
    </row>
    <row r="393" spans="21:22" x14ac:dyDescent="0.35">
      <c r="U393" t="s">
        <v>764</v>
      </c>
      <c r="V393" t="s">
        <v>710</v>
      </c>
    </row>
    <row r="394" spans="21:22" x14ac:dyDescent="0.35">
      <c r="U394" t="s">
        <v>765</v>
      </c>
      <c r="V394" t="s">
        <v>114</v>
      </c>
    </row>
    <row r="395" spans="21:22" x14ac:dyDescent="0.35">
      <c r="U395" t="s">
        <v>766</v>
      </c>
      <c r="V395" t="s">
        <v>114</v>
      </c>
    </row>
    <row r="396" spans="21:22" x14ac:dyDescent="0.35">
      <c r="U396" t="s">
        <v>767</v>
      </c>
      <c r="V396" t="s">
        <v>17</v>
      </c>
    </row>
    <row r="397" spans="21:22" x14ac:dyDescent="0.35">
      <c r="U397" t="s">
        <v>768</v>
      </c>
      <c r="V397" t="s">
        <v>114</v>
      </c>
    </row>
    <row r="398" spans="21:22" x14ac:dyDescent="0.35">
      <c r="U398" t="s">
        <v>769</v>
      </c>
      <c r="V398" t="s">
        <v>714</v>
      </c>
    </row>
    <row r="399" spans="21:22" x14ac:dyDescent="0.35">
      <c r="U399" t="s">
        <v>770</v>
      </c>
      <c r="V399" t="s">
        <v>17</v>
      </c>
    </row>
    <row r="400" spans="21:22" x14ac:dyDescent="0.35">
      <c r="U400" t="s">
        <v>771</v>
      </c>
      <c r="V400" t="s">
        <v>100</v>
      </c>
    </row>
    <row r="401" spans="21:22" x14ac:dyDescent="0.35">
      <c r="U401" t="s">
        <v>772</v>
      </c>
      <c r="V401" t="s">
        <v>17</v>
      </c>
    </row>
    <row r="402" spans="21:22" x14ac:dyDescent="0.35">
      <c r="U402" t="s">
        <v>773</v>
      </c>
      <c r="V402" t="s">
        <v>17</v>
      </c>
    </row>
    <row r="403" spans="21:22" x14ac:dyDescent="0.35">
      <c r="U403" t="s">
        <v>744</v>
      </c>
      <c r="V403" t="s">
        <v>191</v>
      </c>
    </row>
    <row r="404" spans="21:22" x14ac:dyDescent="0.35">
      <c r="U404" t="s">
        <v>745</v>
      </c>
      <c r="V404" t="s">
        <v>114</v>
      </c>
    </row>
    <row r="405" spans="21:22" x14ac:dyDescent="0.35">
      <c r="U405" t="s">
        <v>746</v>
      </c>
      <c r="V405" t="s">
        <v>22</v>
      </c>
    </row>
    <row r="406" spans="21:22" x14ac:dyDescent="0.35">
      <c r="U406" t="s">
        <v>747</v>
      </c>
      <c r="V406" t="s">
        <v>114</v>
      </c>
    </row>
    <row r="407" spans="21:22" x14ac:dyDescent="0.35">
      <c r="U407" t="s">
        <v>748</v>
      </c>
      <c r="V407" t="s">
        <v>17</v>
      </c>
    </row>
    <row r="408" spans="21:22" x14ac:dyDescent="0.35">
      <c r="U408" t="s">
        <v>749</v>
      </c>
      <c r="V408" t="s">
        <v>191</v>
      </c>
    </row>
    <row r="409" spans="21:22" x14ac:dyDescent="0.35">
      <c r="U409" t="s">
        <v>750</v>
      </c>
      <c r="V409" t="s">
        <v>17</v>
      </c>
    </row>
    <row r="410" spans="21:22" x14ac:dyDescent="0.35">
      <c r="U410" t="s">
        <v>751</v>
      </c>
      <c r="V410" t="s">
        <v>191</v>
      </c>
    </row>
    <row r="411" spans="21:22" x14ac:dyDescent="0.35">
      <c r="U411" t="s">
        <v>752</v>
      </c>
      <c r="V411" t="s">
        <v>100</v>
      </c>
    </row>
    <row r="412" spans="21:22" x14ac:dyDescent="0.35">
      <c r="U412" t="s">
        <v>753</v>
      </c>
      <c r="V412" t="s">
        <v>706</v>
      </c>
    </row>
    <row r="413" spans="21:22" x14ac:dyDescent="0.35">
      <c r="U413" t="s">
        <v>754</v>
      </c>
      <c r="V413" t="s">
        <v>22</v>
      </c>
    </row>
    <row r="414" spans="21:22" x14ac:dyDescent="0.35">
      <c r="U414" t="s">
        <v>755</v>
      </c>
      <c r="V414" t="s">
        <v>17</v>
      </c>
    </row>
    <row r="415" spans="21:22" x14ac:dyDescent="0.35">
      <c r="U415" t="s">
        <v>756</v>
      </c>
      <c r="V415" t="s">
        <v>22</v>
      </c>
    </row>
    <row r="416" spans="21:22" x14ac:dyDescent="0.35">
      <c r="U416" t="s">
        <v>757</v>
      </c>
      <c r="V416" t="s">
        <v>22</v>
      </c>
    </row>
    <row r="417" spans="21:22" x14ac:dyDescent="0.35">
      <c r="U417" t="s">
        <v>758</v>
      </c>
      <c r="V417" t="s">
        <v>22</v>
      </c>
    </row>
    <row r="418" spans="21:22" x14ac:dyDescent="0.35">
      <c r="U418" t="s">
        <v>759</v>
      </c>
      <c r="V418" t="s">
        <v>191</v>
      </c>
    </row>
    <row r="419" spans="21:22" x14ac:dyDescent="0.35">
      <c r="U419" t="s">
        <v>760</v>
      </c>
      <c r="V419" t="s">
        <v>191</v>
      </c>
    </row>
    <row r="420" spans="21:22" x14ac:dyDescent="0.35">
      <c r="U420" t="s">
        <v>761</v>
      </c>
      <c r="V420" t="s">
        <v>114</v>
      </c>
    </row>
    <row r="421" spans="21:22" x14ac:dyDescent="0.35">
      <c r="U421" t="s">
        <v>762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763</v>
      </c>
      <c r="V423" t="s">
        <v>22</v>
      </c>
    </row>
    <row r="424" spans="21:22" x14ac:dyDescent="0.35">
      <c r="U424" t="s">
        <v>764</v>
      </c>
      <c r="V424" t="s">
        <v>710</v>
      </c>
    </row>
    <row r="425" spans="21:22" x14ac:dyDescent="0.35">
      <c r="U425" t="s">
        <v>765</v>
      </c>
      <c r="V425" t="s">
        <v>114</v>
      </c>
    </row>
    <row r="426" spans="21:22" x14ac:dyDescent="0.35">
      <c r="U426" t="s">
        <v>766</v>
      </c>
      <c r="V426" t="s">
        <v>114</v>
      </c>
    </row>
    <row r="427" spans="21:22" x14ac:dyDescent="0.35">
      <c r="U427" t="s">
        <v>767</v>
      </c>
      <c r="V427" t="s">
        <v>17</v>
      </c>
    </row>
    <row r="428" spans="21:22" x14ac:dyDescent="0.35">
      <c r="U428" t="s">
        <v>774</v>
      </c>
      <c r="V428" t="s">
        <v>17</v>
      </c>
    </row>
    <row r="429" spans="21:22" x14ac:dyDescent="0.35">
      <c r="U429" t="s">
        <v>769</v>
      </c>
      <c r="V429" t="s">
        <v>714</v>
      </c>
    </row>
    <row r="430" spans="21:22" x14ac:dyDescent="0.35">
      <c r="U430" t="s">
        <v>770</v>
      </c>
      <c r="V430" t="s">
        <v>17</v>
      </c>
    </row>
    <row r="431" spans="21:22" x14ac:dyDescent="0.35">
      <c r="U431" t="s">
        <v>771</v>
      </c>
      <c r="V431" t="s">
        <v>100</v>
      </c>
    </row>
    <row r="432" spans="21:22" x14ac:dyDescent="0.35">
      <c r="U432" t="s">
        <v>772</v>
      </c>
      <c r="V432" t="s">
        <v>17</v>
      </c>
    </row>
    <row r="433" spans="21:22" x14ac:dyDescent="0.35">
      <c r="U433" t="s">
        <v>773</v>
      </c>
      <c r="V433" t="s">
        <v>17</v>
      </c>
    </row>
    <row r="434" spans="21:22" x14ac:dyDescent="0.35">
      <c r="U434" t="s">
        <v>775</v>
      </c>
      <c r="V434" t="s">
        <v>114</v>
      </c>
    </row>
    <row r="435" spans="21:22" x14ac:dyDescent="0.35">
      <c r="U435" t="s">
        <v>776</v>
      </c>
      <c r="V435" t="s">
        <v>100</v>
      </c>
    </row>
    <row r="436" spans="21:22" x14ac:dyDescent="0.35">
      <c r="U436" t="s">
        <v>777</v>
      </c>
      <c r="V436" t="s">
        <v>22</v>
      </c>
    </row>
    <row r="437" spans="21:22" x14ac:dyDescent="0.35">
      <c r="U437" t="s">
        <v>778</v>
      </c>
      <c r="V437" t="s">
        <v>17</v>
      </c>
    </row>
    <row r="438" spans="21:22" x14ac:dyDescent="0.35">
      <c r="U438" t="s">
        <v>779</v>
      </c>
      <c r="V438" t="s">
        <v>22</v>
      </c>
    </row>
    <row r="439" spans="21:22" x14ac:dyDescent="0.35">
      <c r="U439" t="s">
        <v>780</v>
      </c>
      <c r="V439" t="s">
        <v>191</v>
      </c>
    </row>
    <row r="440" spans="21:22" x14ac:dyDescent="0.35">
      <c r="U440" t="s">
        <v>781</v>
      </c>
      <c r="V440" t="s">
        <v>22</v>
      </c>
    </row>
    <row r="441" spans="21:22" x14ac:dyDescent="0.35">
      <c r="U441" t="s">
        <v>782</v>
      </c>
      <c r="V441" t="s">
        <v>22</v>
      </c>
    </row>
    <row r="442" spans="21:22" x14ac:dyDescent="0.35">
      <c r="U442" t="s">
        <v>783</v>
      </c>
      <c r="V442" t="s">
        <v>713</v>
      </c>
    </row>
    <row r="443" spans="21:22" x14ac:dyDescent="0.35">
      <c r="U443" t="s">
        <v>784</v>
      </c>
      <c r="V443" t="s">
        <v>22</v>
      </c>
    </row>
    <row r="444" spans="21:22" x14ac:dyDescent="0.35">
      <c r="U444" t="s">
        <v>785</v>
      </c>
      <c r="V444" t="s">
        <v>709</v>
      </c>
    </row>
    <row r="445" spans="21:22" x14ac:dyDescent="0.35">
      <c r="U445" t="s">
        <v>786</v>
      </c>
      <c r="V445" t="s">
        <v>17</v>
      </c>
    </row>
    <row r="446" spans="21:22" x14ac:dyDescent="0.35">
      <c r="U446" t="s">
        <v>787</v>
      </c>
      <c r="V446" t="s">
        <v>22</v>
      </c>
    </row>
    <row r="447" spans="21:22" x14ac:dyDescent="0.35">
      <c r="U447" t="s">
        <v>788</v>
      </c>
      <c r="V447" t="s">
        <v>22</v>
      </c>
    </row>
    <row r="448" spans="21:22" x14ac:dyDescent="0.35">
      <c r="U448" t="s">
        <v>789</v>
      </c>
      <c r="V448" t="s">
        <v>114</v>
      </c>
    </row>
    <row r="449" spans="21:22" x14ac:dyDescent="0.35">
      <c r="U449" t="s">
        <v>790</v>
      </c>
      <c r="V449" t="s">
        <v>711</v>
      </c>
    </row>
    <row r="450" spans="21:22" x14ac:dyDescent="0.35">
      <c r="U450" t="s">
        <v>791</v>
      </c>
      <c r="V450" t="s">
        <v>191</v>
      </c>
    </row>
    <row r="451" spans="21:22" x14ac:dyDescent="0.35">
      <c r="U451" t="s">
        <v>792</v>
      </c>
      <c r="V451" t="s">
        <v>22</v>
      </c>
    </row>
    <row r="452" spans="21:22" x14ac:dyDescent="0.35">
      <c r="U452" t="s">
        <v>793</v>
      </c>
      <c r="V452" t="s">
        <v>710</v>
      </c>
    </row>
    <row r="453" spans="21:22" x14ac:dyDescent="0.35">
      <c r="U453" t="s">
        <v>794</v>
      </c>
      <c r="V453" t="s">
        <v>22</v>
      </c>
    </row>
    <row r="454" spans="21:22" x14ac:dyDescent="0.35">
      <c r="U454" t="s">
        <v>795</v>
      </c>
      <c r="V454" t="s">
        <v>114</v>
      </c>
    </row>
    <row r="455" spans="21:22" x14ac:dyDescent="0.35">
      <c r="U455" t="s">
        <v>796</v>
      </c>
      <c r="V455" t="s">
        <v>100</v>
      </c>
    </row>
    <row r="456" spans="21:22" x14ac:dyDescent="0.35">
      <c r="U456" t="s">
        <v>797</v>
      </c>
      <c r="V456" t="s">
        <v>17</v>
      </c>
    </row>
    <row r="457" spans="21:22" x14ac:dyDescent="0.35">
      <c r="U457" t="s">
        <v>798</v>
      </c>
      <c r="V457" t="s">
        <v>725</v>
      </c>
    </row>
    <row r="458" spans="21:22" x14ac:dyDescent="0.35">
      <c r="U458" t="s">
        <v>799</v>
      </c>
      <c r="V458" t="s">
        <v>100</v>
      </c>
    </row>
    <row r="459" spans="21:22" x14ac:dyDescent="0.35">
      <c r="U459" t="s">
        <v>800</v>
      </c>
      <c r="V459" t="s">
        <v>801</v>
      </c>
    </row>
    <row r="460" spans="21:22" x14ac:dyDescent="0.35">
      <c r="U460" t="s">
        <v>802</v>
      </c>
      <c r="V460" t="s">
        <v>114</v>
      </c>
    </row>
    <row r="461" spans="21:22" x14ac:dyDescent="0.35">
      <c r="U461" t="s">
        <v>803</v>
      </c>
      <c r="V461" t="s">
        <v>17</v>
      </c>
    </row>
    <row r="462" spans="21:22" x14ac:dyDescent="0.35">
      <c r="U462" t="s">
        <v>804</v>
      </c>
      <c r="V462" t="s">
        <v>100</v>
      </c>
    </row>
    <row r="463" spans="21:22" x14ac:dyDescent="0.35">
      <c r="U463" t="s">
        <v>805</v>
      </c>
      <c r="V463" t="s">
        <v>100</v>
      </c>
    </row>
    <row r="464" spans="21:22" x14ac:dyDescent="0.35">
      <c r="U464" t="s">
        <v>806</v>
      </c>
      <c r="V464" t="s">
        <v>708</v>
      </c>
    </row>
    <row r="465" spans="21:22" x14ac:dyDescent="0.35">
      <c r="U465" t="s">
        <v>807</v>
      </c>
      <c r="V465" t="s">
        <v>114</v>
      </c>
    </row>
    <row r="466" spans="21:22" x14ac:dyDescent="0.35">
      <c r="U466" t="s">
        <v>808</v>
      </c>
      <c r="V466" t="s">
        <v>100</v>
      </c>
    </row>
    <row r="467" spans="21:22" x14ac:dyDescent="0.35">
      <c r="U467" t="s">
        <v>809</v>
      </c>
      <c r="V467" t="s">
        <v>22</v>
      </c>
    </row>
    <row r="468" spans="21:22" x14ac:dyDescent="0.35">
      <c r="U468" t="s">
        <v>810</v>
      </c>
      <c r="V468" t="s">
        <v>100</v>
      </c>
    </row>
    <row r="469" spans="21:22" x14ac:dyDescent="0.35">
      <c r="U469" t="s">
        <v>811</v>
      </c>
      <c r="V469" t="s">
        <v>100</v>
      </c>
    </row>
    <row r="470" spans="21:22" x14ac:dyDescent="0.35">
      <c r="U470" t="s">
        <v>812</v>
      </c>
      <c r="V470" t="s">
        <v>100</v>
      </c>
    </row>
    <row r="471" spans="21:22" x14ac:dyDescent="0.35">
      <c r="U471" t="s">
        <v>813</v>
      </c>
      <c r="V471" t="s">
        <v>114</v>
      </c>
    </row>
    <row r="472" spans="21:22" x14ac:dyDescent="0.35">
      <c r="U472" t="s">
        <v>814</v>
      </c>
      <c r="V472" t="s">
        <v>17</v>
      </c>
    </row>
    <row r="473" spans="21:22" x14ac:dyDescent="0.35">
      <c r="U473" t="s">
        <v>815</v>
      </c>
      <c r="V473" t="s">
        <v>22</v>
      </c>
    </row>
    <row r="474" spans="21:22" x14ac:dyDescent="0.35">
      <c r="U474" t="s">
        <v>816</v>
      </c>
      <c r="V474" t="s">
        <v>17</v>
      </c>
    </row>
    <row r="475" spans="21:22" x14ac:dyDescent="0.35">
      <c r="U475" t="s">
        <v>817</v>
      </c>
      <c r="V475" t="s">
        <v>100</v>
      </c>
    </row>
    <row r="476" spans="21:22" x14ac:dyDescent="0.35">
      <c r="U476" t="s">
        <v>818</v>
      </c>
      <c r="V476" t="s">
        <v>17</v>
      </c>
    </row>
    <row r="477" spans="21:22" x14ac:dyDescent="0.35">
      <c r="U477" t="s">
        <v>819</v>
      </c>
      <c r="V477" t="s">
        <v>100</v>
      </c>
    </row>
    <row r="478" spans="21:22" x14ac:dyDescent="0.35">
      <c r="U478" t="s">
        <v>820</v>
      </c>
      <c r="V478" t="s">
        <v>22</v>
      </c>
    </row>
    <row r="479" spans="21:22" x14ac:dyDescent="0.35">
      <c r="U479" t="s">
        <v>821</v>
      </c>
      <c r="V479" t="s">
        <v>17</v>
      </c>
    </row>
    <row r="480" spans="21:22" x14ac:dyDescent="0.35">
      <c r="U480" t="s">
        <v>730</v>
      </c>
      <c r="V480" t="s">
        <v>17</v>
      </c>
    </row>
    <row r="481" spans="21:22" x14ac:dyDescent="0.35">
      <c r="U481" t="s">
        <v>728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733</v>
      </c>
      <c r="V483" t="s">
        <v>712</v>
      </c>
    </row>
    <row r="484" spans="21:22" x14ac:dyDescent="0.35">
      <c r="U484" t="s">
        <v>731</v>
      </c>
      <c r="V484" t="s">
        <v>100</v>
      </c>
    </row>
    <row r="485" spans="21:22" x14ac:dyDescent="0.35">
      <c r="U485" t="s">
        <v>736</v>
      </c>
      <c r="V485" t="s">
        <v>100</v>
      </c>
    </row>
    <row r="486" spans="21:22" x14ac:dyDescent="0.35">
      <c r="U486" t="s">
        <v>732</v>
      </c>
      <c r="V486" t="s">
        <v>713</v>
      </c>
    </row>
    <row r="487" spans="21:22" x14ac:dyDescent="0.35">
      <c r="U487" t="s">
        <v>734</v>
      </c>
      <c r="V487" t="s">
        <v>17</v>
      </c>
    </row>
    <row r="488" spans="21:22" x14ac:dyDescent="0.35">
      <c r="U488" t="s">
        <v>735</v>
      </c>
      <c r="V488" t="s">
        <v>191</v>
      </c>
    </row>
    <row r="489" spans="21:22" x14ac:dyDescent="0.35">
      <c r="U489" t="s">
        <v>159</v>
      </c>
      <c r="V489" t="s">
        <v>708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711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822</v>
      </c>
      <c r="V493" t="s">
        <v>710</v>
      </c>
    </row>
    <row r="494" spans="21:22" x14ac:dyDescent="0.35">
      <c r="U494" t="s">
        <v>739</v>
      </c>
      <c r="V494" t="s">
        <v>100</v>
      </c>
    </row>
    <row r="495" spans="21:22" x14ac:dyDescent="0.35">
      <c r="U495" t="s">
        <v>740</v>
      </c>
      <c r="V495" t="s">
        <v>17</v>
      </c>
    </row>
    <row r="496" spans="21:22" x14ac:dyDescent="0.35">
      <c r="U496" t="s">
        <v>742</v>
      </c>
      <c r="V496" t="s">
        <v>22</v>
      </c>
    </row>
    <row r="497" spans="21:22" x14ac:dyDescent="0.35">
      <c r="U497" t="s">
        <v>741</v>
      </c>
      <c r="V497" t="s">
        <v>100</v>
      </c>
    </row>
    <row r="498" spans="21:22" x14ac:dyDescent="0.35">
      <c r="U498" t="s">
        <v>746</v>
      </c>
      <c r="V498" t="s">
        <v>22</v>
      </c>
    </row>
    <row r="499" spans="21:22" x14ac:dyDescent="0.35">
      <c r="U499" t="s">
        <v>744</v>
      </c>
      <c r="V499" t="s">
        <v>191</v>
      </c>
    </row>
    <row r="500" spans="21:22" x14ac:dyDescent="0.35">
      <c r="U500" t="s">
        <v>743</v>
      </c>
      <c r="V500" t="s">
        <v>191</v>
      </c>
    </row>
    <row r="501" spans="21:22" x14ac:dyDescent="0.35">
      <c r="U501" t="s">
        <v>747</v>
      </c>
      <c r="V501" t="s">
        <v>114</v>
      </c>
    </row>
    <row r="502" spans="21:22" x14ac:dyDescent="0.35">
      <c r="U502" t="s">
        <v>749</v>
      </c>
      <c r="V502" t="s">
        <v>191</v>
      </c>
    </row>
    <row r="503" spans="21:22" x14ac:dyDescent="0.35">
      <c r="U503" t="s">
        <v>105</v>
      </c>
      <c r="V503" t="s">
        <v>713</v>
      </c>
    </row>
    <row r="504" spans="21:22" x14ac:dyDescent="0.35">
      <c r="U504" t="s">
        <v>745</v>
      </c>
      <c r="V504" t="s">
        <v>114</v>
      </c>
    </row>
    <row r="505" spans="21:22" x14ac:dyDescent="0.35">
      <c r="U505" t="s">
        <v>198</v>
      </c>
      <c r="V505" t="s">
        <v>713</v>
      </c>
    </row>
    <row r="506" spans="21:22" x14ac:dyDescent="0.35">
      <c r="U506" t="s">
        <v>783</v>
      </c>
      <c r="V506" t="s">
        <v>713</v>
      </c>
    </row>
    <row r="507" spans="21:22" x14ac:dyDescent="0.35">
      <c r="U507" t="s">
        <v>737</v>
      </c>
      <c r="V507" t="s">
        <v>22</v>
      </c>
    </row>
    <row r="508" spans="21:22" x14ac:dyDescent="0.35">
      <c r="U508" t="s">
        <v>823</v>
      </c>
      <c r="V508" t="s">
        <v>191</v>
      </c>
    </row>
    <row r="509" spans="21:22" x14ac:dyDescent="0.35">
      <c r="U509" t="s">
        <v>748</v>
      </c>
      <c r="V509" t="s">
        <v>17</v>
      </c>
    </row>
    <row r="510" spans="21:22" x14ac:dyDescent="0.35">
      <c r="U510" t="s">
        <v>751</v>
      </c>
      <c r="V510" t="s">
        <v>191</v>
      </c>
    </row>
    <row r="511" spans="21:22" x14ac:dyDescent="0.35">
      <c r="U511" t="s">
        <v>753</v>
      </c>
      <c r="V511" t="s">
        <v>706</v>
      </c>
    </row>
    <row r="512" spans="21:22" x14ac:dyDescent="0.35">
      <c r="U512" t="s">
        <v>752</v>
      </c>
      <c r="V512" t="s">
        <v>100</v>
      </c>
    </row>
    <row r="513" spans="21:22" x14ac:dyDescent="0.35">
      <c r="U513" t="s">
        <v>761</v>
      </c>
      <c r="V513" t="s">
        <v>114</v>
      </c>
    </row>
    <row r="514" spans="21:22" x14ac:dyDescent="0.35">
      <c r="U514" t="s">
        <v>754</v>
      </c>
      <c r="V514" t="s">
        <v>22</v>
      </c>
    </row>
    <row r="515" spans="21:22" x14ac:dyDescent="0.35">
      <c r="U515" t="s">
        <v>759</v>
      </c>
      <c r="V515" t="s">
        <v>191</v>
      </c>
    </row>
    <row r="516" spans="21:22" x14ac:dyDescent="0.35">
      <c r="U516" t="s">
        <v>760</v>
      </c>
      <c r="V516" t="s">
        <v>191</v>
      </c>
    </row>
    <row r="517" spans="21:22" x14ac:dyDescent="0.35">
      <c r="U517" t="s">
        <v>755</v>
      </c>
      <c r="V517" t="s">
        <v>17</v>
      </c>
    </row>
    <row r="518" spans="21:22" x14ac:dyDescent="0.35">
      <c r="U518" t="s">
        <v>765</v>
      </c>
      <c r="V518" t="s">
        <v>114</v>
      </c>
    </row>
    <row r="519" spans="21:22" x14ac:dyDescent="0.35">
      <c r="U519" t="s">
        <v>756</v>
      </c>
      <c r="V519" t="s">
        <v>22</v>
      </c>
    </row>
    <row r="520" spans="21:22" x14ac:dyDescent="0.35">
      <c r="U520" t="s">
        <v>758</v>
      </c>
      <c r="V520" t="s">
        <v>22</v>
      </c>
    </row>
    <row r="521" spans="21:22" x14ac:dyDescent="0.35">
      <c r="U521" t="s">
        <v>757</v>
      </c>
      <c r="V521" t="s">
        <v>22</v>
      </c>
    </row>
    <row r="522" spans="21:22" x14ac:dyDescent="0.35">
      <c r="U522" t="s">
        <v>762</v>
      </c>
      <c r="V522" t="s">
        <v>100</v>
      </c>
    </row>
    <row r="523" spans="21:22" x14ac:dyDescent="0.35">
      <c r="U523" t="s">
        <v>766</v>
      </c>
      <c r="V523" t="s">
        <v>114</v>
      </c>
    </row>
    <row r="524" spans="21:22" x14ac:dyDescent="0.35">
      <c r="U524" t="s">
        <v>763</v>
      </c>
      <c r="V524" t="s">
        <v>22</v>
      </c>
    </row>
    <row r="525" spans="21:22" x14ac:dyDescent="0.35">
      <c r="U525" t="s">
        <v>764</v>
      </c>
      <c r="V525" t="s">
        <v>710</v>
      </c>
    </row>
    <row r="526" spans="21:22" x14ac:dyDescent="0.35">
      <c r="U526" t="s">
        <v>750</v>
      </c>
      <c r="V526" t="s">
        <v>17</v>
      </c>
    </row>
    <row r="527" spans="21:22" x14ac:dyDescent="0.35">
      <c r="U527" t="s">
        <v>767</v>
      </c>
      <c r="V527" t="s">
        <v>17</v>
      </c>
    </row>
    <row r="528" spans="21:22" x14ac:dyDescent="0.35">
      <c r="U528" t="s">
        <v>772</v>
      </c>
      <c r="V528" t="s">
        <v>17</v>
      </c>
    </row>
    <row r="529" spans="21:22" x14ac:dyDescent="0.35">
      <c r="U529" t="s">
        <v>771</v>
      </c>
      <c r="V529" t="s">
        <v>100</v>
      </c>
    </row>
    <row r="530" spans="21:22" x14ac:dyDescent="0.35">
      <c r="U530" t="s">
        <v>774</v>
      </c>
      <c r="V530" t="s">
        <v>17</v>
      </c>
    </row>
    <row r="531" spans="21:22" x14ac:dyDescent="0.35">
      <c r="U531" t="s">
        <v>778</v>
      </c>
      <c r="V531" t="s">
        <v>17</v>
      </c>
    </row>
    <row r="532" spans="21:22" x14ac:dyDescent="0.35">
      <c r="U532" t="s">
        <v>776</v>
      </c>
      <c r="V532" t="s">
        <v>100</v>
      </c>
    </row>
    <row r="533" spans="21:22" x14ac:dyDescent="0.35">
      <c r="U533" t="s">
        <v>793</v>
      </c>
      <c r="V533" t="s">
        <v>710</v>
      </c>
    </row>
    <row r="534" spans="21:22" x14ac:dyDescent="0.35">
      <c r="U534" t="s">
        <v>777</v>
      </c>
      <c r="V534" t="s">
        <v>22</v>
      </c>
    </row>
    <row r="535" spans="21:22" x14ac:dyDescent="0.35">
      <c r="U535" t="s">
        <v>773</v>
      </c>
      <c r="V535" t="s">
        <v>17</v>
      </c>
    </row>
    <row r="536" spans="21:22" x14ac:dyDescent="0.35">
      <c r="U536" t="s">
        <v>790</v>
      </c>
      <c r="V536" t="s">
        <v>711</v>
      </c>
    </row>
    <row r="537" spans="21:22" x14ac:dyDescent="0.35">
      <c r="U537" t="s">
        <v>775</v>
      </c>
      <c r="V537" t="s">
        <v>114</v>
      </c>
    </row>
    <row r="538" spans="21:22" x14ac:dyDescent="0.35">
      <c r="U538" t="s">
        <v>770</v>
      </c>
      <c r="V538" t="s">
        <v>17</v>
      </c>
    </row>
    <row r="539" spans="21:22" x14ac:dyDescent="0.35">
      <c r="U539" t="s">
        <v>781</v>
      </c>
      <c r="V539" t="s">
        <v>22</v>
      </c>
    </row>
    <row r="540" spans="21:22" x14ac:dyDescent="0.35">
      <c r="U540" t="s">
        <v>807</v>
      </c>
      <c r="V540" t="s">
        <v>114</v>
      </c>
    </row>
    <row r="541" spans="21:22" x14ac:dyDescent="0.35">
      <c r="U541" t="s">
        <v>782</v>
      </c>
      <c r="V541" t="s">
        <v>22</v>
      </c>
    </row>
    <row r="542" spans="21:22" x14ac:dyDescent="0.35">
      <c r="U542" t="s">
        <v>784</v>
      </c>
      <c r="V542" t="s">
        <v>22</v>
      </c>
    </row>
    <row r="543" spans="21:22" x14ac:dyDescent="0.35">
      <c r="U543" t="s">
        <v>796</v>
      </c>
      <c r="V543" t="s">
        <v>100</v>
      </c>
    </row>
    <row r="544" spans="21:22" x14ac:dyDescent="0.35">
      <c r="U544" t="s">
        <v>788</v>
      </c>
      <c r="V544" t="s">
        <v>22</v>
      </c>
    </row>
    <row r="545" spans="21:22" x14ac:dyDescent="0.35">
      <c r="U545" t="s">
        <v>780</v>
      </c>
      <c r="V545" t="s">
        <v>191</v>
      </c>
    </row>
    <row r="546" spans="21:22" x14ac:dyDescent="0.35">
      <c r="U546" t="s">
        <v>812</v>
      </c>
      <c r="V546" t="s">
        <v>100</v>
      </c>
    </row>
    <row r="547" spans="21:22" x14ac:dyDescent="0.35">
      <c r="U547" t="s">
        <v>808</v>
      </c>
      <c r="V547" t="s">
        <v>100</v>
      </c>
    </row>
    <row r="548" spans="21:22" x14ac:dyDescent="0.35">
      <c r="U548" t="s">
        <v>824</v>
      </c>
      <c r="V548" t="s">
        <v>100</v>
      </c>
    </row>
    <row r="549" spans="21:22" x14ac:dyDescent="0.35">
      <c r="U549" t="s">
        <v>794</v>
      </c>
      <c r="V549" t="s">
        <v>22</v>
      </c>
    </row>
    <row r="550" spans="21:22" x14ac:dyDescent="0.35">
      <c r="U550" t="s">
        <v>814</v>
      </c>
      <c r="V550" t="s">
        <v>17</v>
      </c>
    </row>
    <row r="551" spans="21:22" x14ac:dyDescent="0.35">
      <c r="U551" t="s">
        <v>818</v>
      </c>
      <c r="V551" t="s">
        <v>17</v>
      </c>
    </row>
    <row r="552" spans="21:22" x14ac:dyDescent="0.35">
      <c r="U552" t="s">
        <v>787</v>
      </c>
      <c r="V552" t="s">
        <v>22</v>
      </c>
    </row>
    <row r="553" spans="21:22" x14ac:dyDescent="0.35">
      <c r="U553" t="s">
        <v>791</v>
      </c>
      <c r="V553" t="s">
        <v>191</v>
      </c>
    </row>
    <row r="554" spans="21:22" x14ac:dyDescent="0.35">
      <c r="U554" t="s">
        <v>795</v>
      </c>
      <c r="V554" t="s">
        <v>114</v>
      </c>
    </row>
    <row r="555" spans="21:22" x14ac:dyDescent="0.35">
      <c r="U555" t="s">
        <v>813</v>
      </c>
      <c r="V555" t="s">
        <v>114</v>
      </c>
    </row>
    <row r="556" spans="21:22" x14ac:dyDescent="0.35">
      <c r="U556" t="s">
        <v>786</v>
      </c>
      <c r="V556" t="s">
        <v>17</v>
      </c>
    </row>
    <row r="557" spans="21:22" x14ac:dyDescent="0.35">
      <c r="U557" t="s">
        <v>825</v>
      </c>
      <c r="V557" t="s">
        <v>100</v>
      </c>
    </row>
    <row r="558" spans="21:22" x14ac:dyDescent="0.35">
      <c r="U558" t="s">
        <v>806</v>
      </c>
      <c r="V558" t="s">
        <v>708</v>
      </c>
    </row>
    <row r="559" spans="21:22" x14ac:dyDescent="0.35">
      <c r="U559" t="s">
        <v>804</v>
      </c>
      <c r="V559" t="s">
        <v>100</v>
      </c>
    </row>
    <row r="560" spans="21:22" x14ac:dyDescent="0.35">
      <c r="U560" t="s">
        <v>809</v>
      </c>
      <c r="V560" t="s">
        <v>22</v>
      </c>
    </row>
    <row r="561" spans="21:22" x14ac:dyDescent="0.35">
      <c r="U561" t="s">
        <v>800</v>
      </c>
      <c r="V561" t="s">
        <v>801</v>
      </c>
    </row>
    <row r="562" spans="21:22" x14ac:dyDescent="0.35">
      <c r="U562" t="s">
        <v>779</v>
      </c>
      <c r="V562" t="s">
        <v>22</v>
      </c>
    </row>
    <row r="563" spans="21:22" x14ac:dyDescent="0.35">
      <c r="U563" t="s">
        <v>785</v>
      </c>
      <c r="V563" t="s">
        <v>709</v>
      </c>
    </row>
    <row r="564" spans="21:22" x14ac:dyDescent="0.35">
      <c r="U564" t="s">
        <v>792</v>
      </c>
      <c r="V564" t="s">
        <v>22</v>
      </c>
    </row>
    <row r="565" spans="21:22" x14ac:dyDescent="0.35">
      <c r="U565" t="s">
        <v>826</v>
      </c>
      <c r="V565" t="s">
        <v>710</v>
      </c>
    </row>
    <row r="566" spans="21:22" x14ac:dyDescent="0.35">
      <c r="U566" t="s">
        <v>798</v>
      </c>
      <c r="V566" t="s">
        <v>725</v>
      </c>
    </row>
    <row r="567" spans="21:22" x14ac:dyDescent="0.35">
      <c r="U567" t="s">
        <v>827</v>
      </c>
      <c r="V567" t="s">
        <v>22</v>
      </c>
    </row>
    <row r="568" spans="21:22" x14ac:dyDescent="0.35">
      <c r="U568" t="s">
        <v>815</v>
      </c>
      <c r="V568" t="s">
        <v>22</v>
      </c>
    </row>
    <row r="569" spans="21:22" x14ac:dyDescent="0.35">
      <c r="U569" t="s">
        <v>803</v>
      </c>
      <c r="V569" t="s">
        <v>17</v>
      </c>
    </row>
    <row r="570" spans="21:22" x14ac:dyDescent="0.35">
      <c r="U570" t="s">
        <v>799</v>
      </c>
      <c r="V570" t="s">
        <v>100</v>
      </c>
    </row>
    <row r="571" spans="21:22" x14ac:dyDescent="0.35">
      <c r="U571" t="s">
        <v>817</v>
      </c>
      <c r="V571" t="s">
        <v>100</v>
      </c>
    </row>
    <row r="572" spans="21:22" x14ac:dyDescent="0.35">
      <c r="U572" t="s">
        <v>820</v>
      </c>
      <c r="V572" t="s">
        <v>22</v>
      </c>
    </row>
    <row r="573" spans="21:22" x14ac:dyDescent="0.35">
      <c r="U573" t="s">
        <v>828</v>
      </c>
      <c r="V573" t="s">
        <v>114</v>
      </c>
    </row>
    <row r="574" spans="21:22" x14ac:dyDescent="0.35">
      <c r="U574" t="s">
        <v>797</v>
      </c>
      <c r="V574" t="s">
        <v>17</v>
      </c>
    </row>
    <row r="575" spans="21:22" x14ac:dyDescent="0.35">
      <c r="U575" t="s">
        <v>829</v>
      </c>
      <c r="V575" t="s">
        <v>114</v>
      </c>
    </row>
    <row r="576" spans="21:22" x14ac:dyDescent="0.35">
      <c r="U576" t="s">
        <v>830</v>
      </c>
      <c r="V576" t="s">
        <v>22</v>
      </c>
    </row>
    <row r="577" spans="21:22" x14ac:dyDescent="0.35">
      <c r="U577" t="s">
        <v>831</v>
      </c>
      <c r="V577" t="s">
        <v>17</v>
      </c>
    </row>
    <row r="578" spans="21:22" x14ac:dyDescent="0.35">
      <c r="U578" t="s">
        <v>810</v>
      </c>
      <c r="V578" t="s">
        <v>100</v>
      </c>
    </row>
    <row r="579" spans="21:22" x14ac:dyDescent="0.35">
      <c r="U579" t="s">
        <v>821</v>
      </c>
      <c r="V579" t="s">
        <v>17</v>
      </c>
    </row>
    <row r="580" spans="21:22" x14ac:dyDescent="0.35">
      <c r="U580" t="s">
        <v>832</v>
      </c>
      <c r="V580" t="s">
        <v>22</v>
      </c>
    </row>
    <row r="581" spans="21:22" x14ac:dyDescent="0.35">
      <c r="U581" t="s">
        <v>833</v>
      </c>
      <c r="V581" t="s">
        <v>100</v>
      </c>
    </row>
    <row r="582" spans="21:22" x14ac:dyDescent="0.35">
      <c r="U582" t="s">
        <v>834</v>
      </c>
      <c r="V582" t="s">
        <v>17</v>
      </c>
    </row>
    <row r="583" spans="21:22" x14ac:dyDescent="0.35">
      <c r="U583" t="s">
        <v>835</v>
      </c>
      <c r="V583" t="s">
        <v>17</v>
      </c>
    </row>
    <row r="584" spans="21:22" x14ac:dyDescent="0.35">
      <c r="U584" t="s">
        <v>836</v>
      </c>
      <c r="V584" t="s">
        <v>22</v>
      </c>
    </row>
    <row r="585" spans="21:22" x14ac:dyDescent="0.35">
      <c r="U585" t="s">
        <v>837</v>
      </c>
      <c r="V585" t="s">
        <v>22</v>
      </c>
    </row>
    <row r="586" spans="21:22" x14ac:dyDescent="0.35">
      <c r="U586" t="s">
        <v>838</v>
      </c>
      <c r="V586" t="s">
        <v>100</v>
      </c>
    </row>
    <row r="587" spans="21:22" x14ac:dyDescent="0.35">
      <c r="U587" t="s">
        <v>819</v>
      </c>
      <c r="V587" t="s">
        <v>100</v>
      </c>
    </row>
    <row r="588" spans="21:22" x14ac:dyDescent="0.35">
      <c r="U588" t="s">
        <v>816</v>
      </c>
      <c r="V588" t="s">
        <v>17</v>
      </c>
    </row>
    <row r="589" spans="21:22" x14ac:dyDescent="0.35">
      <c r="U589" t="s">
        <v>789</v>
      </c>
      <c r="V589" t="s">
        <v>114</v>
      </c>
    </row>
    <row r="590" spans="21:22" x14ac:dyDescent="0.35">
      <c r="U590" t="s">
        <v>839</v>
      </c>
      <c r="V590" t="s">
        <v>100</v>
      </c>
    </row>
    <row r="591" spans="21:22" x14ac:dyDescent="0.35">
      <c r="U591" t="s">
        <v>840</v>
      </c>
      <c r="V591" t="s">
        <v>114</v>
      </c>
    </row>
    <row r="592" spans="21:22" x14ac:dyDescent="0.35">
      <c r="U592" t="s">
        <v>841</v>
      </c>
      <c r="V592" t="s">
        <v>191</v>
      </c>
    </row>
    <row r="593" spans="21:22" x14ac:dyDescent="0.35">
      <c r="U593" t="s">
        <v>842</v>
      </c>
      <c r="V593" t="s">
        <v>114</v>
      </c>
    </row>
    <row r="594" spans="21:22" x14ac:dyDescent="0.35">
      <c r="U594" t="s">
        <v>843</v>
      </c>
      <c r="V594" t="s">
        <v>114</v>
      </c>
    </row>
    <row r="595" spans="21:22" x14ac:dyDescent="0.35">
      <c r="U595" t="s">
        <v>844</v>
      </c>
      <c r="V595" t="s">
        <v>22</v>
      </c>
    </row>
    <row r="596" spans="21:22" x14ac:dyDescent="0.35">
      <c r="U596" t="s">
        <v>845</v>
      </c>
      <c r="V596" t="s">
        <v>114</v>
      </c>
    </row>
    <row r="597" spans="21:22" x14ac:dyDescent="0.35">
      <c r="U597" t="s">
        <v>846</v>
      </c>
      <c r="V597" t="s">
        <v>191</v>
      </c>
    </row>
    <row r="598" spans="21:22" x14ac:dyDescent="0.35">
      <c r="U598" t="s">
        <v>847</v>
      </c>
      <c r="V598" t="s">
        <v>710</v>
      </c>
    </row>
    <row r="599" spans="21:22" x14ac:dyDescent="0.35">
      <c r="U599" t="s">
        <v>848</v>
      </c>
      <c r="V599" t="s">
        <v>100</v>
      </c>
    </row>
    <row r="600" spans="21:22" x14ac:dyDescent="0.35">
      <c r="U600" t="s">
        <v>849</v>
      </c>
      <c r="V600" t="s">
        <v>100</v>
      </c>
    </row>
    <row r="601" spans="21:22" x14ac:dyDescent="0.35">
      <c r="U601" t="s">
        <v>850</v>
      </c>
      <c r="V601" t="s">
        <v>851</v>
      </c>
    </row>
    <row r="602" spans="21:22" x14ac:dyDescent="0.35">
      <c r="U602" t="s">
        <v>805</v>
      </c>
      <c r="V602" t="s">
        <v>100</v>
      </c>
    </row>
    <row r="603" spans="21:22" x14ac:dyDescent="0.35">
      <c r="U603" t="s">
        <v>852</v>
      </c>
      <c r="V603" t="s">
        <v>22</v>
      </c>
    </row>
    <row r="604" spans="21:22" x14ac:dyDescent="0.35">
      <c r="U604" t="s">
        <v>853</v>
      </c>
      <c r="V604" t="s">
        <v>114</v>
      </c>
    </row>
    <row r="605" spans="21:22" x14ac:dyDescent="0.35">
      <c r="U605" t="s">
        <v>854</v>
      </c>
      <c r="V605" t="s">
        <v>191</v>
      </c>
    </row>
    <row r="606" spans="21:22" x14ac:dyDescent="0.35">
      <c r="U606" t="s">
        <v>855</v>
      </c>
      <c r="V606" t="s">
        <v>191</v>
      </c>
    </row>
    <row r="607" spans="21:22" x14ac:dyDescent="0.35">
      <c r="U607" t="s">
        <v>856</v>
      </c>
      <c r="V607" t="s">
        <v>22</v>
      </c>
    </row>
    <row r="608" spans="21:22" x14ac:dyDescent="0.35">
      <c r="U608" t="s">
        <v>811</v>
      </c>
      <c r="V608" t="s">
        <v>100</v>
      </c>
    </row>
    <row r="609" spans="21:22" x14ac:dyDescent="0.35">
      <c r="U609" t="s">
        <v>857</v>
      </c>
      <c r="V609" t="s">
        <v>22</v>
      </c>
    </row>
    <row r="610" spans="21:22" x14ac:dyDescent="0.35">
      <c r="U610" t="s">
        <v>858</v>
      </c>
      <c r="V610" t="s">
        <v>114</v>
      </c>
    </row>
    <row r="611" spans="21:22" x14ac:dyDescent="0.35">
      <c r="U611" t="s">
        <v>859</v>
      </c>
      <c r="V611" t="s">
        <v>713</v>
      </c>
    </row>
    <row r="612" spans="21:22" x14ac:dyDescent="0.35">
      <c r="U612" t="s">
        <v>860</v>
      </c>
      <c r="V612" t="s">
        <v>100</v>
      </c>
    </row>
    <row r="613" spans="21:22" x14ac:dyDescent="0.35">
      <c r="U613" t="s">
        <v>861</v>
      </c>
      <c r="V613" t="s">
        <v>17</v>
      </c>
    </row>
    <row r="614" spans="21:22" x14ac:dyDescent="0.35">
      <c r="U614" t="s">
        <v>862</v>
      </c>
      <c r="V614" t="s">
        <v>114</v>
      </c>
    </row>
    <row r="615" spans="21:22" x14ac:dyDescent="0.35">
      <c r="U615" t="s">
        <v>863</v>
      </c>
      <c r="V615" t="s">
        <v>100</v>
      </c>
    </row>
    <row r="616" spans="21:22" x14ac:dyDescent="0.35">
      <c r="U616" t="s">
        <v>864</v>
      </c>
      <c r="V616" t="s">
        <v>100</v>
      </c>
    </row>
    <row r="617" spans="21:22" x14ac:dyDescent="0.35">
      <c r="U617" t="s">
        <v>865</v>
      </c>
      <c r="V617" t="s">
        <v>100</v>
      </c>
    </row>
    <row r="618" spans="21:22" x14ac:dyDescent="0.35">
      <c r="U618" t="s">
        <v>866</v>
      </c>
      <c r="V618" t="s">
        <v>191</v>
      </c>
    </row>
    <row r="619" spans="21:22" x14ac:dyDescent="0.35">
      <c r="U619" t="s">
        <v>867</v>
      </c>
      <c r="V619" t="s">
        <v>114</v>
      </c>
    </row>
    <row r="620" spans="21:22" x14ac:dyDescent="0.35">
      <c r="U620" t="s">
        <v>868</v>
      </c>
      <c r="V620" t="s">
        <v>191</v>
      </c>
    </row>
    <row r="621" spans="21:22" x14ac:dyDescent="0.35">
      <c r="U621" t="s">
        <v>869</v>
      </c>
      <c r="V621" t="s">
        <v>100</v>
      </c>
    </row>
    <row r="622" spans="21:22" x14ac:dyDescent="0.35">
      <c r="U622" t="s">
        <v>870</v>
      </c>
      <c r="V622" t="s">
        <v>191</v>
      </c>
    </row>
    <row r="623" spans="21:22" x14ac:dyDescent="0.35">
      <c r="U623" t="s">
        <v>871</v>
      </c>
      <c r="V623" t="s">
        <v>17</v>
      </c>
    </row>
    <row r="624" spans="21:22" x14ac:dyDescent="0.35">
      <c r="U624" t="s">
        <v>872</v>
      </c>
      <c r="V624" t="s">
        <v>114</v>
      </c>
    </row>
    <row r="625" spans="21:22" x14ac:dyDescent="0.35">
      <c r="U625" t="s">
        <v>873</v>
      </c>
      <c r="V625" t="s">
        <v>191</v>
      </c>
    </row>
    <row r="626" spans="21:22" x14ac:dyDescent="0.35">
      <c r="U626" t="s">
        <v>874</v>
      </c>
      <c r="V626" t="s">
        <v>114</v>
      </c>
    </row>
    <row r="627" spans="21:22" x14ac:dyDescent="0.35">
      <c r="U627" t="s">
        <v>875</v>
      </c>
      <c r="V627" t="s">
        <v>114</v>
      </c>
    </row>
    <row r="628" spans="21:22" x14ac:dyDescent="0.35">
      <c r="U628" t="s">
        <v>876</v>
      </c>
      <c r="V628" t="s">
        <v>191</v>
      </c>
    </row>
    <row r="629" spans="21:22" x14ac:dyDescent="0.35">
      <c r="U629" t="s">
        <v>877</v>
      </c>
      <c r="V629" t="s">
        <v>22</v>
      </c>
    </row>
    <row r="630" spans="21:22" x14ac:dyDescent="0.35">
      <c r="U630" t="s">
        <v>878</v>
      </c>
      <c r="V630" t="s">
        <v>114</v>
      </c>
    </row>
    <row r="631" spans="21:22" x14ac:dyDescent="0.35">
      <c r="U631" t="s">
        <v>879</v>
      </c>
      <c r="V631" t="s">
        <v>22</v>
      </c>
    </row>
    <row r="632" spans="21:22" x14ac:dyDescent="0.35">
      <c r="U632" t="s">
        <v>880</v>
      </c>
      <c r="V632" t="s">
        <v>100</v>
      </c>
    </row>
    <row r="633" spans="21:22" x14ac:dyDescent="0.35">
      <c r="U633" t="s">
        <v>881</v>
      </c>
      <c r="V633" t="s">
        <v>17</v>
      </c>
    </row>
    <row r="634" spans="21:22" x14ac:dyDescent="0.35">
      <c r="U634" t="s">
        <v>882</v>
      </c>
      <c r="V634" t="s">
        <v>22</v>
      </c>
    </row>
    <row r="635" spans="21:22" x14ac:dyDescent="0.35">
      <c r="U635" t="s">
        <v>883</v>
      </c>
      <c r="V635" t="s">
        <v>22</v>
      </c>
    </row>
    <row r="636" spans="21:22" x14ac:dyDescent="0.35">
      <c r="U636" t="s">
        <v>884</v>
      </c>
      <c r="V636" t="s">
        <v>114</v>
      </c>
    </row>
    <row r="637" spans="21:22" x14ac:dyDescent="0.35">
      <c r="U637" t="s">
        <v>885</v>
      </c>
      <c r="V637" t="s">
        <v>22</v>
      </c>
    </row>
    <row r="638" spans="21:22" x14ac:dyDescent="0.35">
      <c r="U638" t="s">
        <v>886</v>
      </c>
      <c r="V638" t="s">
        <v>22</v>
      </c>
    </row>
    <row r="639" spans="21:22" x14ac:dyDescent="0.35">
      <c r="U639" t="s">
        <v>887</v>
      </c>
      <c r="V639" t="s">
        <v>17</v>
      </c>
    </row>
    <row r="640" spans="21:22" x14ac:dyDescent="0.35">
      <c r="U640" t="s">
        <v>888</v>
      </c>
      <c r="V640" t="s">
        <v>22</v>
      </c>
    </row>
    <row r="641" spans="21:22" x14ac:dyDescent="0.35">
      <c r="U641" t="s">
        <v>889</v>
      </c>
      <c r="V641" t="s">
        <v>100</v>
      </c>
    </row>
    <row r="642" spans="21:22" x14ac:dyDescent="0.35">
      <c r="U642" t="s">
        <v>890</v>
      </c>
      <c r="V642" t="s">
        <v>114</v>
      </c>
    </row>
    <row r="643" spans="21:22" x14ac:dyDescent="0.35">
      <c r="U643" t="s">
        <v>891</v>
      </c>
      <c r="V643" t="s">
        <v>100</v>
      </c>
    </row>
    <row r="644" spans="21:22" x14ac:dyDescent="0.35">
      <c r="U644" t="s">
        <v>892</v>
      </c>
      <c r="V644" t="s">
        <v>114</v>
      </c>
    </row>
    <row r="645" spans="21:22" x14ac:dyDescent="0.35">
      <c r="U645" t="s">
        <v>893</v>
      </c>
      <c r="V645" t="s">
        <v>22</v>
      </c>
    </row>
    <row r="646" spans="21:22" x14ac:dyDescent="0.35">
      <c r="U646" t="s">
        <v>894</v>
      </c>
      <c r="V646" t="s">
        <v>114</v>
      </c>
    </row>
    <row r="647" spans="21:22" x14ac:dyDescent="0.35">
      <c r="U647" t="s">
        <v>895</v>
      </c>
      <c r="V647" t="s">
        <v>114</v>
      </c>
    </row>
    <row r="648" spans="21:22" x14ac:dyDescent="0.35">
      <c r="U648" t="s">
        <v>896</v>
      </c>
      <c r="V648" t="s">
        <v>114</v>
      </c>
    </row>
    <row r="649" spans="21:22" x14ac:dyDescent="0.35">
      <c r="U649" t="s">
        <v>897</v>
      </c>
      <c r="V649" t="s">
        <v>191</v>
      </c>
    </row>
    <row r="650" spans="21:22" x14ac:dyDescent="0.35">
      <c r="U650" t="s">
        <v>898</v>
      </c>
      <c r="V650" t="s">
        <v>22</v>
      </c>
    </row>
    <row r="651" spans="21:22" x14ac:dyDescent="0.35">
      <c r="U651" t="s">
        <v>899</v>
      </c>
      <c r="V651" t="s">
        <v>100</v>
      </c>
    </row>
    <row r="652" spans="21:22" x14ac:dyDescent="0.35">
      <c r="U652" t="s">
        <v>900</v>
      </c>
      <c r="V652" t="s">
        <v>100</v>
      </c>
    </row>
    <row r="653" spans="21:22" x14ac:dyDescent="0.35">
      <c r="U653" t="s">
        <v>901</v>
      </c>
      <c r="V653" t="s">
        <v>100</v>
      </c>
    </row>
    <row r="654" spans="21:22" x14ac:dyDescent="0.35">
      <c r="U654" t="s">
        <v>902</v>
      </c>
      <c r="V654" t="s">
        <v>114</v>
      </c>
    </row>
    <row r="655" spans="21:22" x14ac:dyDescent="0.35">
      <c r="U655" t="s">
        <v>903</v>
      </c>
      <c r="V655" t="s">
        <v>191</v>
      </c>
    </row>
    <row r="656" spans="21:22" x14ac:dyDescent="0.35">
      <c r="U656" t="s">
        <v>904</v>
      </c>
      <c r="V656" t="s">
        <v>191</v>
      </c>
    </row>
    <row r="657" spans="21:22" x14ac:dyDescent="0.35">
      <c r="U657" t="s">
        <v>905</v>
      </c>
      <c r="V657" t="s">
        <v>100</v>
      </c>
    </row>
    <row r="658" spans="21:22" x14ac:dyDescent="0.35">
      <c r="U658" t="s">
        <v>906</v>
      </c>
      <c r="V658" t="s">
        <v>100</v>
      </c>
    </row>
    <row r="659" spans="21:22" x14ac:dyDescent="0.35">
      <c r="U659" t="s">
        <v>907</v>
      </c>
      <c r="V659" t="s">
        <v>114</v>
      </c>
    </row>
    <row r="660" spans="21:22" x14ac:dyDescent="0.35">
      <c r="U660" t="s">
        <v>908</v>
      </c>
      <c r="V660" t="s">
        <v>114</v>
      </c>
    </row>
    <row r="661" spans="21:22" x14ac:dyDescent="0.35">
      <c r="U661" t="s">
        <v>909</v>
      </c>
      <c r="V661" t="s">
        <v>22</v>
      </c>
    </row>
    <row r="662" spans="21:22" x14ac:dyDescent="0.35">
      <c r="U662" t="s">
        <v>910</v>
      </c>
      <c r="V662" t="s">
        <v>191</v>
      </c>
    </row>
    <row r="663" spans="21:22" x14ac:dyDescent="0.35">
      <c r="U663" t="s">
        <v>911</v>
      </c>
      <c r="V663" t="s">
        <v>100</v>
      </c>
    </row>
    <row r="664" spans="21:22" x14ac:dyDescent="0.35">
      <c r="U664" t="s">
        <v>912</v>
      </c>
      <c r="V664" t="s">
        <v>114</v>
      </c>
    </row>
    <row r="665" spans="21:22" x14ac:dyDescent="0.35">
      <c r="U665" t="s">
        <v>913</v>
      </c>
      <c r="V665" t="s">
        <v>114</v>
      </c>
    </row>
    <row r="666" spans="21:22" x14ac:dyDescent="0.35">
      <c r="U666" t="s">
        <v>914</v>
      </c>
      <c r="V666" t="s">
        <v>114</v>
      </c>
    </row>
    <row r="667" spans="21:22" x14ac:dyDescent="0.35">
      <c r="U667" t="s">
        <v>915</v>
      </c>
      <c r="V667" t="s">
        <v>114</v>
      </c>
    </row>
    <row r="668" spans="21:22" x14ac:dyDescent="0.35">
      <c r="U668" t="s">
        <v>916</v>
      </c>
      <c r="V668" t="s">
        <v>191</v>
      </c>
    </row>
    <row r="669" spans="21:22" x14ac:dyDescent="0.35">
      <c r="U669" t="s">
        <v>917</v>
      </c>
      <c r="V669" t="s">
        <v>22</v>
      </c>
    </row>
    <row r="670" spans="21:22" x14ac:dyDescent="0.35">
      <c r="U670" t="s">
        <v>918</v>
      </c>
      <c r="V670" t="s">
        <v>712</v>
      </c>
    </row>
    <row r="671" spans="21:22" x14ac:dyDescent="0.35">
      <c r="U671" t="s">
        <v>919</v>
      </c>
      <c r="V671" t="s">
        <v>22</v>
      </c>
    </row>
    <row r="672" spans="21:22" x14ac:dyDescent="0.35">
      <c r="U672" t="s">
        <v>920</v>
      </c>
      <c r="V672" t="s">
        <v>708</v>
      </c>
    </row>
    <row r="673" spans="21:22" x14ac:dyDescent="0.35">
      <c r="U673" t="s">
        <v>921</v>
      </c>
      <c r="V673" t="s">
        <v>22</v>
      </c>
    </row>
    <row r="674" spans="21:22" x14ac:dyDescent="0.35">
      <c r="U674" t="s">
        <v>922</v>
      </c>
      <c r="V674" t="s">
        <v>17</v>
      </c>
    </row>
    <row r="675" spans="21:22" x14ac:dyDescent="0.35">
      <c r="U675" t="s">
        <v>923</v>
      </c>
      <c r="V675" t="s">
        <v>100</v>
      </c>
    </row>
    <row r="676" spans="21:22" x14ac:dyDescent="0.35">
      <c r="U676" t="s">
        <v>924</v>
      </c>
      <c r="V676" t="s">
        <v>114</v>
      </c>
    </row>
    <row r="677" spans="21:22" x14ac:dyDescent="0.35">
      <c r="U677" t="s">
        <v>925</v>
      </c>
      <c r="V677" t="s">
        <v>100</v>
      </c>
    </row>
    <row r="678" spans="21:22" x14ac:dyDescent="0.35">
      <c r="U678" t="s">
        <v>926</v>
      </c>
      <c r="V678" t="s">
        <v>22</v>
      </c>
    </row>
    <row r="679" spans="21:22" x14ac:dyDescent="0.35">
      <c r="U679" t="s">
        <v>927</v>
      </c>
      <c r="V679" t="s">
        <v>191</v>
      </c>
    </row>
    <row r="680" spans="21:22" x14ac:dyDescent="0.35">
      <c r="U680" t="s">
        <v>928</v>
      </c>
      <c r="V680" t="s">
        <v>191</v>
      </c>
    </row>
    <row r="681" spans="21:22" x14ac:dyDescent="0.35">
      <c r="U681" t="s">
        <v>929</v>
      </c>
      <c r="V681" t="s">
        <v>114</v>
      </c>
    </row>
    <row r="682" spans="21:22" x14ac:dyDescent="0.35">
      <c r="U682" t="s">
        <v>930</v>
      </c>
      <c r="V682" t="s">
        <v>114</v>
      </c>
    </row>
    <row r="683" spans="21:22" x14ac:dyDescent="0.35">
      <c r="U683" t="s">
        <v>931</v>
      </c>
      <c r="V683" t="s">
        <v>100</v>
      </c>
    </row>
    <row r="684" spans="21:22" x14ac:dyDescent="0.35">
      <c r="U684" t="s">
        <v>932</v>
      </c>
      <c r="V684" t="s">
        <v>17</v>
      </c>
    </row>
    <row r="685" spans="21:22" x14ac:dyDescent="0.35">
      <c r="U685" t="s">
        <v>933</v>
      </c>
      <c r="V685" t="s">
        <v>710</v>
      </c>
    </row>
    <row r="686" spans="21:22" x14ac:dyDescent="0.35">
      <c r="U686" t="s">
        <v>934</v>
      </c>
      <c r="V686" t="s">
        <v>17</v>
      </c>
    </row>
    <row r="687" spans="21:22" x14ac:dyDescent="0.35">
      <c r="U687" t="s">
        <v>935</v>
      </c>
      <c r="V687" t="s">
        <v>114</v>
      </c>
    </row>
    <row r="688" spans="21:22" x14ac:dyDescent="0.35">
      <c r="U688" t="s">
        <v>936</v>
      </c>
      <c r="V688" t="s">
        <v>713</v>
      </c>
    </row>
    <row r="689" spans="21:22" x14ac:dyDescent="0.35">
      <c r="U689" t="s">
        <v>937</v>
      </c>
      <c r="V689" t="s">
        <v>191</v>
      </c>
    </row>
    <row r="690" spans="21:22" x14ac:dyDescent="0.35">
      <c r="U690" t="s">
        <v>938</v>
      </c>
      <c r="V690" t="s">
        <v>22</v>
      </c>
    </row>
    <row r="691" spans="21:22" x14ac:dyDescent="0.35">
      <c r="U691" t="s">
        <v>939</v>
      </c>
      <c r="V691" t="s">
        <v>100</v>
      </c>
    </row>
    <row r="692" spans="21:22" x14ac:dyDescent="0.35">
      <c r="U692" t="s">
        <v>940</v>
      </c>
      <c r="V692" t="s">
        <v>100</v>
      </c>
    </row>
    <row r="693" spans="21:22" x14ac:dyDescent="0.35">
      <c r="U693" t="s">
        <v>941</v>
      </c>
      <c r="V693" t="s">
        <v>710</v>
      </c>
    </row>
    <row r="694" spans="21:22" x14ac:dyDescent="0.35">
      <c r="U694" t="s">
        <v>942</v>
      </c>
      <c r="V694" t="s">
        <v>114</v>
      </c>
    </row>
    <row r="695" spans="21:22" x14ac:dyDescent="0.35">
      <c r="U695" t="s">
        <v>943</v>
      </c>
      <c r="V695" t="s">
        <v>22</v>
      </c>
    </row>
    <row r="696" spans="21:22" x14ac:dyDescent="0.35">
      <c r="U696" t="s">
        <v>944</v>
      </c>
      <c r="V696" t="s">
        <v>22</v>
      </c>
    </row>
    <row r="697" spans="21:22" x14ac:dyDescent="0.35">
      <c r="U697" t="s">
        <v>945</v>
      </c>
      <c r="V697" t="s">
        <v>17</v>
      </c>
    </row>
    <row r="698" spans="21:22" x14ac:dyDescent="0.35">
      <c r="U698" t="s">
        <v>946</v>
      </c>
      <c r="V698" t="s">
        <v>114</v>
      </c>
    </row>
    <row r="699" spans="21:22" x14ac:dyDescent="0.35">
      <c r="U699" t="s">
        <v>947</v>
      </c>
      <c r="V699" t="s">
        <v>22</v>
      </c>
    </row>
    <row r="700" spans="21:22" x14ac:dyDescent="0.35">
      <c r="U700" t="s">
        <v>948</v>
      </c>
      <c r="V700" t="s">
        <v>22</v>
      </c>
    </row>
    <row r="701" spans="21:22" x14ac:dyDescent="0.35">
      <c r="U701" t="s">
        <v>949</v>
      </c>
      <c r="V701" t="s">
        <v>22</v>
      </c>
    </row>
    <row r="702" spans="21:22" x14ac:dyDescent="0.35">
      <c r="U702" t="s">
        <v>950</v>
      </c>
      <c r="V702" t="s">
        <v>707</v>
      </c>
    </row>
    <row r="703" spans="21:22" x14ac:dyDescent="0.35">
      <c r="U703" t="s">
        <v>951</v>
      </c>
      <c r="V703" t="s">
        <v>17</v>
      </c>
    </row>
    <row r="704" spans="21:22" x14ac:dyDescent="0.35">
      <c r="U704" t="s">
        <v>952</v>
      </c>
      <c r="V704" t="s">
        <v>22</v>
      </c>
    </row>
    <row r="705" spans="21:22" x14ac:dyDescent="0.35">
      <c r="U705" t="s">
        <v>953</v>
      </c>
      <c r="V705" t="s">
        <v>100</v>
      </c>
    </row>
    <row r="706" spans="21:22" x14ac:dyDescent="0.35">
      <c r="U706" t="s">
        <v>954</v>
      </c>
      <c r="V706" t="s">
        <v>17</v>
      </c>
    </row>
    <row r="707" spans="21:22" x14ac:dyDescent="0.35">
      <c r="U707" t="s">
        <v>955</v>
      </c>
      <c r="V707" t="s">
        <v>100</v>
      </c>
    </row>
    <row r="708" spans="21:22" x14ac:dyDescent="0.35">
      <c r="U708" t="s">
        <v>956</v>
      </c>
      <c r="V708" t="s">
        <v>100</v>
      </c>
    </row>
    <row r="709" spans="21:22" x14ac:dyDescent="0.35">
      <c r="U709" t="s">
        <v>957</v>
      </c>
      <c r="V709" t="s">
        <v>100</v>
      </c>
    </row>
    <row r="710" spans="21:22" x14ac:dyDescent="0.35">
      <c r="U710" t="s">
        <v>958</v>
      </c>
      <c r="V710" t="s">
        <v>114</v>
      </c>
    </row>
    <row r="711" spans="21:22" x14ac:dyDescent="0.35">
      <c r="U711" t="s">
        <v>959</v>
      </c>
      <c r="V711" t="s">
        <v>191</v>
      </c>
    </row>
    <row r="712" spans="21:22" x14ac:dyDescent="0.35">
      <c r="U712" t="s">
        <v>960</v>
      </c>
      <c r="V712" t="s">
        <v>22</v>
      </c>
    </row>
    <row r="713" spans="21:22" x14ac:dyDescent="0.35">
      <c r="U713" t="s">
        <v>961</v>
      </c>
      <c r="V713" t="s">
        <v>114</v>
      </c>
    </row>
    <row r="714" spans="21:22" x14ac:dyDescent="0.35">
      <c r="U714" t="s">
        <v>962</v>
      </c>
      <c r="V714" t="s">
        <v>17</v>
      </c>
    </row>
    <row r="715" spans="21:22" x14ac:dyDescent="0.35">
      <c r="U715" t="s">
        <v>963</v>
      </c>
      <c r="V715" t="s">
        <v>114</v>
      </c>
    </row>
    <row r="716" spans="21:22" x14ac:dyDescent="0.35">
      <c r="U716" t="s">
        <v>964</v>
      </c>
      <c r="V716" t="s">
        <v>713</v>
      </c>
    </row>
    <row r="717" spans="21:22" x14ac:dyDescent="0.35">
      <c r="U717" t="s">
        <v>965</v>
      </c>
      <c r="V717" t="s">
        <v>114</v>
      </c>
    </row>
    <row r="718" spans="21:22" x14ac:dyDescent="0.35">
      <c r="U718" t="s">
        <v>966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967</v>
      </c>
      <c r="V720" t="s">
        <v>710</v>
      </c>
    </row>
    <row r="721" spans="21:22" x14ac:dyDescent="0.35">
      <c r="U721" t="s">
        <v>968</v>
      </c>
      <c r="V721" t="s">
        <v>114</v>
      </c>
    </row>
    <row r="722" spans="21:22" x14ac:dyDescent="0.35">
      <c r="U722" t="s">
        <v>969</v>
      </c>
      <c r="V722" t="s">
        <v>22</v>
      </c>
    </row>
    <row r="723" spans="21:22" x14ac:dyDescent="0.35">
      <c r="U723" t="s">
        <v>970</v>
      </c>
      <c r="V723" t="s">
        <v>708</v>
      </c>
    </row>
    <row r="724" spans="21:22" x14ac:dyDescent="0.35">
      <c r="U724" t="s">
        <v>971</v>
      </c>
      <c r="V724" t="s">
        <v>100</v>
      </c>
    </row>
    <row r="725" spans="21:22" x14ac:dyDescent="0.35">
      <c r="U725" t="s">
        <v>972</v>
      </c>
      <c r="V725" t="s">
        <v>114</v>
      </c>
    </row>
    <row r="726" spans="21:22" x14ac:dyDescent="0.35">
      <c r="U726" t="s">
        <v>973</v>
      </c>
      <c r="V726" t="s">
        <v>114</v>
      </c>
    </row>
    <row r="727" spans="21:22" x14ac:dyDescent="0.35">
      <c r="U727" t="s">
        <v>974</v>
      </c>
      <c r="V727" t="s">
        <v>100</v>
      </c>
    </row>
    <row r="728" spans="21:22" x14ac:dyDescent="0.35">
      <c r="U728" t="s">
        <v>975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2627</v>
      </c>
      <c r="V730" t="s">
        <v>713</v>
      </c>
    </row>
    <row r="731" spans="21:22" x14ac:dyDescent="0.35">
      <c r="U731" t="s">
        <v>976</v>
      </c>
      <c r="V731" t="s">
        <v>713</v>
      </c>
    </row>
    <row r="732" spans="21:22" x14ac:dyDescent="0.35">
      <c r="U732" t="s">
        <v>2626</v>
      </c>
      <c r="V732" t="s">
        <v>711</v>
      </c>
    </row>
    <row r="733" spans="21:22" x14ac:dyDescent="0.35">
      <c r="U733" t="s">
        <v>977</v>
      </c>
      <c r="V733" t="s">
        <v>191</v>
      </c>
    </row>
    <row r="734" spans="21:22" x14ac:dyDescent="0.35">
      <c r="U734" t="s">
        <v>165</v>
      </c>
      <c r="V734" t="s">
        <v>710</v>
      </c>
    </row>
    <row r="735" spans="21:22" x14ac:dyDescent="0.35">
      <c r="U735" t="s">
        <v>978</v>
      </c>
      <c r="V735" t="s">
        <v>100</v>
      </c>
    </row>
    <row r="736" spans="21:22" x14ac:dyDescent="0.35">
      <c r="U736" t="s">
        <v>979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709</v>
      </c>
    </row>
    <row r="739" spans="21:22" x14ac:dyDescent="0.35">
      <c r="U739" t="s">
        <v>283</v>
      </c>
      <c r="V739" t="s">
        <v>713</v>
      </c>
    </row>
    <row r="740" spans="21:22" x14ac:dyDescent="0.35">
      <c r="U740" t="s">
        <v>188</v>
      </c>
      <c r="V740" t="s">
        <v>706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708</v>
      </c>
    </row>
    <row r="743" spans="21:22" x14ac:dyDescent="0.35">
      <c r="U743" t="s">
        <v>263</v>
      </c>
      <c r="V743" t="s">
        <v>708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268</v>
      </c>
      <c r="V745" t="s">
        <v>100</v>
      </c>
    </row>
    <row r="746" spans="21:22" x14ac:dyDescent="0.35">
      <c r="U746" t="s">
        <v>750</v>
      </c>
      <c r="V746" t="s">
        <v>17</v>
      </c>
    </row>
    <row r="747" spans="21:22" x14ac:dyDescent="0.35">
      <c r="U747" t="s">
        <v>289</v>
      </c>
      <c r="V747" t="s">
        <v>22</v>
      </c>
    </row>
    <row r="748" spans="21:22" x14ac:dyDescent="0.35">
      <c r="U748" t="s">
        <v>290</v>
      </c>
      <c r="V748" t="s">
        <v>708</v>
      </c>
    </row>
    <row r="749" spans="21:22" x14ac:dyDescent="0.35">
      <c r="U749" t="s">
        <v>218</v>
      </c>
      <c r="V749" t="s">
        <v>706</v>
      </c>
    </row>
    <row r="750" spans="21:22" x14ac:dyDescent="0.35">
      <c r="U750" t="s">
        <v>291</v>
      </c>
      <c r="V750" t="s">
        <v>712</v>
      </c>
    </row>
    <row r="751" spans="21:22" x14ac:dyDescent="0.35">
      <c r="U751" t="s">
        <v>721</v>
      </c>
      <c r="V751" t="s">
        <v>114</v>
      </c>
    </row>
    <row r="752" spans="21:22" x14ac:dyDescent="0.35">
      <c r="U752" t="s">
        <v>177</v>
      </c>
      <c r="V752" t="s">
        <v>710</v>
      </c>
    </row>
    <row r="753" spans="21:22" x14ac:dyDescent="0.35">
      <c r="U753" t="s">
        <v>720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717</v>
      </c>
      <c r="V755" t="s">
        <v>17</v>
      </c>
    </row>
    <row r="756" spans="21:22" x14ac:dyDescent="0.35">
      <c r="U756" t="s">
        <v>734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2630</v>
      </c>
      <c r="V758" t="s">
        <v>713</v>
      </c>
    </row>
    <row r="759" spans="21:22" x14ac:dyDescent="0.35">
      <c r="U759" t="s">
        <v>718</v>
      </c>
      <c r="V759" t="s">
        <v>17</v>
      </c>
    </row>
    <row r="760" spans="21:22" x14ac:dyDescent="0.35">
      <c r="U760" t="s">
        <v>190</v>
      </c>
      <c r="V760" t="s">
        <v>710</v>
      </c>
    </row>
    <row r="761" spans="21:22" x14ac:dyDescent="0.35">
      <c r="U761" t="s">
        <v>977</v>
      </c>
      <c r="V761" t="s">
        <v>191</v>
      </c>
    </row>
    <row r="762" spans="21:22" x14ac:dyDescent="0.35">
      <c r="U762" t="s">
        <v>192</v>
      </c>
      <c r="V762" t="s">
        <v>980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2631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2632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713</v>
      </c>
    </row>
    <row r="770" spans="21:22" x14ac:dyDescent="0.35">
      <c r="U770" t="s">
        <v>196</v>
      </c>
      <c r="V770" t="s">
        <v>713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284</v>
      </c>
      <c r="V775" t="s">
        <v>711</v>
      </c>
    </row>
    <row r="776" spans="21:22" x14ac:dyDescent="0.35">
      <c r="U776" t="s">
        <v>212</v>
      </c>
      <c r="V776" t="s">
        <v>710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710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285</v>
      </c>
      <c r="V781" t="s">
        <v>711</v>
      </c>
    </row>
    <row r="782" spans="21:22" x14ac:dyDescent="0.35">
      <c r="U782" t="s">
        <v>200</v>
      </c>
      <c r="V782" t="s">
        <v>712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286</v>
      </c>
      <c r="V784" t="s">
        <v>708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287</v>
      </c>
      <c r="V786" t="s">
        <v>100</v>
      </c>
    </row>
    <row r="787" spans="21:22" x14ac:dyDescent="0.35">
      <c r="U787" t="s">
        <v>288</v>
      </c>
      <c r="V787" t="s">
        <v>100</v>
      </c>
    </row>
    <row r="788" spans="21:22" x14ac:dyDescent="0.35">
      <c r="U788" t="s">
        <v>214</v>
      </c>
      <c r="V788" t="s">
        <v>711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2628</v>
      </c>
      <c r="V790" t="s">
        <v>22</v>
      </c>
    </row>
    <row r="791" spans="21:22" x14ac:dyDescent="0.35">
      <c r="U791" t="s">
        <v>2629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  <sheetView workbookViewId="1">
      <selection activeCell="B8" sqref="B8"/>
    </sheetView>
    <sheetView workbookViewId="2">
      <selection activeCell="O3" sqref="O3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2" max="22" width="5.7265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703</v>
      </c>
      <c r="L2" t="s">
        <v>704</v>
      </c>
      <c r="M2" t="s">
        <v>702</v>
      </c>
      <c r="N2" t="s">
        <v>701</v>
      </c>
      <c r="O2" t="s">
        <v>981</v>
      </c>
      <c r="P2" t="s">
        <v>294</v>
      </c>
      <c r="Q2" t="s">
        <v>705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221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in'!$A$2:$C$201, 3, FALSE)</f>
        <v>_______</v>
      </c>
      <c r="Q3" s="3">
        <f>VLOOKUP($A3, 'auction in'!$A$2:$B$201, 2, FALSE)</f>
        <v>75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 t="shared" ref="W3:AG12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10.456888888888889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5">
      <c r="A4" t="str">
        <f>trueraw!B3</f>
        <v>Anthony Davis</v>
      </c>
      <c r="B4">
        <f>trueraw!G3*$V4*$T4/72</f>
        <v>1.6274999999999999</v>
      </c>
      <c r="C4">
        <f>trueraw!H3*$V4*$T4/72</f>
        <v>2.5144444444444445</v>
      </c>
      <c r="D4">
        <f>trueraw!I3*$V4*$T4/72</f>
        <v>-0.19805555555555554</v>
      </c>
      <c r="E4">
        <f>trueraw!J3*$V4*$T4/72</f>
        <v>1.8341666666666667</v>
      </c>
      <c r="F4">
        <f>trueraw!K3*$V4*$T4/72</f>
        <v>1.6361111111111111</v>
      </c>
      <c r="G4">
        <f>trueraw!L3*$V4*$T4/72</f>
        <v>0.36166666666666664</v>
      </c>
      <c r="H4">
        <f>trueraw!M3*$V4*$T4/72</f>
        <v>1.3088888888888888</v>
      </c>
      <c r="I4">
        <f>trueraw!N3*$V4*$T4/72</f>
        <v>3.7716666666666665</v>
      </c>
      <c r="J4">
        <f>trueraw!O3*$V4*$T4/72</f>
        <v>-0.99888888888888894</v>
      </c>
      <c r="K4">
        <f t="shared" ref="K4:K67" si="12">(SUM($D4:$J4) + $B4)</f>
        <v>9.343055555555555</v>
      </c>
      <c r="L4">
        <f t="shared" ref="L4:L67" si="13">SUM($B4:$I4)</f>
        <v>12.856388888888889</v>
      </c>
      <c r="M4">
        <f t="shared" ref="M4:M67" si="14">(SUM($B4:$F4) + SUM($H4:$J4))</f>
        <v>11.495833333333334</v>
      </c>
      <c r="N4">
        <f t="shared" ref="N4:N67" si="15">SUM($B4:$J4)</f>
        <v>11.8575</v>
      </c>
      <c r="O4">
        <f>SUMPRODUCT($B4:$J4, $B$1:$J$1)</f>
        <v>11.8575</v>
      </c>
      <c r="P4" s="1" t="str">
        <f>VLOOKUP($A4, 'auction in'!$A$2:$C$201, 3, FALSE)</f>
        <v>_______</v>
      </c>
      <c r="Q4" s="3">
        <f>VLOOKUP($A4, 'auction in'!$A$2:$B$201, 2, FALSE)</f>
        <v>75</v>
      </c>
      <c r="R4" t="str">
        <f>trueraw!C3</f>
        <v>PF, C</v>
      </c>
      <c r="S4" t="str">
        <f>trueraw!D3</f>
        <v>LAL</v>
      </c>
      <c r="T4">
        <f>trueraw!E3</f>
        <v>62</v>
      </c>
      <c r="U4">
        <f>trueraw!F3</f>
        <v>34.799999999999997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11.8575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12"/>
        <v>9.2000000000000011</v>
      </c>
      <c r="L5">
        <f t="shared" si="13"/>
        <v>12.199583333333335</v>
      </c>
      <c r="M5">
        <f t="shared" si="14"/>
        <v>9.4300000000000015</v>
      </c>
      <c r="N5">
        <f t="shared" si="15"/>
        <v>10.091250000000002</v>
      </c>
      <c r="O5">
        <f t="shared" ref="O5:O67" si="16">SUMPRODUCT($B5:$J5, $B$1:$J$1)</f>
        <v>10.091250000000002</v>
      </c>
      <c r="P5" s="1" t="str">
        <f>VLOOKUP($A5, 'auction in'!$A$2:$C$201, 3, FALSE)</f>
        <v>_______</v>
      </c>
      <c r="Q5" s="3">
        <f>VLOOKUP($A5, 'auction in'!$A$2:$B$201, 2, FALSE)</f>
        <v>68.510312259945451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10.091250000000002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12"/>
        <v>5.5833333333333339</v>
      </c>
      <c r="L6">
        <f t="shared" si="13"/>
        <v>11.148055555555556</v>
      </c>
      <c r="M6">
        <f t="shared" si="14"/>
        <v>6.8861111111111111</v>
      </c>
      <c r="N6">
        <f t="shared" si="15"/>
        <v>9.5940277777777787</v>
      </c>
      <c r="O6">
        <f t="shared" si="16"/>
        <v>9.5940277777777787</v>
      </c>
      <c r="P6" s="1" t="str">
        <f>VLOOKUP($A6, 'auction in'!$A$2:$C$201, 3, FALSE)</f>
        <v>_______</v>
      </c>
      <c r="Q6" s="3">
        <f>VLOOKUP($A6, 'auction in'!$A$2:$B$201, 2, FALSE)</f>
        <v>75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9.5940277777777787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12"/>
        <v>5.8000000000000007</v>
      </c>
      <c r="L7">
        <f t="shared" si="13"/>
        <v>9.3666666666666671</v>
      </c>
      <c r="M7">
        <f t="shared" si="14"/>
        <v>7.2666666666666666</v>
      </c>
      <c r="N7">
        <f t="shared" si="15"/>
        <v>8.3583333333333343</v>
      </c>
      <c r="O7">
        <f t="shared" si="16"/>
        <v>8.3583333333333343</v>
      </c>
      <c r="P7" s="1" t="str">
        <f>VLOOKUP($A7, 'auction in'!$A$2:$C$201, 3, FALSE)</f>
        <v>_______</v>
      </c>
      <c r="Q7" s="3">
        <f>VLOOKUP($A7, 'auction in'!$A$2:$B$201, 2, FALSE)</f>
        <v>75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8.3583333333333343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12"/>
        <v>4.8298611111111107</v>
      </c>
      <c r="L8">
        <f t="shared" si="13"/>
        <v>11.040972222222223</v>
      </c>
      <c r="M8">
        <f t="shared" si="14"/>
        <v>6.6715277777777784</v>
      </c>
      <c r="N8">
        <f t="shared" si="15"/>
        <v>8.65763888888889</v>
      </c>
      <c r="O8">
        <f t="shared" si="16"/>
        <v>8.65763888888889</v>
      </c>
      <c r="P8" s="1" t="str">
        <f>VLOOKUP($A8, 'auction in'!$A$2:$C$201, 3, FALSE)</f>
        <v>_______</v>
      </c>
      <c r="Q8" s="3">
        <f>VLOOKUP($A8, 'auction in'!$A$2:$B$201, 2, FALSE)</f>
        <v>75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8.65763888888889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12"/>
        <v>7.3597222222222225</v>
      </c>
      <c r="L9">
        <f t="shared" si="13"/>
        <v>10.198611111111111</v>
      </c>
      <c r="M9">
        <f t="shared" si="14"/>
        <v>5.6388888888888884</v>
      </c>
      <c r="N9">
        <f t="shared" si="15"/>
        <v>8.2541666666666664</v>
      </c>
      <c r="O9">
        <f t="shared" si="16"/>
        <v>8.2541666666666664</v>
      </c>
      <c r="P9" s="1" t="str">
        <f>VLOOKUP($A9, 'auction in'!$A$2:$C$201, 3, FALSE)</f>
        <v>_______</v>
      </c>
      <c r="Q9" s="3">
        <f>VLOOKUP($A9, 'auction in'!$A$2:$B$201, 2, FALSE)</f>
        <v>56.220252110719642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8.2541666666666664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12"/>
        <v>4.375</v>
      </c>
      <c r="L10">
        <f t="shared" si="13"/>
        <v>7.783333333333335</v>
      </c>
      <c r="M10">
        <f t="shared" si="14"/>
        <v>5.1333333333333346</v>
      </c>
      <c r="N10">
        <f t="shared" si="15"/>
        <v>6.8000000000000016</v>
      </c>
      <c r="O10">
        <f t="shared" si="16"/>
        <v>6.8000000000000016</v>
      </c>
      <c r="P10" s="1" t="str">
        <f>VLOOKUP($A10, 'auction in'!$A$2:$C$201, 3, FALSE)</f>
        <v>_______</v>
      </c>
      <c r="Q10" s="3">
        <f>VLOOKUP($A10, 'auction in'!$A$2:$B$201, 2, FALSE)</f>
        <v>44.217303822544025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6.8000000000000016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12"/>
        <v>4.9833333333333325</v>
      </c>
      <c r="L11">
        <f t="shared" si="13"/>
        <v>7.9749999999999988</v>
      </c>
      <c r="M11">
        <f t="shared" si="14"/>
        <v>6.0249999999999986</v>
      </c>
      <c r="N11">
        <f t="shared" si="15"/>
        <v>6.3166666666666655</v>
      </c>
      <c r="O11">
        <f t="shared" si="16"/>
        <v>6.3166666666666655</v>
      </c>
      <c r="P11" s="1" t="str">
        <f>VLOOKUP($A11, 'auction in'!$A$2:$C$201, 3, FALSE)</f>
        <v>_______</v>
      </c>
      <c r="Q11" s="3">
        <f>VLOOKUP($A11, 'auction in'!$A$2:$B$201, 2, FALSE)</f>
        <v>43.258405956512348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6.3166666666666655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12"/>
        <v>3.4</v>
      </c>
      <c r="L12">
        <f t="shared" si="13"/>
        <v>9.6805555555555554</v>
      </c>
      <c r="M12">
        <f t="shared" si="14"/>
        <v>3.2772222222222216</v>
      </c>
      <c r="N12">
        <f t="shared" si="15"/>
        <v>7.0455555555555556</v>
      </c>
      <c r="O12">
        <f t="shared" si="16"/>
        <v>7.0455555555555556</v>
      </c>
      <c r="P12" s="1" t="str">
        <f>VLOOKUP($A12, 'auction in'!$A$2:$C$201, 3, FALSE)</f>
        <v>_______</v>
      </c>
      <c r="Q12" s="3">
        <f>VLOOKUP($A12, 'auction in'!$A$2:$B$201, 2, FALSE)</f>
        <v>48.134661771371128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7.0455555555555556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12"/>
        <v>6.2416666666666663</v>
      </c>
      <c r="L13">
        <f t="shared" si="13"/>
        <v>8.0986111111111114</v>
      </c>
      <c r="M13">
        <f t="shared" si="14"/>
        <v>6.1541666666666668</v>
      </c>
      <c r="N13">
        <f t="shared" si="15"/>
        <v>7.1069444444444443</v>
      </c>
      <c r="O13">
        <f t="shared" si="16"/>
        <v>7.1069444444444443</v>
      </c>
      <c r="P13" s="1" t="str">
        <f>VLOOKUP($A13, 'auction in'!$A$2:$C$201, 3, FALSE)</f>
        <v>_______</v>
      </c>
      <c r="Q13" s="3">
        <f>VLOOKUP($A13, 'auction in'!$A$2:$B$201, 2, FALSE)</f>
        <v>48.545352524070736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 t="shared" ref="W13:AG22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7.1069444444444443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12"/>
        <v>6.4799236111111105</v>
      </c>
      <c r="L14">
        <f t="shared" si="13"/>
        <v>6.8512152777777775</v>
      </c>
      <c r="M14">
        <f t="shared" si="14"/>
        <v>6.5860069444444438</v>
      </c>
      <c r="N14">
        <f t="shared" si="15"/>
        <v>6.3296388888888888</v>
      </c>
      <c r="O14">
        <f t="shared" si="16"/>
        <v>6.3296388888888888</v>
      </c>
      <c r="P14" s="1" t="str">
        <f>VLOOKUP($A14, 'auction in'!$A$2:$C$201, 3, FALSE)</f>
        <v>_______</v>
      </c>
      <c r="Q14" s="3">
        <f>VLOOKUP($A14, 'auction in'!$A$2:$B$201, 2, FALSE)</f>
        <v>45.573884136891181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6.3296388888888888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12"/>
        <v>2.3625000000000007</v>
      </c>
      <c r="L15">
        <f t="shared" si="13"/>
        <v>9.4888888888888872</v>
      </c>
      <c r="M15">
        <f t="shared" si="14"/>
        <v>4.8027777777777771</v>
      </c>
      <c r="N15">
        <f t="shared" si="15"/>
        <v>6.9708333333333314</v>
      </c>
      <c r="O15">
        <f t="shared" si="16"/>
        <v>6.9708333333333314</v>
      </c>
      <c r="P15" s="1" t="str">
        <f>VLOOKUP($A15, 'auction in'!$A$2:$C$201, 3, FALSE)</f>
        <v>_______</v>
      </c>
      <c r="Q15" s="3">
        <f>VLOOKUP($A15, 'auction in'!$A$2:$B$201, 2, FALSE)</f>
        <v>47.6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6.9708333333333314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12"/>
        <v>3.9025000000000007</v>
      </c>
      <c r="L16">
        <f t="shared" si="13"/>
        <v>7.3500000000000014</v>
      </c>
      <c r="M16">
        <f t="shared" si="14"/>
        <v>5.267500000000001</v>
      </c>
      <c r="N16">
        <f t="shared" si="15"/>
        <v>5.9587500000000011</v>
      </c>
      <c r="O16">
        <f t="shared" si="16"/>
        <v>5.9587500000000011</v>
      </c>
      <c r="P16" s="1" t="str">
        <f>VLOOKUP($A16, 'auction in'!$A$2:$C$201, 3, FALSE)</f>
        <v>_______</v>
      </c>
      <c r="Q16" s="3">
        <f>VLOOKUP($A16, 'auction in'!$A$2:$B$201, 2, FALSE)</f>
        <v>40.863948785229773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5.9587500000000011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12"/>
        <v>6.4394444444444447</v>
      </c>
      <c r="L17">
        <f t="shared" si="13"/>
        <v>9.2404166666666665</v>
      </c>
      <c r="M17">
        <f t="shared" si="14"/>
        <v>2.8940277777777776</v>
      </c>
      <c r="N17">
        <f t="shared" si="15"/>
        <v>6.3184722222222227</v>
      </c>
      <c r="O17">
        <f t="shared" si="16"/>
        <v>6.3184722222222227</v>
      </c>
      <c r="P17" s="1" t="str">
        <f>VLOOKUP($A17, 'auction in'!$A$2:$C$201, 3, FALSE)</f>
        <v>_______</v>
      </c>
      <c r="Q17" s="3">
        <f>VLOOKUP($A17, 'auction in'!$A$2:$B$201, 2, FALSE)</f>
        <v>43.270485096297641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6.3184722222222227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12"/>
        <v>4.6520833333333336</v>
      </c>
      <c r="L18">
        <f t="shared" si="13"/>
        <v>5.1409722222222225</v>
      </c>
      <c r="M18">
        <f t="shared" si="14"/>
        <v>5.3624999999999998</v>
      </c>
      <c r="N18">
        <f t="shared" si="15"/>
        <v>5.0722222222222229</v>
      </c>
      <c r="O18">
        <f t="shared" si="16"/>
        <v>5.0722222222222229</v>
      </c>
      <c r="P18" s="1" t="str">
        <f>VLOOKUP($A18, 'auction in'!$A$2:$C$201, 3, FALSE)</f>
        <v>_______</v>
      </c>
      <c r="Q18" s="3">
        <f>VLOOKUP($A18, 'auction in'!$A$2:$B$201, 2, FALSE)</f>
        <v>34.933091150655926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5.0722222222222229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12"/>
        <v>3.5822222222222222</v>
      </c>
      <c r="L19">
        <f t="shared" si="13"/>
        <v>6.8088888888888901</v>
      </c>
      <c r="M19">
        <f t="shared" si="14"/>
        <v>4.177777777777778</v>
      </c>
      <c r="N19">
        <f t="shared" si="15"/>
        <v>5.8933333333333344</v>
      </c>
      <c r="O19">
        <f t="shared" si="16"/>
        <v>5.8933333333333344</v>
      </c>
      <c r="P19" s="1" t="str">
        <f>VLOOKUP($A19, 'auction in'!$A$2:$C$201, 3, FALSE)</f>
        <v>_______</v>
      </c>
      <c r="Q19" s="3">
        <f>VLOOKUP($A19, 'auction in'!$A$2:$B$201, 2, FALSE)</f>
        <v>40.426312259162991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5.8933333333333344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12"/>
        <v>10.7525</v>
      </c>
      <c r="L20">
        <f t="shared" si="13"/>
        <v>8.644166666666667</v>
      </c>
      <c r="M20">
        <f t="shared" si="14"/>
        <v>4.4370833333333337</v>
      </c>
      <c r="N20">
        <f t="shared" si="15"/>
        <v>6.1429166666666664</v>
      </c>
      <c r="O20">
        <f t="shared" si="16"/>
        <v>6.1429166666666664</v>
      </c>
      <c r="P20" s="1" t="str">
        <f>VLOOKUP($A20, 'auction in'!$A$2:$C$201, 3, FALSE)</f>
        <v>_______</v>
      </c>
      <c r="Q20" s="3">
        <f>VLOOKUP($A20, 'auction in'!$A$2:$B$201, 2, FALSE)</f>
        <v>42.096021043328605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6.1429166666666664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12"/>
        <v>5.9129166666666668</v>
      </c>
      <c r="L21">
        <f t="shared" si="13"/>
        <v>5.9224999999999994</v>
      </c>
      <c r="M21">
        <f t="shared" si="14"/>
        <v>5.5679166666666662</v>
      </c>
      <c r="N21">
        <f t="shared" si="15"/>
        <v>6.1237499999999994</v>
      </c>
      <c r="O21">
        <f t="shared" si="16"/>
        <v>6.1237499999999994</v>
      </c>
      <c r="P21" s="1" t="str">
        <f>VLOOKUP($A21, 'auction in'!$A$2:$C$201, 3, FALSE)</f>
        <v>_______</v>
      </c>
      <c r="Q21" s="3">
        <f>VLOOKUP($A21, 'auction in'!$A$2:$B$201, 2, FALSE)</f>
        <v>41.967796328684827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6.1237499999999994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12"/>
        <v>6.5361111111111114</v>
      </c>
      <c r="L22">
        <f t="shared" si="13"/>
        <v>6.843055555555555</v>
      </c>
      <c r="M22">
        <f t="shared" si="14"/>
        <v>3.9451388888888888</v>
      </c>
      <c r="N22">
        <f t="shared" si="15"/>
        <v>5.3805555555555546</v>
      </c>
      <c r="O22">
        <f t="shared" si="16"/>
        <v>5.3805555555555546</v>
      </c>
      <c r="P22" s="1" t="str">
        <f>VLOOKUP($A22, 'auction in'!$A$2:$C$201, 3, FALSE)</f>
        <v>_______</v>
      </c>
      <c r="Q22" s="3">
        <f>VLOOKUP($A22, 'auction in'!$A$2:$B$201, 2, FALSE)</f>
        <v>36.995836560142664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T22">
        <f t="shared" si="1"/>
        <v>5.3805555555555546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12"/>
        <v>4.6499999999999995</v>
      </c>
      <c r="L23">
        <f t="shared" si="13"/>
        <v>5.4499999999999993</v>
      </c>
      <c r="M23">
        <f t="shared" si="14"/>
        <v>4.3833333333333329</v>
      </c>
      <c r="N23">
        <f t="shared" si="15"/>
        <v>4.8749999999999991</v>
      </c>
      <c r="O23">
        <f t="shared" si="16"/>
        <v>4.8749999999999991</v>
      </c>
      <c r="P23" s="1" t="str">
        <f>VLOOKUP($A23, 'auction in'!$A$2:$C$201, 3, FALSE)</f>
        <v>_______</v>
      </c>
      <c r="Q23" s="3">
        <f>VLOOKUP($A23, 'auction in'!$A$2:$B$201, 2, FALSE)</f>
        <v>33.613677420263485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 t="shared" ref="W23:AG32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4.8749999999999991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12"/>
        <v>4.9020833333333336</v>
      </c>
      <c r="L24">
        <f t="shared" si="13"/>
        <v>5.4527777777777775</v>
      </c>
      <c r="M24">
        <f t="shared" si="14"/>
        <v>5.6062500000000002</v>
      </c>
      <c r="N24">
        <f t="shared" si="15"/>
        <v>5.1006944444444438</v>
      </c>
      <c r="O24">
        <f t="shared" si="16"/>
        <v>5.1006944444444438</v>
      </c>
      <c r="P24" s="1" t="str">
        <f>VLOOKUP($A24, 'auction in'!$A$2:$C$201, 3, FALSE)</f>
        <v>_______</v>
      </c>
      <c r="Q24" s="3">
        <f>VLOOKUP($A24, 'auction in'!$A$2:$B$201, 2, FALSE)</f>
        <v>35.123569893423841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5.1006944444444438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12"/>
        <v>6.2359722222222214</v>
      </c>
      <c r="L25">
        <f t="shared" si="13"/>
        <v>6.7440277777777764</v>
      </c>
      <c r="M25">
        <f t="shared" si="14"/>
        <v>1.0652777777777778</v>
      </c>
      <c r="N25">
        <f t="shared" si="15"/>
        <v>4.5233333333333317</v>
      </c>
      <c r="O25">
        <f t="shared" si="16"/>
        <v>4.5233333333333317</v>
      </c>
      <c r="P25" s="1" t="str">
        <f>VLOOKUP($A25, 'auction in'!$A$2:$C$201, 3, FALSE)</f>
        <v>_______</v>
      </c>
      <c r="Q25" s="3">
        <f>VLOOKUP($A25, 'auction in'!$A$2:$B$201, 2, FALSE)</f>
        <v>31.261032655929949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4.5233333333333317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12"/>
        <v>8.7844444444444427</v>
      </c>
      <c r="L26">
        <f t="shared" si="13"/>
        <v>5.555416666666666</v>
      </c>
      <c r="M26">
        <f t="shared" si="14"/>
        <v>5.648472222222221</v>
      </c>
      <c r="N26">
        <f t="shared" si="15"/>
        <v>5.1366666666666658</v>
      </c>
      <c r="O26">
        <f t="shared" si="16"/>
        <v>5.1366666666666658</v>
      </c>
      <c r="P26" s="1" t="str">
        <f>VLOOKUP($A26, 'auction in'!$A$2:$C$201, 3, FALSE)</f>
        <v>_______</v>
      </c>
      <c r="Q26" s="3">
        <f>VLOOKUP($A26, 'auction in'!$A$2:$B$201, 2, FALSE)</f>
        <v>35.364223524530622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T26">
        <f t="shared" si="1"/>
        <v>5.1366666666666658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12"/>
        <v>2.9777777777777779</v>
      </c>
      <c r="L27">
        <f t="shared" si="13"/>
        <v>5.9183333333333321</v>
      </c>
      <c r="M27">
        <f t="shared" si="14"/>
        <v>4.0665277777777762</v>
      </c>
      <c r="N27">
        <f t="shared" si="15"/>
        <v>5.0994444444444431</v>
      </c>
      <c r="O27">
        <f t="shared" si="16"/>
        <v>5.0994444444444431</v>
      </c>
      <c r="P27" s="1" t="str">
        <f>VLOOKUP($A27, 'auction in'!$A$2:$C$201, 3, FALSE)</f>
        <v>_______</v>
      </c>
      <c r="Q27" s="3">
        <f>VLOOKUP($A27, 'auction in'!$A$2:$B$201, 2, FALSE)</f>
        <v>35.115207412034025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5.0994444444444431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12"/>
        <v>2.7958333333333334</v>
      </c>
      <c r="L28">
        <f t="shared" si="13"/>
        <v>4.8969444444444443</v>
      </c>
      <c r="M28">
        <f t="shared" si="14"/>
        <v>2.3722222222222222</v>
      </c>
      <c r="N28">
        <f t="shared" si="15"/>
        <v>4.2361111111111107</v>
      </c>
      <c r="O28">
        <f t="shared" si="16"/>
        <v>4.2361111111111107</v>
      </c>
      <c r="P28" s="1" t="str">
        <f>VLOOKUP($A28, 'auction in'!$A$2:$C$201, 3, FALSE)</f>
        <v>_______</v>
      </c>
      <c r="Q28" s="3">
        <f>VLOOKUP($A28, 'auction in'!$A$2:$B$201, 2, FALSE)</f>
        <v>29.339520265471126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4.2361111111111107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12"/>
        <v>5.2018055555555556</v>
      </c>
      <c r="L29">
        <f t="shared" si="13"/>
        <v>4.9970833333333333</v>
      </c>
      <c r="M29">
        <f t="shared" si="14"/>
        <v>5.0901388888888892</v>
      </c>
      <c r="N29">
        <f t="shared" si="15"/>
        <v>4.5969444444444445</v>
      </c>
      <c r="O29">
        <f t="shared" si="16"/>
        <v>4.5969444444444445</v>
      </c>
      <c r="P29" s="1" t="str">
        <f>VLOOKUP($A29, 'auction in'!$A$2:$C$201, 3, FALSE)</f>
        <v>_______</v>
      </c>
      <c r="Q29" s="3">
        <f>VLOOKUP($A29, 'auction in'!$A$2:$B$201, 2, FALSE)</f>
        <v>31.753489893329952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4.5969444444444445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12"/>
        <v>3.3872222222222224</v>
      </c>
      <c r="L30">
        <f t="shared" si="13"/>
        <v>5.2390277777777765</v>
      </c>
      <c r="M30">
        <f t="shared" si="14"/>
        <v>2.1681944444444445</v>
      </c>
      <c r="N30">
        <f t="shared" si="15"/>
        <v>4.4387499999999989</v>
      </c>
      <c r="O30">
        <f t="shared" si="16"/>
        <v>4.4387499999999989</v>
      </c>
      <c r="P30" s="1" t="str">
        <f>VLOOKUP($A30, 'auction in'!$A$2:$C$201, 3, FALSE)</f>
        <v>_______</v>
      </c>
      <c r="Q30" s="3">
        <f>VLOOKUP($A30, 'auction in'!$A$2:$B$201, 2, FALSE)</f>
        <v>30.695171415219395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4.4387499999999989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12"/>
        <v>3.7588888888888894</v>
      </c>
      <c r="L31">
        <f t="shared" si="13"/>
        <v>5.4683333333333337</v>
      </c>
      <c r="M31">
        <f t="shared" si="14"/>
        <v>3.277222222222222</v>
      </c>
      <c r="N31">
        <f t="shared" si="15"/>
        <v>4.5144444444444449</v>
      </c>
      <c r="O31">
        <f t="shared" si="16"/>
        <v>4.5144444444444449</v>
      </c>
      <c r="P31" s="1" t="str">
        <f>VLOOKUP($A31, 'auction in'!$A$2:$C$201, 3, FALSE)</f>
        <v>_______</v>
      </c>
      <c r="Q31" s="3">
        <f>VLOOKUP($A31, 'auction in'!$A$2:$B$201, 2, FALSE)</f>
        <v>31.201566121602415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4.5144444444444449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12"/>
        <v>3.541666666666667</v>
      </c>
      <c r="L32">
        <f t="shared" si="13"/>
        <v>3.8533333333333335</v>
      </c>
      <c r="M32">
        <f t="shared" si="14"/>
        <v>4.9111111111111114</v>
      </c>
      <c r="N32">
        <f t="shared" si="15"/>
        <v>4.42</v>
      </c>
      <c r="O32">
        <f t="shared" si="16"/>
        <v>4.42</v>
      </c>
      <c r="P32" s="1" t="str">
        <f>VLOOKUP($A32, 'auction in'!$A$2:$C$201, 3, FALSE)</f>
        <v>_______</v>
      </c>
      <c r="Q32" s="3">
        <f>VLOOKUP($A32, 'auction in'!$A$2:$B$201, 2, FALSE)</f>
        <v>30.569734194372234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4.42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12"/>
        <v>1.8255555555555556</v>
      </c>
      <c r="L33">
        <f t="shared" si="13"/>
        <v>5.8900000000000015</v>
      </c>
      <c r="M33">
        <f t="shared" si="14"/>
        <v>3.2291666666666679</v>
      </c>
      <c r="N33">
        <f t="shared" si="15"/>
        <v>3.9697222222222237</v>
      </c>
      <c r="O33">
        <f t="shared" si="16"/>
        <v>3.9697222222222237</v>
      </c>
      <c r="P33" s="1" t="str">
        <f>VLOOKUP($A33, 'auction in'!$A$2:$C$201, 3, FALSE)</f>
        <v>_______</v>
      </c>
      <c r="Q33" s="3">
        <f>VLOOKUP($A33, 'auction in'!$A$2:$B$201, 2, FALSE)</f>
        <v>27.557382564842495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 t="shared" ref="W33:AG42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3.9697222222222237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12"/>
        <v>1.8666666666666671</v>
      </c>
      <c r="L34">
        <f t="shared" si="13"/>
        <v>5.4000000000000012</v>
      </c>
      <c r="M34">
        <f t="shared" si="14"/>
        <v>2.5833333333333339</v>
      </c>
      <c r="N34">
        <f t="shared" si="15"/>
        <v>3.7500000000000013</v>
      </c>
      <c r="O34">
        <f t="shared" si="16"/>
        <v>3.7500000000000013</v>
      </c>
      <c r="P34" s="1" t="str">
        <f>VLOOKUP($A34, 'auction in'!$A$2:$C$201, 3, FALSE)</f>
        <v>_______</v>
      </c>
      <c r="Q34" s="3">
        <f>VLOOKUP($A34, 'auction in'!$A$2:$B$201, 2, FALSE)</f>
        <v>26.087444169433468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3.7500000000000013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12"/>
        <v>2.0833333333333335</v>
      </c>
      <c r="L35">
        <f t="shared" si="13"/>
        <v>5.0500000000000007</v>
      </c>
      <c r="M35">
        <f t="shared" si="14"/>
        <v>1.5</v>
      </c>
      <c r="N35">
        <f t="shared" si="15"/>
        <v>3.7000000000000006</v>
      </c>
      <c r="O35">
        <f t="shared" si="16"/>
        <v>3.7000000000000006</v>
      </c>
      <c r="P35" s="1" t="str">
        <f>VLOOKUP($A35, 'auction in'!$A$2:$C$201, 3, FALSE)</f>
        <v>_______</v>
      </c>
      <c r="Q35" s="3">
        <f>VLOOKUP($A35, 'auction in'!$A$2:$B$201, 2, FALSE)</f>
        <v>25.752944913841016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3.7000000000000006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12"/>
        <v>2.8033333333333337</v>
      </c>
      <c r="L36">
        <f t="shared" si="13"/>
        <v>3.5525000000000002</v>
      </c>
      <c r="M36">
        <f t="shared" si="14"/>
        <v>3.6733333333333338</v>
      </c>
      <c r="N36">
        <f t="shared" si="15"/>
        <v>3.5686111111111112</v>
      </c>
      <c r="O36">
        <f t="shared" si="16"/>
        <v>3.5686111111111112</v>
      </c>
      <c r="P36" s="1" t="str">
        <f>VLOOKUP($A36, 'auction in'!$A$2:$C$201, 3, FALSE)</f>
        <v>_______</v>
      </c>
      <c r="Q36" s="3">
        <f>VLOOKUP($A36, 'auction in'!$A$2:$B$201, 2, FALSE)</f>
        <v>24.873955203311972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3.5686111111111112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12"/>
        <v>3.267777777777777</v>
      </c>
      <c r="L37">
        <f t="shared" si="13"/>
        <v>6.1388888888888893</v>
      </c>
      <c r="M37">
        <f t="shared" si="14"/>
        <v>3.1733333333333333</v>
      </c>
      <c r="N37">
        <f t="shared" si="15"/>
        <v>4.0705555555555559</v>
      </c>
      <c r="O37">
        <f t="shared" si="16"/>
        <v>4.0705555555555559</v>
      </c>
      <c r="P37" s="1" t="str">
        <f>VLOOKUP($A37, 'auction in'!$A$2:$C$201, 3, FALSE)</f>
        <v>_______</v>
      </c>
      <c r="Q37" s="3">
        <f>VLOOKUP($A37, 'auction in'!$A$2:$B$201, 2, FALSE)</f>
        <v>28.231956063620586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4.0705555555555559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12"/>
        <v>1.8180555555555555</v>
      </c>
      <c r="L38">
        <f t="shared" si="13"/>
        <v>4.9583333333333339</v>
      </c>
      <c r="M38">
        <f t="shared" si="14"/>
        <v>2.5277777777777781</v>
      </c>
      <c r="N38">
        <f t="shared" si="15"/>
        <v>4.0250000000000004</v>
      </c>
      <c r="O38">
        <f t="shared" si="16"/>
        <v>4.0250000000000004</v>
      </c>
      <c r="P38" s="1" t="str">
        <f>VLOOKUP($A38, 'auction in'!$A$2:$C$201, 3, FALSE)</f>
        <v>_______</v>
      </c>
      <c r="Q38" s="3">
        <f>VLOOKUP($A38, 'auction in'!$A$2:$B$201, 2, FALSE)</f>
        <v>27.927190075191916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4.0250000000000004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12"/>
        <v>2.2458333333333322</v>
      </c>
      <c r="L39">
        <f t="shared" si="13"/>
        <v>5.6</v>
      </c>
      <c r="M39">
        <f t="shared" si="14"/>
        <v>2.7319444444444443</v>
      </c>
      <c r="N39">
        <f t="shared" si="15"/>
        <v>3.9569444444444439</v>
      </c>
      <c r="O39">
        <f t="shared" si="16"/>
        <v>3.9569444444444439</v>
      </c>
      <c r="P39" s="1" t="str">
        <f>VLOOKUP($A39, 'auction in'!$A$2:$C$201, 3, FALSE)</f>
        <v>_______</v>
      </c>
      <c r="Q39" s="3">
        <f>VLOOKUP($A39, 'auction in'!$A$2:$B$201, 2, FALSE)</f>
        <v>27.471899421746635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3.9569444444444439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12"/>
        <v>6.5361111111111114</v>
      </c>
      <c r="L40">
        <f t="shared" si="13"/>
        <v>5.7055555555555557</v>
      </c>
      <c r="M40">
        <f t="shared" si="14"/>
        <v>0.76736111111111183</v>
      </c>
      <c r="N40">
        <f t="shared" si="15"/>
        <v>3.5930555555555559</v>
      </c>
      <c r="O40">
        <f t="shared" si="16"/>
        <v>3.5930555555555559</v>
      </c>
      <c r="P40" s="1" t="str">
        <f>VLOOKUP($A40, 'auction in'!$A$2:$C$201, 3, FALSE)</f>
        <v>_______</v>
      </c>
      <c r="Q40" s="3">
        <f>VLOOKUP($A40, 'auction in'!$A$2:$B$201, 2, FALSE)</f>
        <v>25.037488172712727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3.5930555555555559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12"/>
        <v>4.2486111111111109</v>
      </c>
      <c r="L41">
        <f t="shared" si="13"/>
        <v>3.7236111111111105</v>
      </c>
      <c r="M41">
        <f t="shared" si="14"/>
        <v>4.5402777777777779</v>
      </c>
      <c r="N41">
        <f t="shared" si="15"/>
        <v>3.8499999999999996</v>
      </c>
      <c r="O41">
        <f t="shared" si="16"/>
        <v>3.8499999999999996</v>
      </c>
      <c r="P41" s="1" t="str">
        <f>VLOOKUP($A41, 'auction in'!$A$2:$C$201, 3, FALSE)</f>
        <v>_______</v>
      </c>
      <c r="Q41" s="3">
        <f>VLOOKUP($A41, 'auction in'!$A$2:$B$201, 2, FALSE)</f>
        <v>26.756442680618346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3.8499999999999996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12"/>
        <v>3.7619444444444441</v>
      </c>
      <c r="L42">
        <f t="shared" si="13"/>
        <v>3.4719444444444445</v>
      </c>
      <c r="M42">
        <f t="shared" si="14"/>
        <v>3.616944444444445</v>
      </c>
      <c r="N42">
        <f t="shared" si="15"/>
        <v>3.1577777777777776</v>
      </c>
      <c r="O42">
        <f t="shared" si="16"/>
        <v>3.1577777777777776</v>
      </c>
      <c r="P42" s="1" t="str">
        <f>VLOOKUP($A42, 'auction in'!$A$2:$C$201, 3, FALSE)</f>
        <v>_______</v>
      </c>
      <c r="Q42" s="3">
        <f>VLOOKUP($A42, 'auction in'!$A$2:$B$201, 2, FALSE)</f>
        <v>22.125486319860705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3.1577777777777776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12"/>
        <v>3.1266666666666665</v>
      </c>
      <c r="L43">
        <f t="shared" si="13"/>
        <v>4.5783333333333331</v>
      </c>
      <c r="M43">
        <f t="shared" si="14"/>
        <v>3.2104166666666663</v>
      </c>
      <c r="N43">
        <f t="shared" si="15"/>
        <v>3.6198611111111108</v>
      </c>
      <c r="O43">
        <f t="shared" si="16"/>
        <v>3.6198611111111108</v>
      </c>
      <c r="P43" s="1" t="str">
        <f>VLOOKUP($A43, 'auction in'!$A$2:$C$201, 3, FALSE)</f>
        <v>_______</v>
      </c>
      <c r="Q43" s="3">
        <f>VLOOKUP($A43, 'auction in'!$A$2:$B$201, 2, FALSE)</f>
        <v>25.216816940294226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 t="shared" ref="W43:AG52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T43">
        <f t="shared" si="20"/>
        <v>3.6198611111111108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12"/>
        <v>3.1288888888888882</v>
      </c>
      <c r="L44">
        <f t="shared" si="13"/>
        <v>3.5822222222222222</v>
      </c>
      <c r="M44">
        <f t="shared" si="14"/>
        <v>3.8933333333333331</v>
      </c>
      <c r="N44">
        <f t="shared" si="15"/>
        <v>3.3511111111111109</v>
      </c>
      <c r="O44">
        <f t="shared" si="16"/>
        <v>3.3511111111111109</v>
      </c>
      <c r="P44" s="1" t="str">
        <f>VLOOKUP($A44, 'auction in'!$A$2:$C$201, 3, FALSE)</f>
        <v>_______</v>
      </c>
      <c r="Q44" s="3">
        <f>VLOOKUP($A44, 'auction in'!$A$2:$B$201, 2, FALSE)</f>
        <v>23.41888344148483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3.3511111111111109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12"/>
        <v>1.882222222222222</v>
      </c>
      <c r="L45">
        <f t="shared" si="13"/>
        <v>2.9088888888888889</v>
      </c>
      <c r="M45">
        <f t="shared" si="14"/>
        <v>1.9599999999999997</v>
      </c>
      <c r="N45">
        <f t="shared" si="15"/>
        <v>2.7611111111111111</v>
      </c>
      <c r="O45">
        <f t="shared" si="16"/>
        <v>2.7611111111111111</v>
      </c>
      <c r="P45" s="1" t="str">
        <f>VLOOKUP($A45, 'auction in'!$A$2:$C$201, 3, FALSE)</f>
        <v>_______</v>
      </c>
      <c r="Q45" s="3">
        <f>VLOOKUP($A45, 'auction in'!$A$2:$B$201, 2, FALSE)</f>
        <v>19.471792225493967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2.7611111111111111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12"/>
        <v>3.4094444444444445</v>
      </c>
      <c r="L46">
        <f t="shared" si="13"/>
        <v>2.8994444444444447</v>
      </c>
      <c r="M46">
        <f t="shared" si="14"/>
        <v>3.8250000000000002</v>
      </c>
      <c r="N46">
        <f t="shared" si="15"/>
        <v>3.3338888888888891</v>
      </c>
      <c r="O46">
        <f t="shared" si="16"/>
        <v>3.3338888888888891</v>
      </c>
      <c r="P46" s="1" t="str">
        <f>VLOOKUP($A46, 'auction in'!$A$2:$C$201, 3, FALSE)</f>
        <v>_______</v>
      </c>
      <c r="Q46" s="3">
        <f>VLOOKUP($A46, 'auction in'!$A$2:$B$201, 2, FALSE)</f>
        <v>23.303667031225213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3.3338888888888891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12"/>
        <v>5.4022222222222229</v>
      </c>
      <c r="L47">
        <f t="shared" si="13"/>
        <v>2.3611111111111116</v>
      </c>
      <c r="M47">
        <f t="shared" si="14"/>
        <v>4.3538888888888891</v>
      </c>
      <c r="N47">
        <f t="shared" si="15"/>
        <v>3.3338888888888896</v>
      </c>
      <c r="O47">
        <f t="shared" si="16"/>
        <v>3.3338888888888896</v>
      </c>
      <c r="P47" s="1" t="str">
        <f>VLOOKUP($A47, 'auction in'!$A$2:$C$201, 3, FALSE)</f>
        <v>_______</v>
      </c>
      <c r="Q47" s="3">
        <f>VLOOKUP($A47, 'auction in'!$A$2:$B$201, 2, FALSE)</f>
        <v>23.303667031225217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3.3338888888888896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12"/>
        <v>1.8416666666666668</v>
      </c>
      <c r="L48">
        <f t="shared" si="13"/>
        <v>4.4861111111111107</v>
      </c>
      <c r="M48">
        <f t="shared" si="14"/>
        <v>1.9833333333333334</v>
      </c>
      <c r="N48">
        <f t="shared" si="15"/>
        <v>3.3433333333333328</v>
      </c>
      <c r="O48">
        <f t="shared" si="16"/>
        <v>3.3433333333333328</v>
      </c>
      <c r="P48" s="1" t="str">
        <f>VLOOKUP($A48, 'auction in'!$A$2:$C$201, 3, FALSE)</f>
        <v>_______</v>
      </c>
      <c r="Q48" s="3">
        <f>VLOOKUP($A48, 'auction in'!$A$2:$B$201, 2, FALSE)</f>
        <v>23.366850223948227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3.3433333333333328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12"/>
        <v>3.4066666666666663</v>
      </c>
      <c r="L49">
        <f t="shared" si="13"/>
        <v>5.1333333333333329</v>
      </c>
      <c r="M49">
        <f t="shared" si="14"/>
        <v>-5.4444444444444295E-2</v>
      </c>
      <c r="N49">
        <f t="shared" si="15"/>
        <v>2.6988888888888884</v>
      </c>
      <c r="O49">
        <f t="shared" si="16"/>
        <v>2.6988888888888884</v>
      </c>
      <c r="P49" s="1" t="str">
        <f>VLOOKUP($A49, 'auction in'!$A$2:$C$201, 3, FALSE)</f>
        <v>_______</v>
      </c>
      <c r="Q49" s="3">
        <f>VLOOKUP($A49, 'auction in'!$A$2:$B$201, 2, FALSE)</f>
        <v>19.055526485201142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2.6988888888888884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12"/>
        <v>3.7333333333333334</v>
      </c>
      <c r="L50">
        <f t="shared" si="13"/>
        <v>4.1244444444444435</v>
      </c>
      <c r="M50">
        <f t="shared" si="14"/>
        <v>2.0266666666666664</v>
      </c>
      <c r="N50">
        <f t="shared" si="15"/>
        <v>2.977777777777777</v>
      </c>
      <c r="O50">
        <f t="shared" si="16"/>
        <v>2.977777777777777</v>
      </c>
      <c r="P50" s="1" t="str">
        <f>VLOOKUP($A50, 'auction in'!$A$2:$C$201, 3, FALSE)</f>
        <v>_______</v>
      </c>
      <c r="Q50" s="3">
        <f>VLOOKUP($A50, 'auction in'!$A$2:$B$201, 2, FALSE)</f>
        <v>20.921288999727896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2.977777777777777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12"/>
        <v>2.8972222222222221</v>
      </c>
      <c r="L51">
        <f t="shared" si="13"/>
        <v>3.1305555555555546</v>
      </c>
      <c r="M51">
        <f t="shared" si="14"/>
        <v>2.8680555555555549</v>
      </c>
      <c r="N51">
        <f t="shared" si="15"/>
        <v>3.2763888888888881</v>
      </c>
      <c r="O51">
        <f t="shared" si="16"/>
        <v>3.2763888888888881</v>
      </c>
      <c r="P51" s="1" t="str">
        <f>VLOOKUP($A51, 'auction in'!$A$2:$C$201, 3, FALSE)</f>
        <v>_______</v>
      </c>
      <c r="Q51" s="3">
        <f>VLOOKUP($A51, 'auction in'!$A$2:$B$201, 2, FALSE)</f>
        <v>22.918992887293896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3.2763888888888881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12"/>
        <v>3.041666666666667</v>
      </c>
      <c r="L52">
        <f t="shared" si="13"/>
        <v>2.3499999999999996</v>
      </c>
      <c r="M52">
        <f t="shared" si="14"/>
        <v>3.0583333333333331</v>
      </c>
      <c r="N52">
        <f t="shared" si="15"/>
        <v>2.7166666666666663</v>
      </c>
      <c r="O52">
        <f t="shared" si="16"/>
        <v>2.7166666666666663</v>
      </c>
      <c r="P52" s="1" t="str">
        <f>VLOOKUP($A52, 'auction in'!$A$2:$C$201, 3, FALSE)</f>
        <v>_______</v>
      </c>
      <c r="Q52" s="3">
        <f>VLOOKUP($A52, 'auction in'!$A$2:$B$201, 2, FALSE)</f>
        <v>19.174459553856238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2.7166666666666663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12"/>
        <v>3.4222222222222225</v>
      </c>
      <c r="L53">
        <f t="shared" si="13"/>
        <v>3.5</v>
      </c>
      <c r="M53">
        <f t="shared" si="14"/>
        <v>3.3736111111111109</v>
      </c>
      <c r="N53">
        <f t="shared" si="15"/>
        <v>3.1013888888888888</v>
      </c>
      <c r="O53">
        <f t="shared" si="16"/>
        <v>3.1013888888888888</v>
      </c>
      <c r="P53" s="1" t="str">
        <f>VLOOKUP($A53, 'auction in'!$A$2:$C$201, 3, FALSE)</f>
        <v>_______</v>
      </c>
      <c r="Q53" s="3">
        <f>VLOOKUP($A53, 'auction in'!$A$2:$B$201, 2, FALSE)</f>
        <v>21.748245492720336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3.1013888888888888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12"/>
        <v>2.0916666666666668</v>
      </c>
      <c r="L54">
        <f t="shared" si="13"/>
        <v>2.3833333333333333</v>
      </c>
      <c r="M54">
        <f t="shared" si="14"/>
        <v>2.916666666666667</v>
      </c>
      <c r="N54">
        <f t="shared" si="15"/>
        <v>2.6333333333333333</v>
      </c>
      <c r="O54">
        <f t="shared" si="16"/>
        <v>2.6333333333333333</v>
      </c>
      <c r="P54" s="1" t="str">
        <f>VLOOKUP($A54, 'auction in'!$A$2:$C$201, 3, FALSE)</f>
        <v>_______</v>
      </c>
      <c r="Q54" s="3">
        <f>VLOOKUP($A54, 'auction in'!$A$2:$B$201, 2, FALSE)</f>
        <v>18.616960794535494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2.6333333333333333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12"/>
        <v>1.9913888888888887</v>
      </c>
      <c r="L55">
        <f t="shared" si="13"/>
        <v>4.3456944444444447</v>
      </c>
      <c r="M55">
        <f t="shared" si="14"/>
        <v>0.97708333333333353</v>
      </c>
      <c r="N55">
        <f t="shared" si="15"/>
        <v>2.8288888888888892</v>
      </c>
      <c r="O55">
        <f t="shared" si="16"/>
        <v>2.8288888888888892</v>
      </c>
      <c r="P55" s="1" t="str">
        <f>VLOOKUP($A55, 'auction in'!$A$2:$C$201, 3, FALSE)</f>
        <v>_______</v>
      </c>
      <c r="Q55" s="3">
        <f>VLOOKUP($A55, 'auction in'!$A$2:$B$201, 2, FALSE)</f>
        <v>19.925224549741507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T55">
        <f t="shared" si="20"/>
        <v>2.8288888888888892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12"/>
        <v>1.9377777777777776</v>
      </c>
      <c r="L56">
        <f t="shared" si="13"/>
        <v>4.1244444444444444</v>
      </c>
      <c r="M56">
        <f t="shared" si="14"/>
        <v>2.1511111111111116</v>
      </c>
      <c r="N56">
        <f t="shared" si="15"/>
        <v>2.6311111111111112</v>
      </c>
      <c r="O56">
        <f t="shared" si="16"/>
        <v>2.6311111111111112</v>
      </c>
      <c r="P56" s="1" t="str">
        <f>VLOOKUP($A56, 'auction in'!$A$2:$C$201, 3, FALSE)</f>
        <v>_______</v>
      </c>
      <c r="Q56" s="3">
        <f>VLOOKUP($A56, 'auction in'!$A$2:$B$201, 2, FALSE)</f>
        <v>18.602094160953609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T56">
        <f t="shared" si="20"/>
        <v>2.6311111111111112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12"/>
        <v>2.5458333333333334</v>
      </c>
      <c r="L57">
        <f t="shared" si="13"/>
        <v>3.1145833333333335</v>
      </c>
      <c r="M57">
        <f t="shared" si="14"/>
        <v>1.7874999999999996</v>
      </c>
      <c r="N57">
        <f t="shared" si="15"/>
        <v>2.6631944444444446</v>
      </c>
      <c r="O57">
        <f t="shared" si="16"/>
        <v>2.6631944444444446</v>
      </c>
      <c r="P57" s="1" t="str">
        <f>VLOOKUP($A57, 'auction in'!$A$2:$C$201, 3, FALSE)</f>
        <v>_______</v>
      </c>
      <c r="Q57" s="3">
        <f>VLOOKUP($A57, 'auction in'!$A$2:$B$201, 2, FALSE)</f>
        <v>18.816731183292099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2.6631944444444446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12"/>
        <v>2.717222222222222</v>
      </c>
      <c r="L58">
        <f t="shared" si="13"/>
        <v>2.2054166666666664</v>
      </c>
      <c r="M58">
        <f t="shared" si="14"/>
        <v>3.5733333333333328</v>
      </c>
      <c r="N58">
        <f t="shared" si="15"/>
        <v>2.7358333333333329</v>
      </c>
      <c r="O58">
        <f t="shared" si="16"/>
        <v>2.7358333333333329</v>
      </c>
      <c r="P58" s="1" t="str">
        <f>VLOOKUP($A58, 'auction in'!$A$2:$C$201, 3, FALSE)</f>
        <v>_______</v>
      </c>
      <c r="Q58" s="3">
        <f>VLOOKUP($A58, 'auction in'!$A$2:$B$201, 2, FALSE)</f>
        <v>19.302684268500006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2.7358333333333329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12"/>
        <v>6.9416666666666664</v>
      </c>
      <c r="L59">
        <f t="shared" si="13"/>
        <v>5.3569444444444443</v>
      </c>
      <c r="M59">
        <f t="shared" si="14"/>
        <v>3.0722222222222224</v>
      </c>
      <c r="N59">
        <f t="shared" si="15"/>
        <v>2.8680555555555554</v>
      </c>
      <c r="O59">
        <f t="shared" si="16"/>
        <v>2.8680555555555554</v>
      </c>
      <c r="P59" s="1" t="str">
        <f>VLOOKUP($A59, 'auction in'!$A$2:$C$201, 3, FALSE)</f>
        <v>_______</v>
      </c>
      <c r="Q59" s="3">
        <f>VLOOKUP($A59, 'auction in'!$A$2:$B$201, 2, FALSE)</f>
        <v>20.187248966622253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2.8680555555555554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12"/>
        <v>2.3852777777777781</v>
      </c>
      <c r="L60">
        <f t="shared" si="13"/>
        <v>2.2819444444444446</v>
      </c>
      <c r="M60">
        <f t="shared" si="14"/>
        <v>1.7997222222222222</v>
      </c>
      <c r="N60">
        <f t="shared" si="15"/>
        <v>2.5144444444444445</v>
      </c>
      <c r="O60">
        <f t="shared" si="16"/>
        <v>2.5144444444444445</v>
      </c>
      <c r="P60" s="1" t="str">
        <f>VLOOKUP($A60, 'auction in'!$A$2:$C$201, 3, FALSE)</f>
        <v>_______</v>
      </c>
      <c r="Q60" s="3">
        <f>VLOOKUP($A60, 'auction in'!$A$2:$B$201, 2, FALSE)</f>
        <v>17.821595897904569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2.5144444444444445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12"/>
        <v>1.3533333333333335</v>
      </c>
      <c r="L61">
        <f t="shared" si="13"/>
        <v>2.5294444444444446</v>
      </c>
      <c r="M61">
        <f t="shared" si="14"/>
        <v>1.6916666666666669</v>
      </c>
      <c r="N61">
        <f t="shared" si="15"/>
        <v>2.2394444444444446</v>
      </c>
      <c r="O61">
        <f t="shared" si="16"/>
        <v>2.2394444444444446</v>
      </c>
      <c r="P61" s="1" t="str">
        <f>VLOOKUP($A61, 'auction in'!$A$2:$C$201, 3, FALSE)</f>
        <v>_______</v>
      </c>
      <c r="Q61" s="3">
        <f>VLOOKUP($A61, 'auction in'!$A$2:$B$201, 2, FALSE)</f>
        <v>15.981849992146113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2.2394444444444446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12"/>
        <v>1.3520833333333333</v>
      </c>
      <c r="L62">
        <f t="shared" si="13"/>
        <v>2.0243055555555554</v>
      </c>
      <c r="M62">
        <f t="shared" si="14"/>
        <v>2.4138888888888888</v>
      </c>
      <c r="N62">
        <f t="shared" si="15"/>
        <v>2.0930555555555554</v>
      </c>
      <c r="O62">
        <f t="shared" si="16"/>
        <v>2.0930555555555554</v>
      </c>
      <c r="P62" s="1" t="str">
        <f>VLOOKUP($A62, 'auction in'!$A$2:$C$201, 3, FALSE)</f>
        <v>_______</v>
      </c>
      <c r="Q62" s="3">
        <f>VLOOKUP($A62, 'auction in'!$A$2:$B$201, 2, FALSE)</f>
        <v>15.002510504939339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2.0930555555555554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12"/>
        <v>2.0316666666666667</v>
      </c>
      <c r="L63">
        <f t="shared" si="13"/>
        <v>2.3766666666666669</v>
      </c>
      <c r="M63">
        <f t="shared" si="14"/>
        <v>2.6737500000000001</v>
      </c>
      <c r="N63">
        <f t="shared" si="15"/>
        <v>2.4245833333333335</v>
      </c>
      <c r="O63">
        <f t="shared" si="16"/>
        <v>2.4245833333333335</v>
      </c>
      <c r="P63" s="1" t="str">
        <f>VLOOKUP($A63, 'auction in'!$A$2:$C$201, 3, FALSE)</f>
        <v>_______</v>
      </c>
      <c r="Q63" s="3">
        <f>VLOOKUP($A63, 'auction in'!$A$2:$B$201, 2, FALSE)</f>
        <v>17.220426402437035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 t="shared" ref="W63:AG72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2.4245833333333335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12"/>
        <v>1.9634722222222218</v>
      </c>
      <c r="L64">
        <f t="shared" si="13"/>
        <v>3.0801388888888885</v>
      </c>
      <c r="M64">
        <f t="shared" si="14"/>
        <v>1.2934722222222219</v>
      </c>
      <c r="N64">
        <f t="shared" si="15"/>
        <v>2.354305555555555</v>
      </c>
      <c r="O64">
        <f t="shared" si="16"/>
        <v>2.354305555555555</v>
      </c>
      <c r="P64" s="1" t="str">
        <f>VLOOKUP($A64, 'auction in'!$A$2:$C$201, 3, FALSE)</f>
        <v>_______</v>
      </c>
      <c r="Q64" s="3">
        <f>VLOOKUP($A64, 'auction in'!$A$2:$B$201, 2, FALSE)</f>
        <v>16.750269115409871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2.354305555555555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12"/>
        <v>2.5569444444444445</v>
      </c>
      <c r="L65">
        <f t="shared" si="13"/>
        <v>1.75</v>
      </c>
      <c r="M65">
        <f t="shared" si="14"/>
        <v>2.8777777777777782</v>
      </c>
      <c r="N65">
        <f t="shared" si="15"/>
        <v>2.4402777777777778</v>
      </c>
      <c r="O65">
        <f t="shared" si="16"/>
        <v>2.4402777777777778</v>
      </c>
      <c r="P65" s="1" t="str">
        <f>VLOOKUP($A65, 'auction in'!$A$2:$C$201, 3, FALSE)</f>
        <v>_______</v>
      </c>
      <c r="Q65" s="3">
        <f>VLOOKUP($A65, 'auction in'!$A$2:$B$201, 2, FALSE)</f>
        <v>17.325422002109104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2.4402777777777778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12"/>
        <v>0.6902777777777771</v>
      </c>
      <c r="L66">
        <f t="shared" si="13"/>
        <v>3.6944444444444442</v>
      </c>
      <c r="M66">
        <f t="shared" si="14"/>
        <v>1.7013888888888884</v>
      </c>
      <c r="N66">
        <f t="shared" si="15"/>
        <v>2.3624999999999998</v>
      </c>
      <c r="O66">
        <f t="shared" si="16"/>
        <v>2.3624999999999998</v>
      </c>
      <c r="P66" s="1" t="str">
        <f>VLOOKUP($A66, 'auction in'!$A$2:$C$201, 3, FALSE)</f>
        <v>_______</v>
      </c>
      <c r="Q66" s="3">
        <f>VLOOKUP($A66, 'auction in'!$A$2:$B$201, 2, FALSE)</f>
        <v>16.805089826743078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2.3624999999999998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12"/>
        <v>2.3362499999999993</v>
      </c>
      <c r="L67">
        <f t="shared" si="13"/>
        <v>3.4212499999999997</v>
      </c>
      <c r="M67">
        <f t="shared" si="14"/>
        <v>0.80500000000000016</v>
      </c>
      <c r="N67">
        <f t="shared" si="15"/>
        <v>2.0737499999999995</v>
      </c>
      <c r="O67">
        <f t="shared" si="16"/>
        <v>2.0737499999999995</v>
      </c>
      <c r="P67" s="1" t="str">
        <f>VLOOKUP($A67, 'auction in'!$A$2:$C$201, 3, FALSE)</f>
        <v>_______</v>
      </c>
      <c r="Q67" s="3">
        <f>VLOOKUP($A67, 'auction in'!$A$2:$B$201, 2, FALSE)</f>
        <v>14.873356625696699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2.0737499999999995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0" si="45">(SUM($D68:$J68) + $B68)</f>
        <v>2.8777777777777773</v>
      </c>
      <c r="L68">
        <f t="shared" ref="L68:L130" si="46">SUM($B68:$I68)</f>
        <v>3.3055555555555554</v>
      </c>
      <c r="M68">
        <f t="shared" ref="M68:M130" si="47">(SUM($B68:$F68) + SUM($H68:$J68))</f>
        <v>2.5277777777777777</v>
      </c>
      <c r="N68">
        <f t="shared" ref="N68:N130" si="48">SUM($B68:$J68)</f>
        <v>2.3138888888888887</v>
      </c>
      <c r="O68">
        <f t="shared" ref="O68:O130" si="49">SUMPRODUCT($B68:$J68, $B$1:$J$1)</f>
        <v>2.3138888888888887</v>
      </c>
      <c r="P68" s="1" t="str">
        <f>VLOOKUP($A68, 'auction in'!$A$2:$C$201, 3, FALSE)</f>
        <v>_______</v>
      </c>
      <c r="Q68" s="3">
        <f>VLOOKUP($A68, 'auction in'!$A$2:$B$201, 2, FALSE)</f>
        <v>16.479882217139313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T68">
        <f t="shared" si="34"/>
        <v>2.3138888888888887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45"/>
        <v>3.6020833333333324</v>
      </c>
      <c r="L69">
        <f t="shared" si="46"/>
        <v>3.9812499999999993</v>
      </c>
      <c r="M69">
        <f t="shared" si="47"/>
        <v>-0.33402777777777837</v>
      </c>
      <c r="N69">
        <f t="shared" si="48"/>
        <v>2.1576388888888882</v>
      </c>
      <c r="O69">
        <f t="shared" si="49"/>
        <v>2.1576388888888882</v>
      </c>
      <c r="P69" s="1" t="str">
        <f>VLOOKUP($A69, 'auction in'!$A$2:$C$201, 3, FALSE)</f>
        <v>_______</v>
      </c>
      <c r="Q69" s="3">
        <f>VLOOKUP($A69, 'auction in'!$A$2:$B$201, 2, FALSE)</f>
        <v>15.434572043412913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2.1576388888888882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45"/>
        <v>4.3102777777777774</v>
      </c>
      <c r="L70">
        <f t="shared" si="46"/>
        <v>1.99125</v>
      </c>
      <c r="M70">
        <f t="shared" si="47"/>
        <v>2.4173611111111111</v>
      </c>
      <c r="N70">
        <f t="shared" si="48"/>
        <v>1.901111111111111</v>
      </c>
      <c r="O70">
        <f t="shared" si="49"/>
        <v>1.901111111111111</v>
      </c>
      <c r="P70" s="1" t="str">
        <f>VLOOKUP($A70, 'auction in'!$A$2:$C$201, 3, FALSE)</f>
        <v>_______</v>
      </c>
      <c r="Q70" s="3">
        <f>VLOOKUP($A70, 'auction in'!$A$2:$B$201, 2, FALSE)</f>
        <v>13.718405029303895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1.901111111111111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45"/>
        <v>1.7402777777777776</v>
      </c>
      <c r="L71">
        <f t="shared" si="46"/>
        <v>2.9361111111111113</v>
      </c>
      <c r="M71">
        <f t="shared" si="47"/>
        <v>2.0611111111111118</v>
      </c>
      <c r="N71">
        <f t="shared" si="48"/>
        <v>2.2361111111111116</v>
      </c>
      <c r="O71">
        <f t="shared" si="49"/>
        <v>2.2361111111111116</v>
      </c>
      <c r="P71" s="1" t="str">
        <f>VLOOKUP($A71, 'auction in'!$A$2:$C$201, 3, FALSE)</f>
        <v>_______</v>
      </c>
      <c r="Q71" s="3">
        <f>VLOOKUP($A71, 'auction in'!$A$2:$B$201, 2, FALSE)</f>
        <v>15.959550041773287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2.2361111111111116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45"/>
        <v>0.79861111111111105</v>
      </c>
      <c r="L72">
        <f t="shared" si="46"/>
        <v>1.8125</v>
      </c>
      <c r="M72">
        <f t="shared" si="47"/>
        <v>1.9097222222222223</v>
      </c>
      <c r="N72">
        <f t="shared" si="48"/>
        <v>1.5625</v>
      </c>
      <c r="O72">
        <f t="shared" si="49"/>
        <v>1.5625</v>
      </c>
      <c r="P72" s="1" t="str">
        <f>VLOOKUP($A72, 'auction in'!$A$2:$C$201, 3, FALSE)</f>
        <v>_______</v>
      </c>
      <c r="Q72" s="3">
        <f>VLOOKUP($A72, 'auction in'!$A$2:$B$201, 2, FALSE)</f>
        <v>11.453101737263941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1.5625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45"/>
        <v>2.7749999999999995</v>
      </c>
      <c r="L73">
        <f t="shared" si="46"/>
        <v>1.4499999999999997</v>
      </c>
      <c r="M73">
        <f t="shared" si="47"/>
        <v>2.6749999999999998</v>
      </c>
      <c r="N73">
        <f t="shared" si="48"/>
        <v>1.8583333333333329</v>
      </c>
      <c r="O73">
        <f t="shared" si="49"/>
        <v>1.8583333333333329</v>
      </c>
      <c r="P73" s="1" t="str">
        <f>VLOOKUP($A73, 'auction in'!$A$2:$C$201, 3, FALSE)</f>
        <v>_______</v>
      </c>
      <c r="Q73" s="3">
        <f>VLOOKUP($A73, 'auction in'!$A$2:$B$201, 2, FALSE)</f>
        <v>13.432222332852577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 t="shared" ref="W73:AG82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1.8583333333333329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45"/>
        <v>3.8791666666666664</v>
      </c>
      <c r="L74">
        <f t="shared" si="46"/>
        <v>1.7208333333333332</v>
      </c>
      <c r="M74">
        <f t="shared" si="47"/>
        <v>2.7222222222222219</v>
      </c>
      <c r="N74">
        <f t="shared" si="48"/>
        <v>2.1194444444444445</v>
      </c>
      <c r="O74">
        <f t="shared" si="49"/>
        <v>2.1194444444444445</v>
      </c>
      <c r="P74" s="1" t="str">
        <f>VLOOKUP($A74, 'auction in'!$A$2:$C$201, 3, FALSE)</f>
        <v>_______</v>
      </c>
      <c r="Q74" s="3">
        <f>VLOOKUP($A74, 'auction in'!$A$2:$B$201, 2, FALSE)</f>
        <v>15.179051778724244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2.1194444444444445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45"/>
        <v>0.1205555555555553</v>
      </c>
      <c r="L75">
        <f t="shared" si="46"/>
        <v>2.6263888888888891</v>
      </c>
      <c r="M75">
        <f t="shared" si="47"/>
        <v>-0.41333333333333333</v>
      </c>
      <c r="N75">
        <f t="shared" si="48"/>
        <v>1.7825000000000002</v>
      </c>
      <c r="O75">
        <f t="shared" si="49"/>
        <v>1.7825000000000002</v>
      </c>
      <c r="P75" s="1" t="str">
        <f>VLOOKUP($A75, 'auction in'!$A$2:$C$201, 3, FALSE)</f>
        <v>_______</v>
      </c>
      <c r="Q75" s="3">
        <f>VLOOKUP($A75, 'auction in'!$A$2:$B$201, 2, FALSE)</f>
        <v>12.924898461870706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T75">
        <f t="shared" si="34"/>
        <v>1.7825000000000002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45"/>
        <v>1.4680555555555557</v>
      </c>
      <c r="L76">
        <f t="shared" si="46"/>
        <v>1.2833333333333337</v>
      </c>
      <c r="M76">
        <f t="shared" si="47"/>
        <v>2.4305555555555558</v>
      </c>
      <c r="N76">
        <f t="shared" si="48"/>
        <v>2.0125000000000002</v>
      </c>
      <c r="O76">
        <f t="shared" si="49"/>
        <v>2.0125000000000002</v>
      </c>
      <c r="P76" s="1" t="str">
        <f>VLOOKUP($A76, 'auction in'!$A$2:$C$201, 3, FALSE)</f>
        <v>_______</v>
      </c>
      <c r="Q76" s="3">
        <f>VLOOKUP($A76, 'auction in'!$A$2:$B$201, 2, FALSE)</f>
        <v>14.463595037595958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2.0125000000000002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45"/>
        <v>1.6338888888888889</v>
      </c>
      <c r="L77">
        <f t="shared" si="46"/>
        <v>4.165</v>
      </c>
      <c r="M77">
        <f t="shared" si="47"/>
        <v>-1.0294444444444444</v>
      </c>
      <c r="N77">
        <f t="shared" si="48"/>
        <v>1.87</v>
      </c>
      <c r="O77">
        <f t="shared" si="49"/>
        <v>1.87</v>
      </c>
      <c r="P77" s="1" t="str">
        <f>VLOOKUP($A77, 'auction in'!$A$2:$C$201, 3, FALSE)</f>
        <v>_______</v>
      </c>
      <c r="Q77" s="3">
        <f>VLOOKUP($A77, 'auction in'!$A$2:$B$201, 2, FALSE)</f>
        <v>13.510272159157484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T77">
        <f t="shared" si="34"/>
        <v>1.87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45"/>
        <v>1.8400000000000003</v>
      </c>
      <c r="L78">
        <f t="shared" si="46"/>
        <v>1.7422222222222223</v>
      </c>
      <c r="M78">
        <f t="shared" si="47"/>
        <v>2.2044444444444444</v>
      </c>
      <c r="N78">
        <f t="shared" si="48"/>
        <v>1.7333333333333334</v>
      </c>
      <c r="O78">
        <f t="shared" si="49"/>
        <v>1.7333333333333334</v>
      </c>
      <c r="P78" s="1" t="str">
        <f>VLOOKUP($A78, 'auction in'!$A$2:$C$201, 3, FALSE)</f>
        <v>_______</v>
      </c>
      <c r="Q78" s="3">
        <f>VLOOKUP($A78, 'auction in'!$A$2:$B$201, 2, FALSE)</f>
        <v>12.595974193871465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1.7333333333333334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45"/>
        <v>0.29249999999999998</v>
      </c>
      <c r="L79">
        <f t="shared" si="46"/>
        <v>1.9950000000000001</v>
      </c>
      <c r="M79">
        <f t="shared" si="47"/>
        <v>1.29</v>
      </c>
      <c r="N79">
        <f t="shared" si="48"/>
        <v>1.3725000000000001</v>
      </c>
      <c r="O79">
        <f t="shared" si="49"/>
        <v>1.3725000000000001</v>
      </c>
      <c r="P79" s="1" t="str">
        <f>VLOOKUP($A79, 'auction in'!$A$2:$C$201, 3, FALSE)</f>
        <v>_______</v>
      </c>
      <c r="Q79" s="3">
        <f>VLOOKUP($A79, 'auction in'!$A$2:$B$201, 2, FALSE)</f>
        <v>10.182004566012646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1.3725000000000001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45"/>
        <v>1.0311111111111111</v>
      </c>
      <c r="L80">
        <f t="shared" si="46"/>
        <v>1.5644444444444447</v>
      </c>
      <c r="M80">
        <f t="shared" si="47"/>
        <v>2.2755555555555556</v>
      </c>
      <c r="N80">
        <f t="shared" si="48"/>
        <v>1.6000000000000003</v>
      </c>
      <c r="O80">
        <f t="shared" si="49"/>
        <v>1.6000000000000003</v>
      </c>
      <c r="P80" s="1" t="str">
        <f>VLOOKUP($A80, 'auction in'!$A$2:$C$201, 3, FALSE)</f>
        <v>_______</v>
      </c>
      <c r="Q80" s="3">
        <f>VLOOKUP($A80, 'auction in'!$A$2:$B$201, 2, FALSE)</f>
        <v>11.703976178958277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1.6000000000000003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45"/>
        <v>2.0565277777777782</v>
      </c>
      <c r="L81">
        <f t="shared" si="46"/>
        <v>1.8145833333333337</v>
      </c>
      <c r="M81">
        <f t="shared" si="47"/>
        <v>2.1775000000000002</v>
      </c>
      <c r="N81">
        <f t="shared" si="48"/>
        <v>1.5633333333333337</v>
      </c>
      <c r="O81">
        <f t="shared" si="49"/>
        <v>1.5633333333333337</v>
      </c>
      <c r="P81" s="1" t="str">
        <f>VLOOKUP($A81, 'auction in'!$A$2:$C$201, 3, FALSE)</f>
        <v>_______</v>
      </c>
      <c r="Q81" s="3">
        <f>VLOOKUP($A81, 'auction in'!$A$2:$B$201, 2, FALSE)</f>
        <v>11.458676724857151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1.5633333333333337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45"/>
        <v>0.99888888888888894</v>
      </c>
      <c r="L82">
        <f t="shared" si="46"/>
        <v>2.3422222222222224</v>
      </c>
      <c r="M82">
        <f t="shared" si="47"/>
        <v>0.13777777777777778</v>
      </c>
      <c r="N82">
        <f t="shared" si="48"/>
        <v>1.4122222222222223</v>
      </c>
      <c r="O82">
        <f t="shared" si="49"/>
        <v>1.4122222222222223</v>
      </c>
      <c r="P82" s="1" t="str">
        <f>VLOOKUP($A82, 'auction in'!$A$2:$C$201, 3, FALSE)</f>
        <v>_______</v>
      </c>
      <c r="Q82" s="3">
        <f>VLOOKUP($A82, 'auction in'!$A$2:$B$201, 2, FALSE)</f>
        <v>10.447745641288867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1.4122222222222223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45"/>
        <v>1.2055555555555557</v>
      </c>
      <c r="L83">
        <f t="shared" si="46"/>
        <v>0.84583333333333355</v>
      </c>
      <c r="M83">
        <f t="shared" si="47"/>
        <v>2.1583333333333337</v>
      </c>
      <c r="N83">
        <f t="shared" si="48"/>
        <v>1.5750000000000002</v>
      </c>
      <c r="O83">
        <f t="shared" si="49"/>
        <v>1.5750000000000002</v>
      </c>
      <c r="P83" s="1" t="str">
        <f>VLOOKUP($A83, 'auction in'!$A$2:$C$201, 3, FALSE)</f>
        <v>_______</v>
      </c>
      <c r="Q83" s="3">
        <f>VLOOKUP($A83, 'auction in'!$A$2:$B$201, 2, FALSE)</f>
        <v>11.536726551162054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1.5750000000000002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45"/>
        <v>1.4488888888888891</v>
      </c>
      <c r="L84">
        <f t="shared" si="46"/>
        <v>1.4222222222222223</v>
      </c>
      <c r="M84">
        <f t="shared" si="47"/>
        <v>1.9911111111111115</v>
      </c>
      <c r="N84">
        <f t="shared" si="48"/>
        <v>1.4311111111111112</v>
      </c>
      <c r="O84">
        <f t="shared" si="49"/>
        <v>1.4311111111111112</v>
      </c>
      <c r="P84" s="1" t="str">
        <f>VLOOKUP($A84, 'auction in'!$A$2:$C$201, 3, FALSE)</f>
        <v>_______</v>
      </c>
      <c r="Q84" s="3">
        <f>VLOOKUP($A84, 'auction in'!$A$2:$B$201, 2, FALSE)</f>
        <v>10.574112026734902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1.4311111111111112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45"/>
        <v>0</v>
      </c>
      <c r="L85">
        <f t="shared" si="46"/>
        <v>1.36</v>
      </c>
      <c r="M85">
        <f t="shared" si="47"/>
        <v>0.57999999999999996</v>
      </c>
      <c r="N85">
        <f t="shared" si="48"/>
        <v>1.0333333333333334</v>
      </c>
      <c r="O85">
        <f t="shared" si="49"/>
        <v>1.0333333333333334</v>
      </c>
      <c r="P85" s="1" t="str">
        <f>VLOOKUP($A85, 'auction in'!$A$2:$C$201, 3, FALSE)</f>
        <v>_______</v>
      </c>
      <c r="Q85" s="3">
        <f>VLOOKUP($A85, 'auction in'!$A$2:$B$201, 2, FALSE)</f>
        <v>7.9129846155772201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1.0333333333333334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45"/>
        <v>2.3729166666666677</v>
      </c>
      <c r="L86">
        <f t="shared" si="46"/>
        <v>3.0429166666666672</v>
      </c>
      <c r="M86">
        <f t="shared" si="47"/>
        <v>-1.0608333333333331</v>
      </c>
      <c r="N86">
        <f t="shared" si="48"/>
        <v>1.349305555555556</v>
      </c>
      <c r="O86">
        <f t="shared" si="49"/>
        <v>1.349305555555556</v>
      </c>
      <c r="P86" s="1" t="str">
        <f>VLOOKUP($A86, 'auction in'!$A$2:$C$201, 3, FALSE)</f>
        <v>_______</v>
      </c>
      <c r="Q86" s="3">
        <f>VLOOKUP($A86, 'auction in'!$A$2:$B$201, 2, FALSE)</f>
        <v>10.026834078001709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1.349305555555556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45"/>
        <v>0.67930555555555516</v>
      </c>
      <c r="L87">
        <f t="shared" si="46"/>
        <v>1.7215277777777778</v>
      </c>
      <c r="M87">
        <f t="shared" si="47"/>
        <v>0.24194444444444441</v>
      </c>
      <c r="N87">
        <f t="shared" si="48"/>
        <v>1.34</v>
      </c>
      <c r="O87">
        <f t="shared" si="49"/>
        <v>1.34</v>
      </c>
      <c r="P87" s="1" t="str">
        <f>VLOOKUP($A87, 'auction in'!$A$2:$C$201, 3, FALSE)</f>
        <v>_______</v>
      </c>
      <c r="Q87" s="3">
        <f>VLOOKUP($A87, 'auction in'!$A$2:$B$201, 2, FALSE)</f>
        <v>9.9645800498775561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1.34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45"/>
        <v>-1.0044444444444443</v>
      </c>
      <c r="L88">
        <f t="shared" si="46"/>
        <v>2.2311111111111117</v>
      </c>
      <c r="M88">
        <f t="shared" si="47"/>
        <v>1.4488888888888889</v>
      </c>
      <c r="N88">
        <f t="shared" si="48"/>
        <v>1.2444444444444449</v>
      </c>
      <c r="O88">
        <f t="shared" si="49"/>
        <v>1.2444444444444449</v>
      </c>
      <c r="P88" s="1" t="str">
        <f>VLOOKUP($A88, 'auction in'!$A$2:$C$201, 3, FALSE)</f>
        <v>_______</v>
      </c>
      <c r="Q88" s="3">
        <f>VLOOKUP($A88, 'auction in'!$A$2:$B$201, 2, FALSE)</f>
        <v>9.3253148058564399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1.2444444444444449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45"/>
        <v>1.2466666666666666</v>
      </c>
      <c r="L89">
        <f t="shared" si="46"/>
        <v>1.1994444444444445</v>
      </c>
      <c r="M89">
        <f t="shared" si="47"/>
        <v>0.46277777777777773</v>
      </c>
      <c r="N89">
        <f t="shared" si="48"/>
        <v>1.3316666666666668</v>
      </c>
      <c r="O89">
        <f t="shared" si="49"/>
        <v>1.3316666666666668</v>
      </c>
      <c r="P89" s="1" t="str">
        <f>VLOOKUP($A89, 'auction in'!$A$2:$C$201, 3, FALSE)</f>
        <v>_______</v>
      </c>
      <c r="Q89" s="3">
        <f>VLOOKUP($A89, 'auction in'!$A$2:$B$201, 2, FALSE)</f>
        <v>9.908830173945482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1.3316666666666668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45"/>
        <v>1.8569444444444445</v>
      </c>
      <c r="L90">
        <f t="shared" si="46"/>
        <v>1.2055555555555557</v>
      </c>
      <c r="M90">
        <f t="shared" si="47"/>
        <v>1.7888888888888894</v>
      </c>
      <c r="N90">
        <f t="shared" si="48"/>
        <v>1.351388888888889</v>
      </c>
      <c r="O90">
        <f t="shared" si="49"/>
        <v>1.351388888888889</v>
      </c>
      <c r="P90" s="1" t="str">
        <f>VLOOKUP($A90, 'auction in'!$A$2:$C$201, 3, FALSE)</f>
        <v>_______</v>
      </c>
      <c r="Q90" s="3">
        <f>VLOOKUP($A90, 'auction in'!$A$2:$B$201, 2, FALSE)</f>
        <v>10.040771546984725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1.351388888888889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45"/>
        <v>1.7874999999999996</v>
      </c>
      <c r="L91">
        <f t="shared" si="46"/>
        <v>0.9840277777777775</v>
      </c>
      <c r="M91">
        <f t="shared" si="47"/>
        <v>1.9499999999999997</v>
      </c>
      <c r="N91">
        <f t="shared" si="48"/>
        <v>1.2277777777777774</v>
      </c>
      <c r="O91">
        <f t="shared" si="49"/>
        <v>1.2277777777777774</v>
      </c>
      <c r="P91" s="1" t="str">
        <f>VLOOKUP($A91, 'auction in'!$A$2:$C$201, 3, FALSE)</f>
        <v>_______</v>
      </c>
      <c r="Q91" s="3">
        <f>VLOOKUP($A91, 'auction in'!$A$2:$B$201, 2, FALSE)</f>
        <v>9.2138150539922847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1.2277777777777774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45"/>
        <v>1.3513888888888888</v>
      </c>
      <c r="L92">
        <f t="shared" si="46"/>
        <v>0.64166666666666672</v>
      </c>
      <c r="M92">
        <f t="shared" si="47"/>
        <v>1.7402777777777778</v>
      </c>
      <c r="N92">
        <f t="shared" si="48"/>
        <v>1.1472222222222221</v>
      </c>
      <c r="O92">
        <f t="shared" si="49"/>
        <v>1.1472222222222221</v>
      </c>
      <c r="P92" s="1" t="str">
        <f>VLOOKUP($A92, 'auction in'!$A$2:$C$201, 3, FALSE)</f>
        <v>_______</v>
      </c>
      <c r="Q92" s="3">
        <f>VLOOKUP($A92, 'auction in'!$A$2:$B$201, 2, FALSE)</f>
        <v>8.6748995866489018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1.1472222222222221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45"/>
        <v>-0.568888888888889</v>
      </c>
      <c r="L93">
        <f t="shared" si="46"/>
        <v>0.67555555555555524</v>
      </c>
      <c r="M93">
        <f t="shared" si="47"/>
        <v>1.2088888888888887</v>
      </c>
      <c r="N93">
        <f t="shared" si="48"/>
        <v>0.9955555555555553</v>
      </c>
      <c r="O93">
        <f t="shared" si="49"/>
        <v>0.9955555555555553</v>
      </c>
      <c r="P93" s="1" t="str">
        <f>VLOOKUP($A93, 'auction in'!$A$2:$C$201, 3, FALSE)</f>
        <v>_______</v>
      </c>
      <c r="Q93" s="3">
        <f>VLOOKUP($A93, 'auction in'!$A$2:$B$201, 2, FALSE)</f>
        <v>7.6602518446851473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 t="shared" ref="W93:AG102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0.9955555555555553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45"/>
        <v>1.3493055555555555</v>
      </c>
      <c r="L94">
        <f t="shared" si="46"/>
        <v>2.1030555555555557</v>
      </c>
      <c r="M94">
        <f t="shared" si="47"/>
        <v>-0.82819444444444423</v>
      </c>
      <c r="N94">
        <f t="shared" si="48"/>
        <v>1.0236111111111112</v>
      </c>
      <c r="O94">
        <f t="shared" si="49"/>
        <v>1.0236111111111112</v>
      </c>
      <c r="P94" s="1" t="str">
        <f>VLOOKUP($A94, 'auction in'!$A$2:$C$201, 3, FALSE)</f>
        <v>_______</v>
      </c>
      <c r="Q94" s="3">
        <f>VLOOKUP($A94, 'auction in'!$A$2:$B$201, 2, FALSE)</f>
        <v>7.8479430936564665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T94">
        <f t="shared" si="34"/>
        <v>1.0236111111111112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45"/>
        <v>1.8611111111111112</v>
      </c>
      <c r="L95">
        <f t="shared" si="46"/>
        <v>2.065833333333333</v>
      </c>
      <c r="M95">
        <f t="shared" si="47"/>
        <v>-1.6750000000000003</v>
      </c>
      <c r="N95">
        <f t="shared" si="48"/>
        <v>1.0236111111111106</v>
      </c>
      <c r="O95">
        <f t="shared" si="49"/>
        <v>1.0236111111111106</v>
      </c>
      <c r="P95" s="1" t="str">
        <f>VLOOKUP($A95, 'auction in'!$A$2:$C$201, 3, FALSE)</f>
        <v>_______</v>
      </c>
      <c r="Q95" s="3">
        <f>VLOOKUP($A95, 'auction in'!$A$2:$B$201, 2, FALSE)</f>
        <v>7.8479430936564629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1.0236111111111106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45"/>
        <v>0.70138888888888906</v>
      </c>
      <c r="L96">
        <f t="shared" si="46"/>
        <v>0.4236111111111111</v>
      </c>
      <c r="M96">
        <f t="shared" si="47"/>
        <v>0.91666666666666674</v>
      </c>
      <c r="N96">
        <f t="shared" si="48"/>
        <v>0.76388888888888884</v>
      </c>
      <c r="O96">
        <f t="shared" si="49"/>
        <v>0.76388888888888884</v>
      </c>
      <c r="P96" s="1" t="str">
        <f>VLOOKUP($A96, 'auction in'!$A$2:$C$201, 3, FALSE)</f>
        <v>_______</v>
      </c>
      <c r="Q96" s="3">
        <f>VLOOKUP($A96, 'auction in'!$A$2:$B$201, 2, FALSE)</f>
        <v>6.1104052937734812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0.76388888888888884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45"/>
        <v>4.666666666666667</v>
      </c>
      <c r="L97">
        <f t="shared" si="46"/>
        <v>2.25</v>
      </c>
      <c r="M97">
        <f t="shared" si="47"/>
        <v>0.82500000000000018</v>
      </c>
      <c r="N97">
        <f t="shared" si="48"/>
        <v>0.84166666666666679</v>
      </c>
      <c r="O97">
        <f t="shared" si="49"/>
        <v>0.84166666666666679</v>
      </c>
      <c r="P97" s="1" t="str">
        <f>VLOOKUP($A97, 'auction in'!$A$2:$C$201, 3, FALSE)</f>
        <v>_______</v>
      </c>
      <c r="Q97" s="3">
        <f>VLOOKUP($A97, 'auction in'!$A$2:$B$201, 2, FALSE)</f>
        <v>6.6307374691395102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0.84166666666666679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45"/>
        <v>0.32569444444444412</v>
      </c>
      <c r="L98">
        <f t="shared" si="46"/>
        <v>1.2841666666666667</v>
      </c>
      <c r="M98">
        <f t="shared" si="47"/>
        <v>0.5676388888888888</v>
      </c>
      <c r="N98">
        <f t="shared" si="48"/>
        <v>0.9212499999999999</v>
      </c>
      <c r="O98">
        <f t="shared" si="49"/>
        <v>0.9212499999999999</v>
      </c>
      <c r="P98" s="1" t="str">
        <f>VLOOKUP($A98, 'auction in'!$A$2:$C$201, 3, FALSE)</f>
        <v>_______</v>
      </c>
      <c r="Q98" s="3">
        <f>VLOOKUP($A98, 'auction in'!$A$2:$B$201, 2, FALSE)</f>
        <v>7.1631487842908186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0.9212499999999999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45"/>
        <v>0.14166666666666683</v>
      </c>
      <c r="L99">
        <f t="shared" si="46"/>
        <v>2.1833333333333336</v>
      </c>
      <c r="M99">
        <f t="shared" si="47"/>
        <v>-4.9999999999999711E-2</v>
      </c>
      <c r="N99">
        <f t="shared" si="48"/>
        <v>0.80000000000000027</v>
      </c>
      <c r="O99">
        <f t="shared" si="49"/>
        <v>0.80000000000000027</v>
      </c>
      <c r="P99" s="1" t="str">
        <f>VLOOKUP($A99, 'auction in'!$A$2:$C$201, 3, FALSE)</f>
        <v>_______</v>
      </c>
      <c r="Q99" s="3">
        <f>VLOOKUP($A99, 'auction in'!$A$2:$B$201, 2, FALSE)</f>
        <v>6.3519880894791392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0.80000000000000027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45"/>
        <v>0.36666666666666686</v>
      </c>
      <c r="L100">
        <f t="shared" si="46"/>
        <v>0.14166666666666689</v>
      </c>
      <c r="M100">
        <f t="shared" si="47"/>
        <v>1.2166666666666668</v>
      </c>
      <c r="N100">
        <f t="shared" si="48"/>
        <v>0.73333333333333339</v>
      </c>
      <c r="O100">
        <f t="shared" si="49"/>
        <v>0.73333333333333339</v>
      </c>
      <c r="P100" s="1" t="str">
        <f>VLOOKUP($A100, 'auction in'!$A$2:$C$201, 3, FALSE)</f>
        <v>_______</v>
      </c>
      <c r="Q100" s="3">
        <f>VLOOKUP($A100, 'auction in'!$A$2:$B$201, 2, FALSE)</f>
        <v>5.9059890820225434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0.73333333333333339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45"/>
        <v>3.7222222222222406E-2</v>
      </c>
      <c r="L101">
        <f t="shared" si="46"/>
        <v>0.66069444444444458</v>
      </c>
      <c r="M101">
        <f t="shared" si="47"/>
        <v>1.0143055555555558</v>
      </c>
      <c r="N101">
        <f t="shared" si="48"/>
        <v>0.79097222222222241</v>
      </c>
      <c r="O101">
        <f t="shared" si="49"/>
        <v>0.79097222222222241</v>
      </c>
      <c r="P101" s="1" t="str">
        <f>VLOOKUP($A101, 'auction in'!$A$2:$C$201, 3, FALSE)</f>
        <v>_______</v>
      </c>
      <c r="Q101" s="3">
        <f>VLOOKUP($A101, 'auction in'!$A$2:$B$201, 2, FALSE)</f>
        <v>6.2915923905527249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0.79097222222222241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45"/>
        <v>1.1711111111111112</v>
      </c>
      <c r="L102">
        <f t="shared" si="46"/>
        <v>0.2927777777777778</v>
      </c>
      <c r="M102">
        <f t="shared" si="47"/>
        <v>1.3033333333333332</v>
      </c>
      <c r="N102">
        <f t="shared" si="48"/>
        <v>0.73666666666666658</v>
      </c>
      <c r="O102">
        <f t="shared" si="49"/>
        <v>0.73666666666666658</v>
      </c>
      <c r="P102" s="1" t="str">
        <f>VLOOKUP($A102, 'auction in'!$A$2:$C$201, 3, FALSE)</f>
        <v>_______</v>
      </c>
      <c r="Q102" s="3">
        <f>VLOOKUP($A102, 'auction in'!$A$2:$B$201, 2, FALSE)</f>
        <v>5.9282890323953721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0.73666666666666658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45"/>
        <v>1.3863888888888889</v>
      </c>
      <c r="L103">
        <f t="shared" si="46"/>
        <v>1.1366666666666667</v>
      </c>
      <c r="M103">
        <f t="shared" si="47"/>
        <v>1.1969444444444444</v>
      </c>
      <c r="N103">
        <f t="shared" si="48"/>
        <v>0.67166666666666663</v>
      </c>
      <c r="O103">
        <f t="shared" si="49"/>
        <v>0.67166666666666663</v>
      </c>
      <c r="P103" s="1" t="str">
        <f>VLOOKUP($A103, 'auction in'!$A$2:$C$201, 3, FALSE)</f>
        <v>_______</v>
      </c>
      <c r="Q103" s="3">
        <f>VLOOKUP($A103, 'auction in'!$A$2:$B$201, 2, FALSE)</f>
        <v>5.493440000125192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 t="shared" ref="W103:AG112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T103">
        <f t="shared" si="53"/>
        <v>0.67166666666666663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45"/>
        <v>-4.027777777777708E-2</v>
      </c>
      <c r="L104">
        <f t="shared" si="46"/>
        <v>1.3372222222222223</v>
      </c>
      <c r="M104">
        <f t="shared" si="47"/>
        <v>-0.59611111111111104</v>
      </c>
      <c r="N104">
        <f t="shared" si="48"/>
        <v>0.59611111111111126</v>
      </c>
      <c r="O104">
        <f t="shared" si="49"/>
        <v>0.59611111111111126</v>
      </c>
      <c r="P104" s="1" t="str">
        <f>VLOOKUP($A104, 'auction in'!$A$2:$C$201, 3, FALSE)</f>
        <v>_______</v>
      </c>
      <c r="Q104" s="3">
        <f>VLOOKUP($A104, 'auction in'!$A$2:$B$201, 2, FALSE)</f>
        <v>4.9879744583410526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0.59611111111111126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45"/>
        <v>0.28416666666666657</v>
      </c>
      <c r="L105">
        <f t="shared" si="46"/>
        <v>1.3841666666666665</v>
      </c>
      <c r="M105">
        <f t="shared" si="47"/>
        <v>0.56833333333333336</v>
      </c>
      <c r="N105">
        <f t="shared" si="48"/>
        <v>0.67833333333333323</v>
      </c>
      <c r="O105">
        <f t="shared" si="49"/>
        <v>0.67833333333333323</v>
      </c>
      <c r="P105" s="1" t="str">
        <f>VLOOKUP($A105, 'auction in'!$A$2:$C$201, 3, FALSE)</f>
        <v>_______</v>
      </c>
      <c r="Q105" s="3">
        <f>VLOOKUP($A105, 'auction in'!$A$2:$B$201, 2, FALSE)</f>
        <v>5.5380399008708512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0.67833333333333323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45"/>
        <v>3.2958333333333334</v>
      </c>
      <c r="L106">
        <f t="shared" si="46"/>
        <v>0.90416666666666645</v>
      </c>
      <c r="M106">
        <f t="shared" si="47"/>
        <v>0.74861111111111089</v>
      </c>
      <c r="N106">
        <f t="shared" si="48"/>
        <v>0.67083333333333317</v>
      </c>
      <c r="O106">
        <f t="shared" si="49"/>
        <v>0.67083333333333317</v>
      </c>
      <c r="P106" s="1" t="str">
        <f>VLOOKUP($A106, 'auction in'!$A$2:$C$201, 3, FALSE)</f>
        <v>_______</v>
      </c>
      <c r="Q106" s="3">
        <f>VLOOKUP($A106, 'auction in'!$A$2:$B$201, 2, FALSE)</f>
        <v>5.4878650125319846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0.67083333333333317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45"/>
        <v>-1.1922222222222225</v>
      </c>
      <c r="L107">
        <f t="shared" si="46"/>
        <v>0.16111111111111065</v>
      </c>
      <c r="M107">
        <f t="shared" si="47"/>
        <v>0.9747222222222216</v>
      </c>
      <c r="N107">
        <f t="shared" si="48"/>
        <v>0.53972222222222177</v>
      </c>
      <c r="O107">
        <f t="shared" si="49"/>
        <v>0.53972222222222177</v>
      </c>
      <c r="P107" s="1" t="str">
        <f>VLOOKUP($A107, 'auction in'!$A$2:$C$201, 3, FALSE)</f>
        <v>_______</v>
      </c>
      <c r="Q107" s="3">
        <f>VLOOKUP($A107, 'auction in'!$A$2:$B$201, 2, FALSE)</f>
        <v>4.610733631200679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0.53972222222222177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45"/>
        <v>1.4922222222222226</v>
      </c>
      <c r="L108">
        <f t="shared" si="46"/>
        <v>0.48166666666666691</v>
      </c>
      <c r="M108">
        <f t="shared" si="47"/>
        <v>1.0200000000000002</v>
      </c>
      <c r="N108">
        <f t="shared" si="48"/>
        <v>0.64222222222222247</v>
      </c>
      <c r="O108">
        <f t="shared" si="49"/>
        <v>0.64222222222222247</v>
      </c>
      <c r="P108" s="1" t="str">
        <f>VLOOKUP($A108, 'auction in'!$A$2:$C$201, 3, FALSE)</f>
        <v>_______</v>
      </c>
      <c r="Q108" s="3">
        <f>VLOOKUP($A108, 'auction in'!$A$2:$B$201, 2, FALSE)</f>
        <v>5.2964571051651976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0.64222222222222247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45"/>
        <v>-0.30708333333333326</v>
      </c>
      <c r="L109">
        <f t="shared" si="46"/>
        <v>-2.7916666666666812E-2</v>
      </c>
      <c r="M109">
        <f t="shared" si="47"/>
        <v>1.2562499999999999</v>
      </c>
      <c r="N109">
        <f t="shared" si="48"/>
        <v>0.57694444444444437</v>
      </c>
      <c r="O109">
        <f t="shared" si="49"/>
        <v>0.57694444444444437</v>
      </c>
      <c r="P109" s="1" t="str">
        <f>VLOOKUP($A109, 'auction in'!$A$2:$C$201, 3, FALSE)</f>
        <v>_______</v>
      </c>
      <c r="Q109" s="3">
        <f>VLOOKUP($A109, 'auction in'!$A$2:$B$201, 2, FALSE)</f>
        <v>4.8597497436972805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0.57694444444444437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45"/>
        <v>0.78222222222222237</v>
      </c>
      <c r="L110">
        <f t="shared" si="46"/>
        <v>0.24888888888888883</v>
      </c>
      <c r="M110">
        <f t="shared" si="47"/>
        <v>0.65777777777777768</v>
      </c>
      <c r="N110">
        <f t="shared" si="48"/>
        <v>0.49777777777777776</v>
      </c>
      <c r="O110">
        <f t="shared" si="49"/>
        <v>0.49777777777777776</v>
      </c>
      <c r="P110" s="1" t="str">
        <f>VLOOKUP($A110, 'auction in'!$A$2:$C$201, 3, FALSE)</f>
        <v>_______</v>
      </c>
      <c r="Q110" s="3">
        <f>VLOOKUP($A110, 'auction in'!$A$2:$B$201, 2, FALSE)</f>
        <v>4.3301259223425745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0.49777777777777776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45"/>
        <v>0.31111111111111101</v>
      </c>
      <c r="L111">
        <f t="shared" si="46"/>
        <v>-0.41777777777777825</v>
      </c>
      <c r="M111">
        <f t="shared" si="47"/>
        <v>1.4577777777777776</v>
      </c>
      <c r="N111">
        <f t="shared" si="48"/>
        <v>0.48888888888888848</v>
      </c>
      <c r="O111">
        <f t="shared" si="49"/>
        <v>0.48888888888888848</v>
      </c>
      <c r="P111" s="1" t="str">
        <f>VLOOKUP($A111, 'auction in'!$A$2:$C$201, 3, FALSE)</f>
        <v>_______</v>
      </c>
      <c r="Q111" s="3">
        <f>VLOOKUP($A111, 'auction in'!$A$2:$B$201, 2, FALSE)</f>
        <v>4.2706593880150265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0.48888888888888848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45"/>
        <v>0.36944444444444446</v>
      </c>
      <c r="L112">
        <f t="shared" si="46"/>
        <v>0.15555555555555561</v>
      </c>
      <c r="M112">
        <f t="shared" si="47"/>
        <v>0.56388888888888888</v>
      </c>
      <c r="N112">
        <f t="shared" si="48"/>
        <v>0.53472222222222232</v>
      </c>
      <c r="O112">
        <f t="shared" si="49"/>
        <v>0.53472222222222232</v>
      </c>
      <c r="P112" s="1" t="str">
        <f>VLOOKUP($A112, 'auction in'!$A$2:$C$201, 3, FALSE)</f>
        <v>_______</v>
      </c>
      <c r="Q112" s="3">
        <f>VLOOKUP($A112, 'auction in'!$A$2:$B$201, 2, FALSE)</f>
        <v>4.5772837056414382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0.53472222222222232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45"/>
        <v>1.4072222222222222</v>
      </c>
      <c r="L113">
        <f t="shared" si="46"/>
        <v>0.54777777777777792</v>
      </c>
      <c r="M113">
        <f t="shared" si="47"/>
        <v>-0.21722222222222215</v>
      </c>
      <c r="N113">
        <f t="shared" si="48"/>
        <v>0.4627777777777779</v>
      </c>
      <c r="O113">
        <f t="shared" si="49"/>
        <v>0.4627777777777779</v>
      </c>
      <c r="P113" s="1" t="str">
        <f>VLOOKUP($A113, 'auction in'!$A$2:$C$201, 3, FALSE)</f>
        <v>_______</v>
      </c>
      <c r="Q113" s="3">
        <f>VLOOKUP($A113, 'auction in'!$A$2:$B$201, 2, FALSE)</f>
        <v>4.0959764434278636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 t="shared" ref="W113:AG122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0.4627777777777779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45"/>
        <v>0.55000000000000004</v>
      </c>
      <c r="L114">
        <f t="shared" si="46"/>
        <v>0.14166666666666683</v>
      </c>
      <c r="M114">
        <f t="shared" si="47"/>
        <v>-4.9999999999999822E-2</v>
      </c>
      <c r="N114">
        <f t="shared" si="48"/>
        <v>0.3583333333333335</v>
      </c>
      <c r="O114">
        <f t="shared" si="49"/>
        <v>0.3583333333333335</v>
      </c>
      <c r="P114" s="1" t="str">
        <f>VLOOKUP($A114, 'auction in'!$A$2:$C$201, 3, FALSE)</f>
        <v>_______</v>
      </c>
      <c r="Q114" s="3">
        <f>VLOOKUP($A114, 'auction in'!$A$2:$B$201, 2, FALSE)</f>
        <v>3.3972446650791985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0.3583333333333335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45"/>
        <v>0.32722222222222219</v>
      </c>
      <c r="L115">
        <f t="shared" si="46"/>
        <v>0.44777777777777783</v>
      </c>
      <c r="M115">
        <f t="shared" si="47"/>
        <v>8.6111111111111804E-3</v>
      </c>
      <c r="N115">
        <f t="shared" si="48"/>
        <v>0.37027777777777782</v>
      </c>
      <c r="O115">
        <f t="shared" si="49"/>
        <v>0.37027777777777782</v>
      </c>
      <c r="P115" s="1" t="str">
        <f>VLOOKUP($A115, 'auction in'!$A$2:$C$201, 3, FALSE)</f>
        <v>_______</v>
      </c>
      <c r="Q115" s="3">
        <f>VLOOKUP($A115, 'auction in'!$A$2:$B$201, 2, FALSE)</f>
        <v>3.4771528205818374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0.37027777777777782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45"/>
        <v>-0.92500000000000004</v>
      </c>
      <c r="L116">
        <f t="shared" si="46"/>
        <v>0.38333333333333308</v>
      </c>
      <c r="M116">
        <f t="shared" si="47"/>
        <v>8.3333333333333093E-2</v>
      </c>
      <c r="N116">
        <f t="shared" si="48"/>
        <v>0.34999999999999976</v>
      </c>
      <c r="O116">
        <f t="shared" si="49"/>
        <v>0.34999999999999976</v>
      </c>
      <c r="P116" s="1" t="str">
        <f>VLOOKUP($A116, 'auction in'!$A$2:$C$201, 3, FALSE)</f>
        <v>_______</v>
      </c>
      <c r="Q116" s="3">
        <f>VLOOKUP($A116, 'auction in'!$A$2:$B$201, 2, FALSE)</f>
        <v>3.3414947891471209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0.34999999999999976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45"/>
        <v>0.94444444444444509</v>
      </c>
      <c r="L117">
        <f t="shared" si="46"/>
        <v>-0.42499999999999982</v>
      </c>
      <c r="M117">
        <f t="shared" si="47"/>
        <v>1.4261111111111113</v>
      </c>
      <c r="N117">
        <f t="shared" si="48"/>
        <v>0.37777777777777788</v>
      </c>
      <c r="O117">
        <f t="shared" si="49"/>
        <v>0.37777777777777788</v>
      </c>
      <c r="P117" s="1" t="str">
        <f>VLOOKUP($A117, 'auction in'!$A$2:$C$201, 3, FALSE)</f>
        <v>_______</v>
      </c>
      <c r="Q117" s="3">
        <f>VLOOKUP($A117, 'auction in'!$A$2:$B$201, 2, FALSE)</f>
        <v>3.5273277089207045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0.37777777777777788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45"/>
        <v>0.68333333333333335</v>
      </c>
      <c r="L118">
        <f t="shared" si="46"/>
        <v>0.11666666666666686</v>
      </c>
      <c r="M118">
        <f t="shared" si="47"/>
        <v>-0.29166666666666641</v>
      </c>
      <c r="N118">
        <f t="shared" si="48"/>
        <v>0.30000000000000016</v>
      </c>
      <c r="O118">
        <f t="shared" si="49"/>
        <v>0.30000000000000016</v>
      </c>
      <c r="P118" s="1" t="str">
        <f>VLOOKUP($A118, 'auction in'!$A$2:$C$201, 3, FALSE)</f>
        <v>_______</v>
      </c>
      <c r="Q118" s="3">
        <f>VLOOKUP($A118, 'auction in'!$A$2:$B$201, 2, FALSE)</f>
        <v>3.0069955335546776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0.30000000000000016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45"/>
        <v>0.64555555555555566</v>
      </c>
      <c r="L119">
        <f t="shared" si="46"/>
        <v>7.7777777777778834E-3</v>
      </c>
      <c r="M119">
        <f t="shared" si="47"/>
        <v>0.45888888888888901</v>
      </c>
      <c r="N119">
        <f t="shared" si="48"/>
        <v>0.28777777777777791</v>
      </c>
      <c r="O119">
        <f t="shared" si="49"/>
        <v>0.28777777777777791</v>
      </c>
      <c r="P119" s="1" t="str">
        <f>VLOOKUP($A119, 'auction in'!$A$2:$C$201, 3, FALSE)</f>
        <v>_______</v>
      </c>
      <c r="Q119" s="3">
        <f>VLOOKUP($A119, 'auction in'!$A$2:$B$201, 2, FALSE)</f>
        <v>2.9252290488543018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0.28777777777777791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45"/>
        <v>-0.15000000000000008</v>
      </c>
      <c r="L120">
        <f t="shared" si="46"/>
        <v>7.49999999999999E-2</v>
      </c>
      <c r="M120">
        <f t="shared" si="47"/>
        <v>0.67499999999999993</v>
      </c>
      <c r="N120">
        <f t="shared" si="48"/>
        <v>0.24166666666666656</v>
      </c>
      <c r="O120">
        <f t="shared" si="49"/>
        <v>0.24166666666666656</v>
      </c>
      <c r="P120" s="1" t="str">
        <f>VLOOKUP($A120, 'auction in'!$A$2:$C$201, 3, FALSE)</f>
        <v>_______</v>
      </c>
      <c r="Q120" s="3">
        <f>VLOOKUP($A120, 'auction in'!$A$2:$B$201, 2, FALSE)</f>
        <v>2.6167464020301554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0.24166666666666656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45"/>
        <v>1.4291666666666667</v>
      </c>
      <c r="L121">
        <f t="shared" si="46"/>
        <v>0.68055555555555536</v>
      </c>
      <c r="M121">
        <f t="shared" si="47"/>
        <v>0.36944444444444435</v>
      </c>
      <c r="N121">
        <f t="shared" si="48"/>
        <v>0.26249999999999984</v>
      </c>
      <c r="O121">
        <f t="shared" si="49"/>
        <v>0.26249999999999984</v>
      </c>
      <c r="P121" s="1" t="str">
        <f>VLOOKUP($A121, 'auction in'!$A$2:$C$201, 3, FALSE)</f>
        <v>_______</v>
      </c>
      <c r="Q121" s="3">
        <f>VLOOKUP($A121, 'auction in'!$A$2:$B$201, 2, FALSE)</f>
        <v>2.7561210918603409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0.26249999999999984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45"/>
        <v>2.7755575615628914E-16</v>
      </c>
      <c r="L122">
        <f t="shared" si="46"/>
        <v>0.29000000000000026</v>
      </c>
      <c r="M122">
        <f t="shared" si="47"/>
        <v>0.93444444444444463</v>
      </c>
      <c r="N122">
        <f t="shared" si="48"/>
        <v>0.19333333333333358</v>
      </c>
      <c r="O122">
        <f t="shared" si="49"/>
        <v>0.19333333333333358</v>
      </c>
      <c r="P122" s="1" t="str">
        <f>VLOOKUP($A122, 'auction in'!$A$2:$C$201, 3, FALSE)</f>
        <v>_______</v>
      </c>
      <c r="Q122" s="3">
        <f>VLOOKUP($A122, 'auction in'!$A$2:$B$201, 2, FALSE)</f>
        <v>2.2933971216241265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0.19333333333333358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45"/>
        <v>0.35888888888888892</v>
      </c>
      <c r="L123">
        <f t="shared" si="46"/>
        <v>0.16055555555555562</v>
      </c>
      <c r="M123">
        <f t="shared" si="47"/>
        <v>0.17000000000000004</v>
      </c>
      <c r="N123">
        <f t="shared" si="48"/>
        <v>0.17944444444444452</v>
      </c>
      <c r="O123">
        <f t="shared" si="49"/>
        <v>0.17944444444444452</v>
      </c>
      <c r="P123" s="1" t="str">
        <f>VLOOKUP($A123, 'auction in'!$A$2:$C$201, 3, FALSE)</f>
        <v>_______</v>
      </c>
      <c r="Q123" s="3">
        <f>VLOOKUP($A123, 'auction in'!$A$2:$B$201, 2, FALSE)</f>
        <v>2.2004806617373349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 t="shared" ref="W123:AG130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0.17944444444444452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45"/>
        <v>0.24749999999999978</v>
      </c>
      <c r="L124">
        <f t="shared" si="46"/>
        <v>-0.71249999999999991</v>
      </c>
      <c r="M124">
        <f t="shared" si="47"/>
        <v>0.6449999999999998</v>
      </c>
      <c r="N124">
        <f t="shared" si="48"/>
        <v>0.14250000000000007</v>
      </c>
      <c r="O124">
        <f t="shared" si="49"/>
        <v>0.14250000000000007</v>
      </c>
      <c r="P124" s="1" t="str">
        <f>VLOOKUP($A124, 'auction in'!$A$2:$C$201, 3, FALSE)</f>
        <v>_______</v>
      </c>
      <c r="Q124" s="3">
        <f>VLOOKUP($A124, 'auction in'!$A$2:$B$201, 2, FALSE)</f>
        <v>1.9533228784384717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0.14250000000000007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45"/>
        <v>-0.16888888888888884</v>
      </c>
      <c r="L125">
        <f t="shared" si="46"/>
        <v>-8.8888888888888795E-2</v>
      </c>
      <c r="M125">
        <f t="shared" si="47"/>
        <v>0.56000000000000005</v>
      </c>
      <c r="N125">
        <f t="shared" si="48"/>
        <v>0.17777777777777787</v>
      </c>
      <c r="O125">
        <f t="shared" si="49"/>
        <v>0.17777777777777787</v>
      </c>
      <c r="P125" s="1" t="str">
        <f>VLOOKUP($A125, 'auction in'!$A$2:$C$201, 3, FALSE)</f>
        <v>_______</v>
      </c>
      <c r="Q125" s="3">
        <f>VLOOKUP($A125, 'auction in'!$A$2:$B$201, 2, FALSE)</f>
        <v>2.1893306865509201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0.17777777777777787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45"/>
        <v>-0.98194444444444484</v>
      </c>
      <c r="L126">
        <f t="shared" si="46"/>
        <v>0.7291666666666663</v>
      </c>
      <c r="M126">
        <f t="shared" si="47"/>
        <v>-0.13611111111111129</v>
      </c>
      <c r="N126">
        <f t="shared" si="48"/>
        <v>0.12638888888888855</v>
      </c>
      <c r="O126">
        <f t="shared" si="49"/>
        <v>0.12638888888888855</v>
      </c>
      <c r="P126" s="1" t="str">
        <f>VLOOKUP($A126, 'auction in'!$A$2:$C$201, 3, FALSE)</f>
        <v>_______</v>
      </c>
      <c r="Q126" s="3">
        <f>VLOOKUP($A126, 'auction in'!$A$2:$B$201, 2, FALSE)</f>
        <v>1.8455397849697921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0.12638888888888855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45"/>
        <v>-0.78222222222222193</v>
      </c>
      <c r="L127">
        <f t="shared" si="46"/>
        <v>1.1200000000000001</v>
      </c>
      <c r="M127">
        <f t="shared" si="47"/>
        <v>-1.0933333333333333</v>
      </c>
      <c r="N127">
        <f t="shared" si="48"/>
        <v>0.10666666666666691</v>
      </c>
      <c r="O127">
        <f t="shared" si="49"/>
        <v>0.10666666666666691</v>
      </c>
      <c r="P127" s="1" t="str">
        <f>VLOOKUP($A127, 'auction in'!$A$2:$C$201, 3, FALSE)</f>
        <v>_______</v>
      </c>
      <c r="Q127" s="3">
        <f>VLOOKUP($A127, 'auction in'!$A$2:$B$201, 2, FALSE)</f>
        <v>1.7135984119305534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0.10666666666666691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45"/>
        <v>0.18472222222222245</v>
      </c>
      <c r="L128">
        <f t="shared" si="46"/>
        <v>0.81666666666666654</v>
      </c>
      <c r="M128">
        <f t="shared" si="47"/>
        <v>-1.5555555555555558</v>
      </c>
      <c r="N128">
        <f t="shared" si="48"/>
        <v>0.10694444444444429</v>
      </c>
      <c r="O128">
        <f t="shared" si="49"/>
        <v>0.10694444444444429</v>
      </c>
      <c r="P128" s="1" t="str">
        <f>VLOOKUP($A128, 'auction in'!$A$2:$C$201, 3, FALSE)</f>
        <v>_______</v>
      </c>
      <c r="Q128" s="3">
        <f>VLOOKUP($A128, 'auction in'!$A$2:$B$201, 2, FALSE)</f>
        <v>1.7154567411282864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0.10694444444444429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45"/>
        <v>-1.1445833333333333</v>
      </c>
      <c r="L129">
        <f t="shared" si="46"/>
        <v>-0.13027777777777783</v>
      </c>
      <c r="M129">
        <f t="shared" si="47"/>
        <v>7.4444444444444535E-2</v>
      </c>
      <c r="N129">
        <f t="shared" si="48"/>
        <v>7.4444444444444396E-2</v>
      </c>
      <c r="O129">
        <f t="shared" si="49"/>
        <v>7.4444444444444396E-2</v>
      </c>
      <c r="P129" s="1" t="str">
        <f>VLOOKUP($A129, 'auction in'!$A$2:$C$201, 3, FALSE)</f>
        <v>_______</v>
      </c>
      <c r="Q129" s="3">
        <f>VLOOKUP($A129, 'auction in'!$A$2:$B$201, 2, FALSE)</f>
        <v>1.4980322249931972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7.4444444444444396E-2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45"/>
        <v>9.4444444444444497E-2</v>
      </c>
      <c r="L130">
        <f t="shared" si="46"/>
        <v>-0.19833333333333336</v>
      </c>
      <c r="M130">
        <f t="shared" si="47"/>
        <v>-0.15111111111111114</v>
      </c>
      <c r="N130">
        <f t="shared" si="48"/>
        <v>5.6666666666666643E-2</v>
      </c>
      <c r="O130">
        <f t="shared" si="49"/>
        <v>5.6666666666666643E-2</v>
      </c>
      <c r="P130" s="1" t="str">
        <f>VLOOKUP($A130, 'auction in'!$A$2:$C$201, 3, FALSE)</f>
        <v>_______</v>
      </c>
      <c r="Q130" s="3">
        <f>VLOOKUP($A130, 'auction in'!$A$2:$B$201, 2, FALSE)</f>
        <v>1.3790991563381054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5.6666666666666643E-2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5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5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5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5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5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5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5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5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5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5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5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5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5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5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5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5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5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5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5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5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5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5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5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5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5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5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5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5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5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5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5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5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5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5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5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5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5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5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5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5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5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5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5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5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5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5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5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5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5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5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5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5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5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5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5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5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5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5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5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5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5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5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5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5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5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5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5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5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5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5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5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5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  <sheetView workbookViewId="1"/>
    <sheetView workbookViewId="2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_______</v>
      </c>
      <c r="C1" t="str">
        <f>raw!P4</f>
        <v>_______</v>
      </c>
      <c r="D1" t="str">
        <f>raw!P5</f>
        <v>_______</v>
      </c>
      <c r="E1" t="str">
        <f>raw!P6</f>
        <v>_______</v>
      </c>
      <c r="F1" t="str">
        <f>raw!P7</f>
        <v>_______</v>
      </c>
      <c r="G1" t="str">
        <f>raw!P8</f>
        <v>_______</v>
      </c>
      <c r="H1" t="str">
        <f>raw!P9</f>
        <v>_______</v>
      </c>
      <c r="I1" t="str">
        <f>raw!P10</f>
        <v>_______</v>
      </c>
      <c r="J1" t="str">
        <f>raw!P11</f>
        <v>_______</v>
      </c>
      <c r="K1" t="str">
        <f>raw!P12</f>
        <v>_______</v>
      </c>
      <c r="L1" t="str">
        <f>raw!P13</f>
        <v>_______</v>
      </c>
      <c r="M1" t="str">
        <f>raw!P14</f>
        <v>_______</v>
      </c>
      <c r="N1" t="str">
        <f>raw!P15</f>
        <v>_______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75</v>
      </c>
      <c r="C2">
        <f>raw!Q4</f>
        <v>75</v>
      </c>
      <c r="D2">
        <f>raw!Q5</f>
        <v>68.510312259945451</v>
      </c>
      <c r="E2">
        <f>raw!Q6</f>
        <v>75</v>
      </c>
      <c r="F2">
        <f>raw!Q7</f>
        <v>75</v>
      </c>
      <c r="G2">
        <f>raw!Q8</f>
        <v>75</v>
      </c>
      <c r="H2">
        <f>raw!Q9</f>
        <v>56.220252110719642</v>
      </c>
      <c r="I2">
        <f>raw!Q10</f>
        <v>44.217303822544025</v>
      </c>
      <c r="J2">
        <f>raw!Q11</f>
        <v>43.258405956512348</v>
      </c>
      <c r="K2">
        <f>raw!Q12</f>
        <v>48.134661771371128</v>
      </c>
      <c r="L2">
        <f>raw!Q13</f>
        <v>48.545352524070736</v>
      </c>
      <c r="M2">
        <f>raw!Q14</f>
        <v>45.573884136891181</v>
      </c>
      <c r="N2">
        <f>raw!Q15</f>
        <v>47.6</v>
      </c>
      <c r="O2">
        <f>raw!Q16</f>
        <v>40.863948785229773</v>
      </c>
      <c r="P2">
        <f>raw!Q17</f>
        <v>43.270485096297641</v>
      </c>
      <c r="Q2">
        <f>raw!Q18</f>
        <v>34.933091150655926</v>
      </c>
      <c r="R2">
        <f>raw!Q19</f>
        <v>40.426312259162991</v>
      </c>
      <c r="S2">
        <f>raw!Q20</f>
        <v>42.096021043328605</v>
      </c>
      <c r="T2">
        <f>raw!Q21</f>
        <v>41.967796328684827</v>
      </c>
      <c r="U2">
        <f>raw!Q22</f>
        <v>36.995836560142664</v>
      </c>
      <c r="V2">
        <f>raw!Q23</f>
        <v>33.613677420263485</v>
      </c>
      <c r="W2">
        <f>raw!Q24</f>
        <v>35.123569893423841</v>
      </c>
      <c r="X2">
        <f>raw!Q25</f>
        <v>31.261032655929949</v>
      </c>
      <c r="Y2">
        <f>raw!Q26</f>
        <v>35.364223524530622</v>
      </c>
      <c r="Z2">
        <f>raw!Q27</f>
        <v>35.115207412034025</v>
      </c>
      <c r="AA2">
        <f>raw!Q28</f>
        <v>29.339520265471126</v>
      </c>
      <c r="AB2">
        <f>raw!Q29</f>
        <v>31.753489893329952</v>
      </c>
      <c r="AC2">
        <f>raw!Q30</f>
        <v>30.695171415219395</v>
      </c>
      <c r="AD2">
        <f>raw!Q31</f>
        <v>31.201566121602415</v>
      </c>
      <c r="AE2">
        <f>raw!Q32</f>
        <v>30.569734194372234</v>
      </c>
      <c r="AF2">
        <f>raw!Q33</f>
        <v>27.557382564842495</v>
      </c>
      <c r="AG2">
        <f>raw!Q34</f>
        <v>26.087444169433468</v>
      </c>
      <c r="AH2">
        <f>raw!Q35</f>
        <v>25.752944913841016</v>
      </c>
      <c r="AI2">
        <f>raw!Q36</f>
        <v>24.873955203311972</v>
      </c>
      <c r="AJ2">
        <f>raw!Q37</f>
        <v>28.231956063620586</v>
      </c>
      <c r="AK2">
        <f>raw!Q38</f>
        <v>27.927190075191916</v>
      </c>
      <c r="AL2">
        <f>raw!Q39</f>
        <v>27.471899421746635</v>
      </c>
      <c r="AM2">
        <f>raw!Q40</f>
        <v>25.037488172712727</v>
      </c>
      <c r="AN2">
        <f>raw!Q41</f>
        <v>26.756442680618346</v>
      </c>
      <c r="AO2">
        <f>raw!Q42</f>
        <v>22.125486319860705</v>
      </c>
      <c r="AP2">
        <f>raw!Q43</f>
        <v>25.216816940294226</v>
      </c>
      <c r="AQ2">
        <f>raw!Q44</f>
        <v>23.41888344148483</v>
      </c>
      <c r="AR2">
        <f>raw!Q45</f>
        <v>19.471792225493967</v>
      </c>
      <c r="AS2">
        <f>raw!Q46</f>
        <v>23.303667031225213</v>
      </c>
      <c r="AT2">
        <f>raw!Q47</f>
        <v>23.303667031225217</v>
      </c>
      <c r="AU2">
        <f>raw!Q48</f>
        <v>23.366850223948227</v>
      </c>
      <c r="AV2">
        <f>raw!Q49</f>
        <v>19.055526485201142</v>
      </c>
      <c r="AW2">
        <f>raw!Q50</f>
        <v>20.921288999727896</v>
      </c>
      <c r="AX2">
        <f>raw!Q51</f>
        <v>22.918992887293896</v>
      </c>
      <c r="AY2">
        <f>raw!Q52</f>
        <v>19.174459553856238</v>
      </c>
      <c r="AZ2">
        <f>raw!Q53</f>
        <v>21.748245492720336</v>
      </c>
      <c r="BA2">
        <f>raw!Q54</f>
        <v>18.616960794535494</v>
      </c>
      <c r="BB2">
        <f>raw!Q55</f>
        <v>19.925224549741507</v>
      </c>
      <c r="BC2">
        <f>raw!Q56</f>
        <v>18.602094160953609</v>
      </c>
      <c r="BD2">
        <f>raw!Q57</f>
        <v>18.816731183292099</v>
      </c>
      <c r="BE2">
        <f>raw!Q58</f>
        <v>19.302684268500006</v>
      </c>
      <c r="BF2">
        <f>raw!Q59</f>
        <v>20.187248966622253</v>
      </c>
      <c r="BG2">
        <f>raw!Q60</f>
        <v>17.821595897904569</v>
      </c>
      <c r="BH2">
        <f>raw!Q61</f>
        <v>15.981849992146113</v>
      </c>
      <c r="BI2">
        <f>raw!Q62</f>
        <v>15.002510504939339</v>
      </c>
      <c r="BJ2">
        <f>raw!Q63</f>
        <v>17.220426402437035</v>
      </c>
      <c r="BK2">
        <f>raw!Q64</f>
        <v>16.750269115409871</v>
      </c>
      <c r="BL2">
        <f>raw!Q65</f>
        <v>17.325422002109104</v>
      </c>
      <c r="BM2">
        <f>raw!Q66</f>
        <v>16.805089826743078</v>
      </c>
      <c r="BN2">
        <f>raw!Q67</f>
        <v>14.873356625696699</v>
      </c>
      <c r="BO2">
        <f>raw!Q68</f>
        <v>16.479882217139313</v>
      </c>
      <c r="BP2">
        <f>raw!Q69</f>
        <v>15.434572043412913</v>
      </c>
      <c r="BQ2">
        <f>raw!Q70</f>
        <v>13.718405029303895</v>
      </c>
      <c r="BR2">
        <f>raw!Q71</f>
        <v>15.959550041773287</v>
      </c>
      <c r="BS2">
        <f>raw!Q72</f>
        <v>11.453101737263941</v>
      </c>
      <c r="BT2">
        <f>raw!Q73</f>
        <v>13.432222332852577</v>
      </c>
      <c r="BU2">
        <f>raw!Q74</f>
        <v>15.179051778724244</v>
      </c>
      <c r="BV2">
        <f>raw!Q75</f>
        <v>12.924898461870706</v>
      </c>
      <c r="BW2">
        <f>raw!Q76</f>
        <v>14.463595037595958</v>
      </c>
      <c r="BX2">
        <f>raw!Q77</f>
        <v>13.510272159157484</v>
      </c>
      <c r="BY2">
        <f>raw!Q78</f>
        <v>12.595974193871465</v>
      </c>
      <c r="BZ2">
        <f>raw!Q79</f>
        <v>10.182004566012646</v>
      </c>
      <c r="CA2">
        <f>raw!Q80</f>
        <v>11.703976178958277</v>
      </c>
      <c r="CB2">
        <f>raw!Q81</f>
        <v>11.458676724857151</v>
      </c>
      <c r="CC2">
        <f>raw!Q82</f>
        <v>10.447745641288867</v>
      </c>
      <c r="CD2">
        <f>raw!Q83</f>
        <v>11.536726551162054</v>
      </c>
      <c r="CE2">
        <f>raw!Q84</f>
        <v>10.574112026734902</v>
      </c>
      <c r="CF2">
        <f>raw!Q85</f>
        <v>7.9129846155772201</v>
      </c>
      <c r="CG2">
        <f>raw!Q86</f>
        <v>10.026834078001709</v>
      </c>
      <c r="CH2">
        <f>raw!Q87</f>
        <v>9.9645800498775561</v>
      </c>
      <c r="CI2">
        <f>raw!Q88</f>
        <v>9.3253148058564399</v>
      </c>
      <c r="CJ2">
        <f>raw!Q89</f>
        <v>9.908830173945482</v>
      </c>
      <c r="CK2">
        <f>raw!Q90</f>
        <v>10.040771546984725</v>
      </c>
      <c r="CL2">
        <f>raw!Q91</f>
        <v>9.2138150539922847</v>
      </c>
      <c r="CM2">
        <f>raw!Q92</f>
        <v>8.6748995866489018</v>
      </c>
      <c r="CN2">
        <f>raw!Q93</f>
        <v>7.6602518446851473</v>
      </c>
      <c r="CO2">
        <f>raw!Q94</f>
        <v>7.8479430936564665</v>
      </c>
      <c r="CP2">
        <f>raw!Q95</f>
        <v>7.8479430936564629</v>
      </c>
      <c r="CQ2">
        <f>raw!Q96</f>
        <v>6.1104052937734812</v>
      </c>
      <c r="CR2">
        <f>raw!Q97</f>
        <v>6.6307374691395102</v>
      </c>
      <c r="CS2">
        <f>raw!Q98</f>
        <v>7.1631487842908186</v>
      </c>
      <c r="CT2">
        <f>raw!Q99</f>
        <v>6.3519880894791392</v>
      </c>
      <c r="CU2">
        <f>raw!Q100</f>
        <v>5.9059890820225434</v>
      </c>
      <c r="CV2">
        <f>raw!Q101</f>
        <v>6.2915923905527249</v>
      </c>
      <c r="CW2">
        <f>raw!Q102</f>
        <v>5.9282890323953721</v>
      </c>
      <c r="CX2">
        <f>raw!Q103</f>
        <v>5.493440000125192</v>
      </c>
      <c r="CY2">
        <f>raw!Q104</f>
        <v>4.9879744583410526</v>
      </c>
      <c r="CZ2">
        <f>raw!Q105</f>
        <v>5.5380399008708512</v>
      </c>
      <c r="DA2">
        <f>raw!Q106</f>
        <v>5.4878650125319846</v>
      </c>
      <c r="DB2">
        <f>raw!Q107</f>
        <v>4.610733631200679</v>
      </c>
      <c r="DC2">
        <f>raw!Q108</f>
        <v>5.2964571051651976</v>
      </c>
      <c r="DD2">
        <f>raw!Q109</f>
        <v>4.8597497436972805</v>
      </c>
      <c r="DE2">
        <f>raw!Q110</f>
        <v>4.3301259223425745</v>
      </c>
      <c r="DF2">
        <f>raw!Q111</f>
        <v>4.2706593880150265</v>
      </c>
      <c r="DG2">
        <f>raw!Q112</f>
        <v>4.5772837056414382</v>
      </c>
      <c r="DH2">
        <f>raw!Q113</f>
        <v>4.0959764434278636</v>
      </c>
      <c r="DI2">
        <f>raw!Q114</f>
        <v>3.3972446650791985</v>
      </c>
      <c r="DJ2">
        <f>raw!Q115</f>
        <v>3.4771528205818374</v>
      </c>
      <c r="DK2">
        <f>raw!Q116</f>
        <v>3.3414947891471209</v>
      </c>
      <c r="DL2">
        <f>raw!Q117</f>
        <v>3.5273277089207045</v>
      </c>
      <c r="DM2">
        <f>raw!Q118</f>
        <v>3.0069955335546776</v>
      </c>
      <c r="DN2">
        <f>raw!Q119</f>
        <v>2.9252290488543018</v>
      </c>
      <c r="DO2">
        <f>raw!Q120</f>
        <v>2.6167464020301554</v>
      </c>
      <c r="DP2">
        <f>raw!Q121</f>
        <v>2.7561210918603409</v>
      </c>
      <c r="DQ2">
        <f>raw!Q122</f>
        <v>2.2933971216241265</v>
      </c>
      <c r="DR2">
        <f>raw!Q123</f>
        <v>2.2004806617373349</v>
      </c>
      <c r="DS2">
        <f>raw!Q124</f>
        <v>1.9533228784384717</v>
      </c>
      <c r="DT2">
        <f>raw!Q125</f>
        <v>2.1893306865509201</v>
      </c>
      <c r="DU2">
        <f>raw!Q126</f>
        <v>1.8455397849697921</v>
      </c>
      <c r="DV2">
        <f>raw!Q127</f>
        <v>1.7135984119305534</v>
      </c>
      <c r="DW2">
        <f>raw!Q128</f>
        <v>1.7154567411282864</v>
      </c>
      <c r="DX2">
        <f>raw!Q129</f>
        <v>1.4980322249931972</v>
      </c>
      <c r="DY2">
        <f>raw!Q130</f>
        <v>1.3790991563381054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62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11.8575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11.8575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11.495833333333334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9.343055555555555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12.856388888888889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1.6274999999999999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2.5144444444444445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-0.19805555555555554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1.8341666666666667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1.6361111111111111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0.36166666666666664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1.3088888888888888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3.7716666666666665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-0.99888888888888894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  <sheetView workbookViewId="1">
      <selection activeCell="B7" sqref="B7"/>
    </sheetView>
    <sheetView topLeftCell="A2" workbookViewId="2">
      <selection activeCell="W3" sqref="W3"/>
    </sheetView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2192</v>
      </c>
      <c r="Z2" t="s">
        <v>2191</v>
      </c>
      <c r="AA2" t="s">
        <v>2190</v>
      </c>
      <c r="AB2" t="s">
        <v>1183</v>
      </c>
      <c r="AC2" t="s">
        <v>2189</v>
      </c>
    </row>
    <row r="3" spans="1:29" x14ac:dyDescent="0.35">
      <c r="A3" t="str">
        <v>Anthony Davis</v>
      </c>
      <c r="B3">
        <v>1.6274999999999999</v>
      </c>
      <c r="C3">
        <v>2.5144444444444445</v>
      </c>
      <c r="D3">
        <v>-0.19805555555555554</v>
      </c>
      <c r="E3">
        <v>1.8341666666666667</v>
      </c>
      <c r="F3">
        <v>1.6361111111111111</v>
      </c>
      <c r="G3">
        <v>0.36166666666666664</v>
      </c>
      <c r="H3">
        <v>1.3088888888888888</v>
      </c>
      <c r="I3">
        <v>3.7716666666666665</v>
      </c>
      <c r="J3">
        <v>-0.99888888888888894</v>
      </c>
      <c r="K3">
        <v>9.343055555555555</v>
      </c>
      <c r="L3">
        <v>12.856388888888889</v>
      </c>
      <c r="M3">
        <v>11.495833333333334</v>
      </c>
      <c r="N3">
        <v>11.8575</v>
      </c>
      <c r="O3">
        <v>11.8575</v>
      </c>
      <c r="T3">
        <v>10.7525</v>
      </c>
      <c r="U3">
        <v>13.17688888888889</v>
      </c>
      <c r="V3">
        <v>11.495833333333334</v>
      </c>
      <c r="W3">
        <v>11.8575</v>
      </c>
      <c r="X3">
        <v>11.8575</v>
      </c>
      <c r="Y3">
        <f t="shared" ref="Y3:AC34" si="0">T3 - T$103</f>
        <v>10.202499999999999</v>
      </c>
      <c r="Z3">
        <f t="shared" si="0"/>
        <v>12.447722222222223</v>
      </c>
      <c r="AA3">
        <f t="shared" si="0"/>
        <v>10.928194444444445</v>
      </c>
      <c r="AB3">
        <f t="shared" si="0"/>
        <v>11.179166666666667</v>
      </c>
      <c r="AC3">
        <f t="shared" si="0"/>
        <v>11.179166666666667</v>
      </c>
    </row>
    <row r="4" spans="1:29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9.343055555555555</v>
      </c>
      <c r="U4">
        <v>12.856388888888889</v>
      </c>
      <c r="V4">
        <v>9.4300000000000015</v>
      </c>
      <c r="W4">
        <v>10.456888888888889</v>
      </c>
      <c r="X4">
        <v>10.456888888888889</v>
      </c>
      <c r="Y4">
        <f t="shared" si="0"/>
        <v>8.7930555555555543</v>
      </c>
      <c r="Z4">
        <f t="shared" si="0"/>
        <v>12.127222222222223</v>
      </c>
      <c r="AA4">
        <f t="shared" si="0"/>
        <v>8.8623611111111131</v>
      </c>
      <c r="AB4">
        <f t="shared" si="0"/>
        <v>9.7785555555555561</v>
      </c>
      <c r="AC4">
        <f t="shared" si="0"/>
        <v>9.7785555555555561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9.4129166666666695</v>
      </c>
    </row>
    <row r="6" spans="1:29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8.9156944444444459</v>
      </c>
    </row>
    <row r="7" spans="1:29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7.9793055555555572</v>
      </c>
    </row>
    <row r="8" spans="1:29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7.6800000000000015</v>
      </c>
    </row>
    <row r="9" spans="1:29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7.5758333333333336</v>
      </c>
    </row>
    <row r="10" spans="1:29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6.4286111111111115</v>
      </c>
    </row>
    <row r="11" spans="1:29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6.3672222222222228</v>
      </c>
    </row>
    <row r="12" spans="1:29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6.2924999999999986</v>
      </c>
    </row>
    <row r="13" spans="1:29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6.1216666666666679</v>
      </c>
    </row>
    <row r="14" spans="1:29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5.651305555555556</v>
      </c>
    </row>
    <row r="15" spans="1:29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5.6401388888888899</v>
      </c>
    </row>
    <row r="16" spans="1:29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5.6383333333333319</v>
      </c>
    </row>
    <row r="17" spans="1:29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5.4645833333333336</v>
      </c>
    </row>
    <row r="18" spans="1:29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5.4454166666666666</v>
      </c>
    </row>
    <row r="19" spans="1:29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5.2804166666666674</v>
      </c>
    </row>
    <row r="20" spans="1:29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5.2150000000000016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4.7022222222222219</v>
      </c>
    </row>
    <row r="22" spans="1:29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4.4583333333333321</v>
      </c>
    </row>
    <row r="23" spans="1:29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4.4223611111111101</v>
      </c>
    </row>
    <row r="24" spans="1:29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4.4211111111111094</v>
      </c>
    </row>
    <row r="25" spans="1:29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4.3938888888888901</v>
      </c>
    </row>
    <row r="26" spans="1:29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4.1966666666666654</v>
      </c>
    </row>
    <row r="27" spans="1:29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3.9186111111111113</v>
      </c>
    </row>
    <row r="28" spans="1:29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3.8449999999999984</v>
      </c>
    </row>
    <row r="29" spans="1:29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3.8361111111111117</v>
      </c>
    </row>
    <row r="30" spans="1:29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3.7604166666666656</v>
      </c>
    </row>
    <row r="31" spans="1:29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3.7416666666666667</v>
      </c>
    </row>
    <row r="32" spans="1:29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3.5577777777777775</v>
      </c>
    </row>
    <row r="33" spans="1:29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3.3922222222222227</v>
      </c>
    </row>
    <row r="34" spans="1:29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3.3466666666666671</v>
      </c>
    </row>
    <row r="35" spans="1:29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3.2913888888888905</v>
      </c>
    </row>
    <row r="36" spans="1:29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3.2786111111111107</v>
      </c>
    </row>
    <row r="37" spans="1:29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3.1716666666666664</v>
      </c>
    </row>
    <row r="38" spans="1:29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3.0716666666666681</v>
      </c>
    </row>
    <row r="39" spans="1:29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3.0216666666666674</v>
      </c>
    </row>
    <row r="40" spans="1:29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2.9415277777777775</v>
      </c>
    </row>
    <row r="41" spans="1:29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2.9147222222222227</v>
      </c>
    </row>
    <row r="42" spans="1:29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2.8902777777777779</v>
      </c>
    </row>
    <row r="43" spans="1:29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2.6727777777777777</v>
      </c>
    </row>
    <row r="44" spans="1:29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2.6649999999999996</v>
      </c>
    </row>
    <row r="45" spans="1:29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2.6555555555555563</v>
      </c>
    </row>
    <row r="46" spans="1:29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2.6555555555555559</v>
      </c>
    </row>
    <row r="47" spans="1:29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2.5980555555555549</v>
      </c>
    </row>
    <row r="48" spans="1:29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2.4794444444444443</v>
      </c>
    </row>
    <row r="49" spans="1:29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2.4230555555555555</v>
      </c>
    </row>
    <row r="50" spans="1:29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2.2994444444444437</v>
      </c>
    </row>
    <row r="51" spans="1:29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2.1897222222222221</v>
      </c>
    </row>
    <row r="52" spans="1:29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2.150555555555556</v>
      </c>
    </row>
    <row r="53" spans="1:29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2.0827777777777778</v>
      </c>
    </row>
    <row r="54" spans="1:29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2.0574999999999997</v>
      </c>
    </row>
    <row r="55" spans="1:29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2.0383333333333331</v>
      </c>
    </row>
    <row r="56" spans="1:29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2.0205555555555552</v>
      </c>
    </row>
    <row r="57" spans="1:29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1.9848611111111114</v>
      </c>
    </row>
    <row r="58" spans="1:29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1.9550000000000001</v>
      </c>
    </row>
    <row r="59" spans="1:29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1.9527777777777779</v>
      </c>
    </row>
    <row r="60" spans="1:29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1.8361111111111112</v>
      </c>
    </row>
    <row r="61" spans="1:29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1.7619444444444445</v>
      </c>
    </row>
    <row r="62" spans="1:29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1.7462500000000003</v>
      </c>
    </row>
    <row r="63" spans="1:29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1.6841666666666666</v>
      </c>
    </row>
    <row r="64" spans="1:29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1.6759722222222218</v>
      </c>
    </row>
    <row r="65" spans="1:29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1.6355555555555554</v>
      </c>
    </row>
    <row r="66" spans="1:29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1.5611111111111113</v>
      </c>
    </row>
    <row r="67" spans="1:29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1.5577777777777784</v>
      </c>
    </row>
    <row r="68" spans="1:29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1.479305555555555</v>
      </c>
    </row>
    <row r="69" spans="1:29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1.4411111111111112</v>
      </c>
    </row>
    <row r="70" spans="1:29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1.4147222222222222</v>
      </c>
    </row>
    <row r="71" spans="1:29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1.3954166666666663</v>
      </c>
    </row>
    <row r="72" spans="1:29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1.3341666666666669</v>
      </c>
    </row>
    <row r="73" spans="1:29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1.2227777777777777</v>
      </c>
    </row>
    <row r="74" spans="1:29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1.1916666666666669</v>
      </c>
    </row>
    <row r="75" spans="1:29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1.1799999999999997</v>
      </c>
    </row>
    <row r="76" spans="1:29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1.104166666666667</v>
      </c>
    </row>
    <row r="77" spans="1:29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1.0550000000000002</v>
      </c>
    </row>
    <row r="78" spans="1:29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0.92166666666666708</v>
      </c>
    </row>
    <row r="79" spans="1:29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0.89666666666666694</v>
      </c>
    </row>
    <row r="80" spans="1:29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0.88500000000000045</v>
      </c>
    </row>
    <row r="81" spans="1:29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0.88416666666666677</v>
      </c>
    </row>
    <row r="82" spans="1:29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0.75277777777777799</v>
      </c>
    </row>
    <row r="83" spans="1:29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0.73388888888888903</v>
      </c>
    </row>
    <row r="84" spans="1:29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0.69416666666666682</v>
      </c>
    </row>
    <row r="85" spans="1:29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0.67305555555555574</v>
      </c>
    </row>
    <row r="86" spans="1:29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0.67097222222222275</v>
      </c>
    </row>
    <row r="87" spans="1:29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0.66166666666666685</v>
      </c>
    </row>
    <row r="88" spans="1:29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0.65333333333333354</v>
      </c>
    </row>
    <row r="89" spans="1:29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0.56611111111111168</v>
      </c>
    </row>
    <row r="90" spans="1:29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0.54944444444444418</v>
      </c>
    </row>
    <row r="91" spans="1:29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0.46888888888888891</v>
      </c>
    </row>
    <row r="92" spans="1:29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0.3550000000000002</v>
      </c>
    </row>
    <row r="93" spans="1:29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0.34527777777777802</v>
      </c>
    </row>
    <row r="94" spans="1:29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0.34527777777777735</v>
      </c>
    </row>
    <row r="95" spans="1:29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0.31722222222222207</v>
      </c>
    </row>
    <row r="96" spans="1:29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0.24291666666666667</v>
      </c>
    </row>
    <row r="97" spans="1:29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0.16333333333333355</v>
      </c>
    </row>
    <row r="98" spans="1:29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0.12166666666666703</v>
      </c>
    </row>
    <row r="99" spans="1:29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0.11263888888888918</v>
      </c>
    </row>
    <row r="100" spans="1:29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8.5555555555555607E-2</v>
      </c>
    </row>
    <row r="101" spans="1:29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5.8333333333333348E-2</v>
      </c>
    </row>
    <row r="102" spans="1:29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5.500000000000016E-2</v>
      </c>
    </row>
    <row r="103" spans="1:29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-6.6666666666665986E-3</v>
      </c>
    </row>
    <row r="105" spans="1:29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-7.5000000000000622E-3</v>
      </c>
    </row>
    <row r="106" spans="1:29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-3.6111111111110761E-2</v>
      </c>
    </row>
    <row r="107" spans="1:29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-8.2222222222221975E-2</v>
      </c>
    </row>
    <row r="108" spans="1:29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-0.10138888888888886</v>
      </c>
    </row>
    <row r="109" spans="1:29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-0.13861111111111146</v>
      </c>
    </row>
    <row r="110" spans="1:29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-0.14361111111111091</v>
      </c>
    </row>
    <row r="111" spans="1:29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-0.18055555555555547</v>
      </c>
    </row>
    <row r="112" spans="1:29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-0.18944444444444475</v>
      </c>
    </row>
    <row r="113" spans="1:29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-0.21555555555555533</v>
      </c>
    </row>
    <row r="114" spans="1:29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-0.30055555555555535</v>
      </c>
    </row>
    <row r="115" spans="1:29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-0.30805555555555542</v>
      </c>
    </row>
    <row r="116" spans="1:29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-0.31999999999999973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-0.32833333333333348</v>
      </c>
    </row>
    <row r="118" spans="1:29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-0.37833333333333308</v>
      </c>
    </row>
    <row r="119" spans="1:29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-0.39055555555555532</v>
      </c>
    </row>
    <row r="120" spans="1:29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-0.41583333333333339</v>
      </c>
    </row>
    <row r="121" spans="1:29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-0.43666666666666665</v>
      </c>
    </row>
    <row r="122" spans="1:29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-0.48499999999999965</v>
      </c>
    </row>
    <row r="123" spans="1:29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-0.49888888888888872</v>
      </c>
    </row>
    <row r="124" spans="1:29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-0.50055555555555542</v>
      </c>
    </row>
    <row r="125" spans="1:29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-0.53583333333333316</v>
      </c>
    </row>
    <row r="126" spans="1:29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-0.55194444444444468</v>
      </c>
    </row>
    <row r="127" spans="1:29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-0.57138888888888895</v>
      </c>
    </row>
    <row r="128" spans="1:29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-0.57166666666666632</v>
      </c>
    </row>
    <row r="129" spans="1:29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-0.60388888888888881</v>
      </c>
    </row>
    <row r="130" spans="1:29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-0.62166666666666659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-0.67833333333333323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-0.67833333333333323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-0.67833333333333323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-0.67833333333333323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-0.67833333333333323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-0.67833333333333323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-0.67833333333333323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-0.67833333333333323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-0.67833333333333323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-0.67833333333333323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-0.67833333333333323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-0.67833333333333323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-0.67833333333333323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-0.67833333333333323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-0.67833333333333323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-0.67833333333333323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-0.67833333333333323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-0.67833333333333323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-0.67833333333333323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-0.67833333333333323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-0.67833333333333323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-0.67833333333333323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-0.67833333333333323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-0.67833333333333323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-0.67833333333333323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-0.67833333333333323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-0.67833333333333323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-0.67833333333333323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-0.67833333333333323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-0.67833333333333323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-0.67833333333333323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-0.67833333333333323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-0.67833333333333323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-0.67833333333333323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-0.67833333333333323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-0.67833333333333323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-0.67833333333333323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-0.67833333333333323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-0.67833333333333323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-0.67833333333333323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-0.67833333333333323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-0.67833333333333323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-0.67833333333333323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-0.67833333333333323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-0.67833333333333323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-0.67833333333333323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-0.67833333333333323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-0.67833333333333323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-0.67833333333333323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-0.67833333333333323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-0.67833333333333323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-0.67833333333333323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-0.67833333333333323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-0.67833333333333323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-0.67833333333333323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-0.67833333333333323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-0.67833333333333323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-0.67833333333333323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-0.67833333333333323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-0.67833333333333323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-0.67833333333333323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-0.67833333333333323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-0.67833333333333323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-0.67833333333333323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-0.67833333333333323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-0.67833333333333323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-0.67833333333333323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-0.67833333333333323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-0.67833333333333323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-0.67833333333333323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-0.67833333333333323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-0.67833333333333323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  <sheetView workbookViewId="1"/>
    <sheetView workbookViewId="2">
      <selection activeCell="B1" sqref="B1"/>
    </sheetView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11.8575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11.8575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11.495833333333334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9.343055555555555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12.856388888888889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G22" t="s">
        <v>982</v>
      </c>
      <c r="H22" t="s">
        <v>295</v>
      </c>
      <c r="I22" t="s">
        <v>296</v>
      </c>
      <c r="J22" t="s">
        <v>2202</v>
      </c>
      <c r="K22" t="s">
        <v>2203</v>
      </c>
    </row>
    <row r="23" spans="1:11" x14ac:dyDescent="0.35">
      <c r="A23" t="s">
        <v>1189</v>
      </c>
      <c r="B23" t="s">
        <v>1190</v>
      </c>
      <c r="C23" t="s">
        <v>1191</v>
      </c>
      <c r="D23" t="s">
        <v>1192</v>
      </c>
      <c r="E23" t="s">
        <v>1193</v>
      </c>
      <c r="G23" t="s">
        <v>983</v>
      </c>
      <c r="H23" t="s">
        <v>297</v>
      </c>
      <c r="I23" t="s">
        <v>298</v>
      </c>
      <c r="J23" t="s">
        <v>2204</v>
      </c>
      <c r="K23" t="s">
        <v>2205</v>
      </c>
    </row>
    <row r="24" spans="1:11" x14ac:dyDescent="0.35">
      <c r="A24" t="s">
        <v>1194</v>
      </c>
      <c r="B24" t="s">
        <v>1195</v>
      </c>
      <c r="C24" t="s">
        <v>1196</v>
      </c>
      <c r="D24" t="s">
        <v>1197</v>
      </c>
      <c r="E24" t="s">
        <v>1198</v>
      </c>
      <c r="G24" t="s">
        <v>984</v>
      </c>
      <c r="H24" t="s">
        <v>299</v>
      </c>
      <c r="I24" t="s">
        <v>300</v>
      </c>
      <c r="J24" t="s">
        <v>2206</v>
      </c>
      <c r="K24" t="s">
        <v>2207</v>
      </c>
    </row>
    <row r="25" spans="1:11" x14ac:dyDescent="0.35">
      <c r="A25" t="s">
        <v>1199</v>
      </c>
      <c r="B25" t="s">
        <v>1200</v>
      </c>
      <c r="C25" t="s">
        <v>1201</v>
      </c>
      <c r="D25" t="s">
        <v>1202</v>
      </c>
      <c r="E25" t="s">
        <v>1203</v>
      </c>
      <c r="G25" t="s">
        <v>985</v>
      </c>
      <c r="H25" t="s">
        <v>301</v>
      </c>
      <c r="I25" t="s">
        <v>302</v>
      </c>
      <c r="J25" t="s">
        <v>2208</v>
      </c>
      <c r="K25" t="s">
        <v>2209</v>
      </c>
    </row>
    <row r="26" spans="1:11" x14ac:dyDescent="0.35">
      <c r="A26" t="s">
        <v>1204</v>
      </c>
      <c r="B26" t="s">
        <v>1205</v>
      </c>
      <c r="C26" t="s">
        <v>1206</v>
      </c>
      <c r="D26" t="s">
        <v>1207</v>
      </c>
      <c r="E26" t="s">
        <v>1208</v>
      </c>
      <c r="G26" t="s">
        <v>986</v>
      </c>
      <c r="H26" t="s">
        <v>303</v>
      </c>
      <c r="I26" t="s">
        <v>304</v>
      </c>
      <c r="J26" t="s">
        <v>2210</v>
      </c>
      <c r="K26" t="s">
        <v>2211</v>
      </c>
    </row>
    <row r="27" spans="1:11" x14ac:dyDescent="0.35">
      <c r="A27" t="s">
        <v>1209</v>
      </c>
      <c r="B27" t="s">
        <v>1210</v>
      </c>
      <c r="C27" t="s">
        <v>1211</v>
      </c>
      <c r="D27" t="s">
        <v>1212</v>
      </c>
      <c r="E27" t="s">
        <v>1213</v>
      </c>
      <c r="G27" t="s">
        <v>987</v>
      </c>
      <c r="H27" t="s">
        <v>305</v>
      </c>
      <c r="I27" t="s">
        <v>306</v>
      </c>
      <c r="J27" t="s">
        <v>2212</v>
      </c>
      <c r="K27" t="s">
        <v>2213</v>
      </c>
    </row>
    <row r="28" spans="1:11" x14ac:dyDescent="0.35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G28" t="s">
        <v>988</v>
      </c>
      <c r="H28" t="s">
        <v>307</v>
      </c>
      <c r="I28" t="s">
        <v>308</v>
      </c>
      <c r="J28" t="s">
        <v>2214</v>
      </c>
      <c r="K28" t="s">
        <v>2215</v>
      </c>
    </row>
    <row r="29" spans="1:11" x14ac:dyDescent="0.35">
      <c r="A29" t="s">
        <v>1219</v>
      </c>
      <c r="B29" t="s">
        <v>1220</v>
      </c>
      <c r="C29" t="s">
        <v>1221</v>
      </c>
      <c r="D29" t="s">
        <v>1222</v>
      </c>
      <c r="E29" t="s">
        <v>1223</v>
      </c>
      <c r="G29" t="s">
        <v>989</v>
      </c>
      <c r="H29" t="s">
        <v>309</v>
      </c>
      <c r="I29" t="s">
        <v>310</v>
      </c>
      <c r="J29" t="s">
        <v>2216</v>
      </c>
      <c r="K29" t="s">
        <v>2217</v>
      </c>
    </row>
    <row r="30" spans="1:11" x14ac:dyDescent="0.35">
      <c r="A30" t="s">
        <v>1224</v>
      </c>
      <c r="B30" t="s">
        <v>1225</v>
      </c>
      <c r="C30" t="s">
        <v>1226</v>
      </c>
      <c r="D30" t="s">
        <v>1227</v>
      </c>
      <c r="E30" t="s">
        <v>1228</v>
      </c>
      <c r="G30" t="s">
        <v>990</v>
      </c>
      <c r="H30" t="s">
        <v>311</v>
      </c>
      <c r="I30" t="s">
        <v>312</v>
      </c>
      <c r="J30" t="s">
        <v>2218</v>
      </c>
      <c r="K30" t="s">
        <v>2219</v>
      </c>
    </row>
    <row r="31" spans="1:11" x14ac:dyDescent="0.35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G31" t="s">
        <v>991</v>
      </c>
      <c r="H31" t="s">
        <v>313</v>
      </c>
      <c r="I31" t="s">
        <v>314</v>
      </c>
      <c r="J31" t="s">
        <v>2220</v>
      </c>
      <c r="K31" t="s">
        <v>2221</v>
      </c>
    </row>
    <row r="32" spans="1:11" x14ac:dyDescent="0.35">
      <c r="A32" t="s">
        <v>1234</v>
      </c>
      <c r="B32" t="s">
        <v>1235</v>
      </c>
      <c r="C32" t="s">
        <v>1236</v>
      </c>
      <c r="D32" t="s">
        <v>1237</v>
      </c>
      <c r="E32" t="s">
        <v>1238</v>
      </c>
      <c r="G32" t="s">
        <v>992</v>
      </c>
      <c r="H32" t="s">
        <v>315</v>
      </c>
      <c r="I32" t="s">
        <v>316</v>
      </c>
      <c r="J32" t="s">
        <v>2222</v>
      </c>
      <c r="K32" t="s">
        <v>2223</v>
      </c>
    </row>
    <row r="33" spans="1:11" x14ac:dyDescent="0.35">
      <c r="A33" t="s">
        <v>1239</v>
      </c>
      <c r="B33" t="s">
        <v>1240</v>
      </c>
      <c r="C33" t="s">
        <v>1241</v>
      </c>
      <c r="D33" t="s">
        <v>1242</v>
      </c>
      <c r="E33" t="s">
        <v>1243</v>
      </c>
      <c r="G33" t="s">
        <v>993</v>
      </c>
      <c r="H33" t="s">
        <v>317</v>
      </c>
      <c r="I33" t="s">
        <v>318</v>
      </c>
      <c r="J33" t="s">
        <v>2224</v>
      </c>
      <c r="K33" t="s">
        <v>2225</v>
      </c>
    </row>
    <row r="34" spans="1:11" x14ac:dyDescent="0.35">
      <c r="A34" t="s">
        <v>1244</v>
      </c>
      <c r="B34" t="s">
        <v>1245</v>
      </c>
      <c r="C34" t="s">
        <v>1246</v>
      </c>
      <c r="D34" t="s">
        <v>1247</v>
      </c>
      <c r="E34" t="s">
        <v>1248</v>
      </c>
      <c r="G34" t="s">
        <v>994</v>
      </c>
      <c r="H34" t="s">
        <v>319</v>
      </c>
      <c r="I34" t="s">
        <v>320</v>
      </c>
      <c r="J34" t="s">
        <v>2226</v>
      </c>
      <c r="K34" t="s">
        <v>2227</v>
      </c>
    </row>
    <row r="35" spans="1:11" x14ac:dyDescent="0.3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G35" t="s">
        <v>995</v>
      </c>
      <c r="H35" t="s">
        <v>321</v>
      </c>
      <c r="I35" t="s">
        <v>322</v>
      </c>
      <c r="J35" t="s">
        <v>2228</v>
      </c>
      <c r="K35" t="s">
        <v>2229</v>
      </c>
    </row>
    <row r="36" spans="1:11" x14ac:dyDescent="0.35">
      <c r="A36" t="s">
        <v>1254</v>
      </c>
      <c r="B36" t="s">
        <v>1255</v>
      </c>
      <c r="C36" t="s">
        <v>1256</v>
      </c>
      <c r="D36" t="s">
        <v>1257</v>
      </c>
      <c r="E36" t="s">
        <v>1258</v>
      </c>
      <c r="G36" t="s">
        <v>996</v>
      </c>
      <c r="H36" t="s">
        <v>323</v>
      </c>
      <c r="I36" t="s">
        <v>324</v>
      </c>
      <c r="J36" t="s">
        <v>2230</v>
      </c>
      <c r="K36" t="s">
        <v>2231</v>
      </c>
    </row>
    <row r="37" spans="1:11" x14ac:dyDescent="0.35">
      <c r="A37" t="s">
        <v>1259</v>
      </c>
      <c r="B37" t="s">
        <v>1260</v>
      </c>
      <c r="C37" t="s">
        <v>1261</v>
      </c>
      <c r="D37" t="s">
        <v>1262</v>
      </c>
      <c r="E37" t="s">
        <v>1263</v>
      </c>
      <c r="G37" t="s">
        <v>997</v>
      </c>
      <c r="H37" t="s">
        <v>325</v>
      </c>
      <c r="I37" t="s">
        <v>326</v>
      </c>
      <c r="J37" t="s">
        <v>2232</v>
      </c>
      <c r="K37" t="s">
        <v>2233</v>
      </c>
    </row>
    <row r="38" spans="1:11" x14ac:dyDescent="0.35">
      <c r="A38" t="s">
        <v>1264</v>
      </c>
      <c r="B38" t="s">
        <v>1265</v>
      </c>
      <c r="C38" t="s">
        <v>1266</v>
      </c>
      <c r="D38" t="s">
        <v>1267</v>
      </c>
      <c r="E38" t="s">
        <v>1268</v>
      </c>
      <c r="G38" t="s">
        <v>998</v>
      </c>
      <c r="H38" t="s">
        <v>327</v>
      </c>
      <c r="I38" t="s">
        <v>328</v>
      </c>
      <c r="J38" t="s">
        <v>2234</v>
      </c>
      <c r="K38" t="s">
        <v>2235</v>
      </c>
    </row>
    <row r="39" spans="1:11" x14ac:dyDescent="0.35">
      <c r="A39" t="s">
        <v>1269</v>
      </c>
      <c r="B39" t="s">
        <v>1270</v>
      </c>
      <c r="C39" t="s">
        <v>1271</v>
      </c>
      <c r="D39" t="s">
        <v>1272</v>
      </c>
      <c r="E39" t="s">
        <v>1273</v>
      </c>
      <c r="G39" t="s">
        <v>999</v>
      </c>
      <c r="H39" t="s">
        <v>329</v>
      </c>
      <c r="I39" t="s">
        <v>330</v>
      </c>
      <c r="J39" t="s">
        <v>2236</v>
      </c>
      <c r="K39" t="s">
        <v>2237</v>
      </c>
    </row>
    <row r="40" spans="1:11" x14ac:dyDescent="0.35">
      <c r="A40" t="s">
        <v>1274</v>
      </c>
      <c r="B40" t="s">
        <v>1275</v>
      </c>
      <c r="C40" t="s">
        <v>1276</v>
      </c>
      <c r="D40" t="s">
        <v>1277</v>
      </c>
      <c r="E40" t="s">
        <v>1278</v>
      </c>
      <c r="G40" t="s">
        <v>1000</v>
      </c>
      <c r="H40" t="s">
        <v>331</v>
      </c>
      <c r="I40" t="s">
        <v>332</v>
      </c>
      <c r="J40" t="s">
        <v>2238</v>
      </c>
      <c r="K40" t="s">
        <v>2239</v>
      </c>
    </row>
    <row r="41" spans="1:11" x14ac:dyDescent="0.35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G41" t="s">
        <v>1001</v>
      </c>
      <c r="H41" t="s">
        <v>333</v>
      </c>
      <c r="I41" t="s">
        <v>334</v>
      </c>
      <c r="J41" t="s">
        <v>2240</v>
      </c>
      <c r="K41" t="s">
        <v>2241</v>
      </c>
    </row>
    <row r="42" spans="1:11" x14ac:dyDescent="0.35">
      <c r="A42" t="s">
        <v>1284</v>
      </c>
      <c r="B42" t="s">
        <v>1285</v>
      </c>
      <c r="C42" t="s">
        <v>1286</v>
      </c>
      <c r="D42" t="s">
        <v>1287</v>
      </c>
      <c r="E42" t="s">
        <v>1288</v>
      </c>
      <c r="G42" t="s">
        <v>1002</v>
      </c>
      <c r="H42" t="s">
        <v>335</v>
      </c>
      <c r="I42" t="s">
        <v>336</v>
      </c>
      <c r="J42" t="s">
        <v>2242</v>
      </c>
      <c r="K42" t="s">
        <v>2243</v>
      </c>
    </row>
    <row r="43" spans="1:11" x14ac:dyDescent="0.35">
      <c r="A43" t="s">
        <v>1289</v>
      </c>
      <c r="B43" t="s">
        <v>1290</v>
      </c>
      <c r="C43" t="s">
        <v>1291</v>
      </c>
      <c r="D43" t="s">
        <v>1292</v>
      </c>
      <c r="E43" t="s">
        <v>1293</v>
      </c>
      <c r="G43" t="s">
        <v>1003</v>
      </c>
      <c r="H43" t="s">
        <v>337</v>
      </c>
      <c r="I43" t="s">
        <v>338</v>
      </c>
      <c r="J43" t="s">
        <v>2244</v>
      </c>
      <c r="K43" t="s">
        <v>2245</v>
      </c>
    </row>
    <row r="44" spans="1:11" x14ac:dyDescent="0.35">
      <c r="A44" t="s">
        <v>1294</v>
      </c>
      <c r="B44" t="s">
        <v>1295</v>
      </c>
      <c r="C44" t="s">
        <v>1296</v>
      </c>
      <c r="D44" t="s">
        <v>1297</v>
      </c>
      <c r="E44" t="s">
        <v>1298</v>
      </c>
      <c r="G44" t="s">
        <v>1004</v>
      </c>
      <c r="H44" t="s">
        <v>339</v>
      </c>
      <c r="I44" t="s">
        <v>340</v>
      </c>
      <c r="J44" t="s">
        <v>2246</v>
      </c>
      <c r="K44" t="s">
        <v>2247</v>
      </c>
    </row>
    <row r="45" spans="1:11" x14ac:dyDescent="0.35">
      <c r="A45" t="s">
        <v>1299</v>
      </c>
      <c r="B45" t="s">
        <v>1300</v>
      </c>
      <c r="C45" t="s">
        <v>1301</v>
      </c>
      <c r="D45" t="s">
        <v>1302</v>
      </c>
      <c r="E45" t="s">
        <v>1303</v>
      </c>
      <c r="G45" t="s">
        <v>1005</v>
      </c>
      <c r="H45" t="s">
        <v>341</v>
      </c>
      <c r="I45" t="s">
        <v>342</v>
      </c>
      <c r="J45" t="s">
        <v>2248</v>
      </c>
      <c r="K45" t="s">
        <v>2249</v>
      </c>
    </row>
    <row r="46" spans="1:11" x14ac:dyDescent="0.3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G46" t="s">
        <v>1006</v>
      </c>
      <c r="H46" t="s">
        <v>343</v>
      </c>
      <c r="I46" t="s">
        <v>344</v>
      </c>
      <c r="J46" t="s">
        <v>2250</v>
      </c>
      <c r="K46" t="s">
        <v>2251</v>
      </c>
    </row>
    <row r="47" spans="1:11" x14ac:dyDescent="0.35">
      <c r="A47" t="s">
        <v>1309</v>
      </c>
      <c r="B47" t="s">
        <v>1310</v>
      </c>
      <c r="C47" t="s">
        <v>1311</v>
      </c>
      <c r="D47" t="s">
        <v>1312</v>
      </c>
      <c r="E47" t="s">
        <v>1313</v>
      </c>
      <c r="G47" t="s">
        <v>1007</v>
      </c>
      <c r="H47" t="s">
        <v>345</v>
      </c>
      <c r="I47" t="s">
        <v>346</v>
      </c>
      <c r="J47" t="s">
        <v>2252</v>
      </c>
      <c r="K47" t="s">
        <v>2253</v>
      </c>
    </row>
    <row r="48" spans="1:11" x14ac:dyDescent="0.35">
      <c r="A48" t="s">
        <v>1314</v>
      </c>
      <c r="B48" t="s">
        <v>1315</v>
      </c>
      <c r="C48" t="s">
        <v>1316</v>
      </c>
      <c r="D48" t="s">
        <v>1317</v>
      </c>
      <c r="E48" t="s">
        <v>1318</v>
      </c>
      <c r="G48" t="s">
        <v>1008</v>
      </c>
      <c r="H48" t="s">
        <v>347</v>
      </c>
      <c r="I48" t="s">
        <v>348</v>
      </c>
      <c r="J48" t="s">
        <v>2254</v>
      </c>
      <c r="K48" t="s">
        <v>2255</v>
      </c>
    </row>
    <row r="49" spans="1:11" x14ac:dyDescent="0.35">
      <c r="A49" t="s">
        <v>1319</v>
      </c>
      <c r="B49" t="s">
        <v>1320</v>
      </c>
      <c r="C49" t="s">
        <v>1321</v>
      </c>
      <c r="D49" t="s">
        <v>1322</v>
      </c>
      <c r="E49" t="s">
        <v>1323</v>
      </c>
      <c r="G49" t="s">
        <v>1009</v>
      </c>
      <c r="H49" t="s">
        <v>349</v>
      </c>
      <c r="I49" t="s">
        <v>350</v>
      </c>
      <c r="J49" t="s">
        <v>2256</v>
      </c>
      <c r="K49" t="s">
        <v>2257</v>
      </c>
    </row>
    <row r="50" spans="1:11" x14ac:dyDescent="0.35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G50" t="s">
        <v>1010</v>
      </c>
      <c r="H50" t="s">
        <v>351</v>
      </c>
      <c r="I50" t="s">
        <v>352</v>
      </c>
      <c r="J50" t="s">
        <v>2258</v>
      </c>
      <c r="K50" t="s">
        <v>2259</v>
      </c>
    </row>
    <row r="51" spans="1:11" x14ac:dyDescent="0.35">
      <c r="A51" t="s">
        <v>1329</v>
      </c>
      <c r="B51" t="s">
        <v>1330</v>
      </c>
      <c r="C51" t="s">
        <v>1331</v>
      </c>
      <c r="D51" t="s">
        <v>1332</v>
      </c>
      <c r="E51" t="s">
        <v>1333</v>
      </c>
      <c r="G51" t="s">
        <v>1011</v>
      </c>
      <c r="H51" t="s">
        <v>353</v>
      </c>
      <c r="I51" t="s">
        <v>354</v>
      </c>
      <c r="J51" t="s">
        <v>2260</v>
      </c>
      <c r="K51" t="s">
        <v>2261</v>
      </c>
    </row>
    <row r="52" spans="1:11" x14ac:dyDescent="0.35">
      <c r="A52" t="s">
        <v>1334</v>
      </c>
      <c r="B52" t="s">
        <v>1335</v>
      </c>
      <c r="C52" t="s">
        <v>1336</v>
      </c>
      <c r="D52" t="s">
        <v>1337</v>
      </c>
      <c r="E52" t="s">
        <v>1338</v>
      </c>
      <c r="G52" t="s">
        <v>1012</v>
      </c>
      <c r="H52" t="s">
        <v>355</v>
      </c>
      <c r="I52" t="s">
        <v>356</v>
      </c>
      <c r="J52" t="s">
        <v>2262</v>
      </c>
      <c r="K52" t="s">
        <v>2263</v>
      </c>
    </row>
    <row r="53" spans="1:11" x14ac:dyDescent="0.35">
      <c r="A53" t="s">
        <v>1339</v>
      </c>
      <c r="B53" t="s">
        <v>1340</v>
      </c>
      <c r="C53" t="s">
        <v>1341</v>
      </c>
      <c r="D53" t="s">
        <v>1342</v>
      </c>
      <c r="E53" t="s">
        <v>1343</v>
      </c>
      <c r="G53" t="s">
        <v>1013</v>
      </c>
      <c r="H53" t="s">
        <v>357</v>
      </c>
      <c r="I53" t="s">
        <v>358</v>
      </c>
      <c r="J53" t="s">
        <v>2264</v>
      </c>
      <c r="K53" t="s">
        <v>2265</v>
      </c>
    </row>
    <row r="54" spans="1:11" x14ac:dyDescent="0.3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G54" t="s">
        <v>1014</v>
      </c>
      <c r="H54" t="s">
        <v>359</v>
      </c>
      <c r="I54" t="s">
        <v>360</v>
      </c>
      <c r="J54" t="s">
        <v>2266</v>
      </c>
      <c r="K54" t="s">
        <v>2267</v>
      </c>
    </row>
    <row r="55" spans="1:11" x14ac:dyDescent="0.3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G55" t="s">
        <v>1015</v>
      </c>
      <c r="H55" t="s">
        <v>361</v>
      </c>
      <c r="I55" t="s">
        <v>362</v>
      </c>
      <c r="J55" t="s">
        <v>2268</v>
      </c>
      <c r="K55" t="s">
        <v>2269</v>
      </c>
    </row>
    <row r="56" spans="1:11" x14ac:dyDescent="0.35">
      <c r="A56" t="s">
        <v>1354</v>
      </c>
      <c r="B56" t="s">
        <v>1355</v>
      </c>
      <c r="C56" t="s">
        <v>1356</v>
      </c>
      <c r="D56" t="s">
        <v>1357</v>
      </c>
      <c r="E56" t="s">
        <v>1358</v>
      </c>
      <c r="G56" t="s">
        <v>1016</v>
      </c>
      <c r="H56" t="s">
        <v>363</v>
      </c>
      <c r="I56" t="s">
        <v>364</v>
      </c>
      <c r="J56" t="s">
        <v>2270</v>
      </c>
      <c r="K56" t="s">
        <v>2271</v>
      </c>
    </row>
    <row r="57" spans="1:11" x14ac:dyDescent="0.35">
      <c r="A57" t="s">
        <v>1359</v>
      </c>
      <c r="B57" t="s">
        <v>1360</v>
      </c>
      <c r="C57" t="s">
        <v>1361</v>
      </c>
      <c r="D57" t="s">
        <v>1362</v>
      </c>
      <c r="E57" t="s">
        <v>1363</v>
      </c>
      <c r="G57" t="s">
        <v>1017</v>
      </c>
      <c r="H57" t="s">
        <v>365</v>
      </c>
      <c r="I57" t="s">
        <v>366</v>
      </c>
      <c r="J57" t="s">
        <v>2272</v>
      </c>
      <c r="K57" t="s">
        <v>2273</v>
      </c>
    </row>
    <row r="58" spans="1:11" x14ac:dyDescent="0.35">
      <c r="A58" t="s">
        <v>1364</v>
      </c>
      <c r="B58" t="s">
        <v>1365</v>
      </c>
      <c r="C58" t="s">
        <v>1366</v>
      </c>
      <c r="D58" t="s">
        <v>1367</v>
      </c>
      <c r="E58" t="s">
        <v>1368</v>
      </c>
      <c r="G58" t="s">
        <v>1018</v>
      </c>
      <c r="H58" t="s">
        <v>367</v>
      </c>
      <c r="I58" t="s">
        <v>368</v>
      </c>
      <c r="J58" t="s">
        <v>2274</v>
      </c>
      <c r="K58" t="s">
        <v>2275</v>
      </c>
    </row>
    <row r="59" spans="1:11" x14ac:dyDescent="0.35">
      <c r="A59" t="s">
        <v>1369</v>
      </c>
      <c r="B59" t="s">
        <v>1370</v>
      </c>
      <c r="C59" t="s">
        <v>1371</v>
      </c>
      <c r="D59" t="s">
        <v>1372</v>
      </c>
      <c r="E59" t="s">
        <v>1373</v>
      </c>
      <c r="G59" t="s">
        <v>1019</v>
      </c>
      <c r="H59" t="s">
        <v>369</v>
      </c>
      <c r="I59" t="s">
        <v>370</v>
      </c>
      <c r="J59" t="s">
        <v>2276</v>
      </c>
      <c r="K59" t="s">
        <v>2277</v>
      </c>
    </row>
    <row r="60" spans="1:11" x14ac:dyDescent="0.35">
      <c r="A60" t="s">
        <v>1374</v>
      </c>
      <c r="B60" t="s">
        <v>1375</v>
      </c>
      <c r="C60" t="s">
        <v>1376</v>
      </c>
      <c r="D60" t="s">
        <v>1377</v>
      </c>
      <c r="E60" t="s">
        <v>1378</v>
      </c>
      <c r="G60" t="s">
        <v>1020</v>
      </c>
      <c r="H60" t="s">
        <v>371</v>
      </c>
      <c r="I60" t="s">
        <v>372</v>
      </c>
      <c r="J60" t="s">
        <v>2278</v>
      </c>
      <c r="K60" t="s">
        <v>2279</v>
      </c>
    </row>
    <row r="61" spans="1:11" x14ac:dyDescent="0.35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G61" t="s">
        <v>1021</v>
      </c>
      <c r="H61" t="s">
        <v>373</v>
      </c>
      <c r="I61" t="s">
        <v>374</v>
      </c>
      <c r="J61" t="s">
        <v>2280</v>
      </c>
      <c r="K61" t="s">
        <v>2281</v>
      </c>
    </row>
    <row r="62" spans="1:11" x14ac:dyDescent="0.35">
      <c r="A62" t="s">
        <v>1384</v>
      </c>
      <c r="B62" t="s">
        <v>1385</v>
      </c>
      <c r="C62" t="s">
        <v>1386</v>
      </c>
      <c r="D62" t="s">
        <v>1387</v>
      </c>
      <c r="E62" t="s">
        <v>1388</v>
      </c>
      <c r="G62" t="s">
        <v>1022</v>
      </c>
      <c r="H62" t="s">
        <v>375</v>
      </c>
      <c r="I62" t="s">
        <v>376</v>
      </c>
      <c r="J62" t="s">
        <v>2282</v>
      </c>
      <c r="K62" t="s">
        <v>2283</v>
      </c>
    </row>
    <row r="63" spans="1:11" x14ac:dyDescent="0.35">
      <c r="A63" t="s">
        <v>1389</v>
      </c>
      <c r="B63" t="s">
        <v>1390</v>
      </c>
      <c r="C63" t="s">
        <v>1391</v>
      </c>
      <c r="D63" t="s">
        <v>1392</v>
      </c>
      <c r="E63" t="s">
        <v>1393</v>
      </c>
      <c r="G63" t="s">
        <v>1023</v>
      </c>
      <c r="H63" t="s">
        <v>377</v>
      </c>
      <c r="I63" t="s">
        <v>378</v>
      </c>
      <c r="J63" t="s">
        <v>2284</v>
      </c>
      <c r="K63" t="s">
        <v>2285</v>
      </c>
    </row>
    <row r="64" spans="1:11" x14ac:dyDescent="0.35">
      <c r="A64" t="s">
        <v>1394</v>
      </c>
      <c r="B64" t="s">
        <v>1395</v>
      </c>
      <c r="C64" t="s">
        <v>1396</v>
      </c>
      <c r="D64" t="s">
        <v>1397</v>
      </c>
      <c r="E64" t="s">
        <v>1398</v>
      </c>
      <c r="G64" t="s">
        <v>1024</v>
      </c>
      <c r="H64" t="s">
        <v>379</v>
      </c>
      <c r="I64" t="s">
        <v>380</v>
      </c>
      <c r="J64" t="s">
        <v>2286</v>
      </c>
      <c r="K64" t="s">
        <v>2287</v>
      </c>
    </row>
    <row r="65" spans="1:11" x14ac:dyDescent="0.3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G65" t="s">
        <v>1025</v>
      </c>
      <c r="H65" t="s">
        <v>381</v>
      </c>
      <c r="I65" t="s">
        <v>382</v>
      </c>
      <c r="J65" t="s">
        <v>2288</v>
      </c>
      <c r="K65" t="s">
        <v>2289</v>
      </c>
    </row>
    <row r="66" spans="1:11" x14ac:dyDescent="0.35">
      <c r="A66" t="s">
        <v>1404</v>
      </c>
      <c r="B66" t="s">
        <v>1405</v>
      </c>
      <c r="C66" t="s">
        <v>1406</v>
      </c>
      <c r="D66" t="s">
        <v>1407</v>
      </c>
      <c r="E66" t="s">
        <v>1408</v>
      </c>
      <c r="G66" t="s">
        <v>1026</v>
      </c>
      <c r="H66" t="s">
        <v>383</v>
      </c>
      <c r="I66" t="s">
        <v>384</v>
      </c>
      <c r="J66" t="s">
        <v>2290</v>
      </c>
      <c r="K66" t="s">
        <v>2291</v>
      </c>
    </row>
    <row r="67" spans="1:11" x14ac:dyDescent="0.3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G67" t="s">
        <v>1027</v>
      </c>
      <c r="H67" t="s">
        <v>385</v>
      </c>
      <c r="I67" t="s">
        <v>386</v>
      </c>
      <c r="J67" t="s">
        <v>2292</v>
      </c>
      <c r="K67" t="s">
        <v>2293</v>
      </c>
    </row>
    <row r="68" spans="1:11" x14ac:dyDescent="0.3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G68" t="s">
        <v>1028</v>
      </c>
      <c r="H68" t="s">
        <v>387</v>
      </c>
      <c r="I68" t="s">
        <v>388</v>
      </c>
      <c r="J68" t="s">
        <v>2294</v>
      </c>
      <c r="K68" t="s">
        <v>2295</v>
      </c>
    </row>
    <row r="69" spans="1:11" x14ac:dyDescent="0.35">
      <c r="A69" t="s">
        <v>1419</v>
      </c>
      <c r="B69" t="s">
        <v>1420</v>
      </c>
      <c r="C69" t="s">
        <v>1421</v>
      </c>
      <c r="D69" t="s">
        <v>1422</v>
      </c>
      <c r="E69" t="s">
        <v>1423</v>
      </c>
      <c r="G69" t="s">
        <v>1029</v>
      </c>
      <c r="H69" t="s">
        <v>389</v>
      </c>
      <c r="I69" t="s">
        <v>390</v>
      </c>
      <c r="J69" t="s">
        <v>2296</v>
      </c>
      <c r="K69" t="s">
        <v>2297</v>
      </c>
    </row>
    <row r="70" spans="1:11" x14ac:dyDescent="0.35">
      <c r="A70" t="s">
        <v>1424</v>
      </c>
      <c r="B70" t="s">
        <v>1425</v>
      </c>
      <c r="C70" t="s">
        <v>1426</v>
      </c>
      <c r="D70" t="s">
        <v>1427</v>
      </c>
      <c r="E70" t="s">
        <v>1428</v>
      </c>
      <c r="G70" t="s">
        <v>1030</v>
      </c>
      <c r="H70" t="s">
        <v>391</v>
      </c>
      <c r="I70" t="s">
        <v>392</v>
      </c>
      <c r="J70" t="s">
        <v>2298</v>
      </c>
      <c r="K70" t="s">
        <v>2299</v>
      </c>
    </row>
    <row r="71" spans="1:11" x14ac:dyDescent="0.35">
      <c r="A71" t="s">
        <v>1429</v>
      </c>
      <c r="B71" t="s">
        <v>1430</v>
      </c>
      <c r="C71" t="s">
        <v>1431</v>
      </c>
      <c r="D71" t="s">
        <v>1432</v>
      </c>
      <c r="E71" t="s">
        <v>1433</v>
      </c>
      <c r="G71" t="s">
        <v>1031</v>
      </c>
      <c r="H71" t="s">
        <v>393</v>
      </c>
      <c r="I71" t="s">
        <v>394</v>
      </c>
      <c r="J71" t="s">
        <v>2300</v>
      </c>
      <c r="K71" t="s">
        <v>2301</v>
      </c>
    </row>
    <row r="72" spans="1:11" x14ac:dyDescent="0.35">
      <c r="A72" t="s">
        <v>1434</v>
      </c>
      <c r="B72" t="s">
        <v>1435</v>
      </c>
      <c r="C72" t="s">
        <v>1436</v>
      </c>
      <c r="D72" t="s">
        <v>1437</v>
      </c>
      <c r="E72" t="s">
        <v>1438</v>
      </c>
      <c r="G72" t="s">
        <v>1032</v>
      </c>
      <c r="H72" t="s">
        <v>395</v>
      </c>
      <c r="I72" t="s">
        <v>396</v>
      </c>
      <c r="J72" t="s">
        <v>2302</v>
      </c>
      <c r="K72" t="s">
        <v>2303</v>
      </c>
    </row>
    <row r="73" spans="1:11" x14ac:dyDescent="0.35">
      <c r="A73" t="s">
        <v>1439</v>
      </c>
      <c r="B73" t="s">
        <v>1440</v>
      </c>
      <c r="C73" t="s">
        <v>1441</v>
      </c>
      <c r="D73" t="s">
        <v>1442</v>
      </c>
      <c r="E73" t="s">
        <v>1443</v>
      </c>
      <c r="G73" t="s">
        <v>1033</v>
      </c>
      <c r="H73" t="s">
        <v>397</v>
      </c>
      <c r="I73" t="s">
        <v>398</v>
      </c>
      <c r="J73" t="s">
        <v>2304</v>
      </c>
      <c r="K73" t="s">
        <v>2305</v>
      </c>
    </row>
    <row r="74" spans="1:11" x14ac:dyDescent="0.35">
      <c r="A74" t="s">
        <v>1444</v>
      </c>
      <c r="B74" t="s">
        <v>1445</v>
      </c>
      <c r="C74" t="s">
        <v>1446</v>
      </c>
      <c r="D74" t="s">
        <v>1447</v>
      </c>
      <c r="E74" t="s">
        <v>1448</v>
      </c>
      <c r="G74" t="s">
        <v>1034</v>
      </c>
      <c r="H74" t="s">
        <v>399</v>
      </c>
      <c r="I74" t="s">
        <v>400</v>
      </c>
      <c r="J74" t="s">
        <v>2306</v>
      </c>
      <c r="K74" t="s">
        <v>2307</v>
      </c>
    </row>
    <row r="75" spans="1:11" x14ac:dyDescent="0.35">
      <c r="A75" t="s">
        <v>1449</v>
      </c>
      <c r="B75" t="s">
        <v>1450</v>
      </c>
      <c r="C75" t="s">
        <v>1451</v>
      </c>
      <c r="D75" t="s">
        <v>1452</v>
      </c>
      <c r="E75" t="s">
        <v>1453</v>
      </c>
      <c r="G75" t="s">
        <v>1035</v>
      </c>
      <c r="H75" t="s">
        <v>401</v>
      </c>
      <c r="I75" t="s">
        <v>402</v>
      </c>
      <c r="J75" t="s">
        <v>2308</v>
      </c>
      <c r="K75" t="s">
        <v>2309</v>
      </c>
    </row>
    <row r="76" spans="1:11" x14ac:dyDescent="0.35">
      <c r="A76" t="s">
        <v>1454</v>
      </c>
      <c r="B76" t="s">
        <v>1455</v>
      </c>
      <c r="C76" t="s">
        <v>1456</v>
      </c>
      <c r="D76" t="s">
        <v>1457</v>
      </c>
      <c r="E76" t="s">
        <v>1458</v>
      </c>
      <c r="G76" t="s">
        <v>1036</v>
      </c>
      <c r="H76" t="s">
        <v>403</v>
      </c>
      <c r="I76" t="s">
        <v>404</v>
      </c>
      <c r="J76" t="s">
        <v>2310</v>
      </c>
      <c r="K76" t="s">
        <v>2311</v>
      </c>
    </row>
    <row r="77" spans="1:11" x14ac:dyDescent="0.35">
      <c r="A77" t="s">
        <v>1459</v>
      </c>
      <c r="B77" t="s">
        <v>1460</v>
      </c>
      <c r="C77" t="s">
        <v>1461</v>
      </c>
      <c r="D77" t="s">
        <v>1462</v>
      </c>
      <c r="E77" t="s">
        <v>1463</v>
      </c>
      <c r="G77" t="s">
        <v>1037</v>
      </c>
      <c r="H77" t="s">
        <v>405</v>
      </c>
      <c r="I77" t="s">
        <v>406</v>
      </c>
      <c r="J77" t="s">
        <v>2312</v>
      </c>
      <c r="K77" t="s">
        <v>2313</v>
      </c>
    </row>
    <row r="78" spans="1:11" x14ac:dyDescent="0.35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G78" t="s">
        <v>1038</v>
      </c>
      <c r="H78" t="s">
        <v>407</v>
      </c>
      <c r="I78" t="s">
        <v>408</v>
      </c>
      <c r="J78" t="s">
        <v>2314</v>
      </c>
      <c r="K78" t="s">
        <v>2315</v>
      </c>
    </row>
    <row r="79" spans="1:11" x14ac:dyDescent="0.3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G79" t="s">
        <v>1039</v>
      </c>
      <c r="H79" t="s">
        <v>409</v>
      </c>
      <c r="I79" t="s">
        <v>410</v>
      </c>
      <c r="J79" t="s">
        <v>2316</v>
      </c>
      <c r="K79" t="s">
        <v>2317</v>
      </c>
    </row>
    <row r="80" spans="1:11" x14ac:dyDescent="0.35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G80" t="s">
        <v>1040</v>
      </c>
      <c r="H80" t="s">
        <v>411</v>
      </c>
      <c r="I80" t="s">
        <v>412</v>
      </c>
      <c r="J80" t="s">
        <v>2318</v>
      </c>
      <c r="K80" t="s">
        <v>2319</v>
      </c>
    </row>
    <row r="81" spans="1:11" x14ac:dyDescent="0.35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G81" t="s">
        <v>1041</v>
      </c>
      <c r="H81" t="s">
        <v>413</v>
      </c>
      <c r="I81" t="s">
        <v>414</v>
      </c>
      <c r="J81" t="s">
        <v>2320</v>
      </c>
      <c r="K81" t="s">
        <v>2321</v>
      </c>
    </row>
    <row r="82" spans="1:11" x14ac:dyDescent="0.35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G82" t="s">
        <v>1042</v>
      </c>
      <c r="H82" t="s">
        <v>415</v>
      </c>
      <c r="I82" t="s">
        <v>416</v>
      </c>
      <c r="J82" t="s">
        <v>2322</v>
      </c>
      <c r="K82" t="s">
        <v>2323</v>
      </c>
    </row>
    <row r="83" spans="1:11" x14ac:dyDescent="0.35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G83" t="s">
        <v>1043</v>
      </c>
      <c r="H83" t="s">
        <v>417</v>
      </c>
      <c r="I83" t="s">
        <v>418</v>
      </c>
      <c r="J83" t="s">
        <v>2324</v>
      </c>
      <c r="K83" t="s">
        <v>2325</v>
      </c>
    </row>
    <row r="84" spans="1:11" x14ac:dyDescent="0.35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G84" t="s">
        <v>1044</v>
      </c>
      <c r="H84" t="s">
        <v>419</v>
      </c>
      <c r="I84" t="s">
        <v>420</v>
      </c>
      <c r="J84" t="s">
        <v>2326</v>
      </c>
      <c r="K84" t="s">
        <v>2327</v>
      </c>
    </row>
    <row r="85" spans="1:11" x14ac:dyDescent="0.35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G85" t="s">
        <v>1045</v>
      </c>
      <c r="H85" t="s">
        <v>421</v>
      </c>
      <c r="I85" t="s">
        <v>422</v>
      </c>
      <c r="J85" t="s">
        <v>2328</v>
      </c>
      <c r="K85" t="s">
        <v>2329</v>
      </c>
    </row>
    <row r="86" spans="1:11" x14ac:dyDescent="0.35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G86" t="s">
        <v>1046</v>
      </c>
      <c r="H86" t="s">
        <v>423</v>
      </c>
      <c r="I86" t="s">
        <v>424</v>
      </c>
      <c r="J86" t="s">
        <v>2330</v>
      </c>
      <c r="K86" t="s">
        <v>2331</v>
      </c>
    </row>
    <row r="87" spans="1:11" x14ac:dyDescent="0.35">
      <c r="A87" t="s">
        <v>1509</v>
      </c>
      <c r="B87" t="s">
        <v>1510</v>
      </c>
      <c r="C87" t="s">
        <v>1511</v>
      </c>
      <c r="D87" t="s">
        <v>1512</v>
      </c>
      <c r="E87" t="s">
        <v>1513</v>
      </c>
      <c r="G87" t="s">
        <v>1047</v>
      </c>
      <c r="H87" t="s">
        <v>425</v>
      </c>
      <c r="I87" t="s">
        <v>426</v>
      </c>
      <c r="J87" t="s">
        <v>2332</v>
      </c>
      <c r="K87" t="s">
        <v>2333</v>
      </c>
    </row>
    <row r="88" spans="1:11" x14ac:dyDescent="0.35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G88" t="s">
        <v>1048</v>
      </c>
      <c r="H88" t="s">
        <v>427</v>
      </c>
      <c r="I88" t="s">
        <v>428</v>
      </c>
      <c r="J88" t="s">
        <v>2334</v>
      </c>
      <c r="K88" t="s">
        <v>2335</v>
      </c>
    </row>
    <row r="89" spans="1:11" x14ac:dyDescent="0.35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G89" t="s">
        <v>1049</v>
      </c>
      <c r="H89" t="s">
        <v>429</v>
      </c>
      <c r="I89" t="s">
        <v>430</v>
      </c>
      <c r="J89" t="s">
        <v>2336</v>
      </c>
      <c r="K89" t="s">
        <v>2337</v>
      </c>
    </row>
    <row r="90" spans="1:11" x14ac:dyDescent="0.35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G90" t="s">
        <v>1050</v>
      </c>
      <c r="H90" t="s">
        <v>431</v>
      </c>
      <c r="I90" t="s">
        <v>432</v>
      </c>
      <c r="J90" t="s">
        <v>2338</v>
      </c>
      <c r="K90" t="s">
        <v>2339</v>
      </c>
    </row>
    <row r="91" spans="1:11" x14ac:dyDescent="0.35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G91" t="s">
        <v>1051</v>
      </c>
      <c r="H91" t="s">
        <v>433</v>
      </c>
      <c r="I91" t="s">
        <v>434</v>
      </c>
      <c r="J91" t="s">
        <v>2340</v>
      </c>
      <c r="K91" t="s">
        <v>2341</v>
      </c>
    </row>
    <row r="92" spans="1:11" x14ac:dyDescent="0.35">
      <c r="A92" t="s">
        <v>1534</v>
      </c>
      <c r="B92" t="s">
        <v>1535</v>
      </c>
      <c r="C92" t="s">
        <v>1536</v>
      </c>
      <c r="D92" t="s">
        <v>1537</v>
      </c>
      <c r="E92" t="s">
        <v>1538</v>
      </c>
      <c r="G92" t="s">
        <v>1052</v>
      </c>
      <c r="H92" t="s">
        <v>435</v>
      </c>
      <c r="I92" t="s">
        <v>436</v>
      </c>
      <c r="J92" t="s">
        <v>2342</v>
      </c>
      <c r="K92" t="s">
        <v>2343</v>
      </c>
    </row>
    <row r="93" spans="1:11" x14ac:dyDescent="0.35">
      <c r="A93" t="s">
        <v>1539</v>
      </c>
      <c r="B93" t="s">
        <v>1540</v>
      </c>
      <c r="C93" t="s">
        <v>1541</v>
      </c>
      <c r="D93" t="s">
        <v>1542</v>
      </c>
      <c r="E93" t="s">
        <v>1543</v>
      </c>
      <c r="G93" t="s">
        <v>1053</v>
      </c>
      <c r="H93" t="s">
        <v>437</v>
      </c>
      <c r="I93" t="s">
        <v>438</v>
      </c>
      <c r="J93" t="s">
        <v>2344</v>
      </c>
      <c r="K93" t="s">
        <v>2345</v>
      </c>
    </row>
    <row r="94" spans="1:11" x14ac:dyDescent="0.35">
      <c r="A94" t="s">
        <v>1544</v>
      </c>
      <c r="B94" t="s">
        <v>1545</v>
      </c>
      <c r="C94" t="s">
        <v>1546</v>
      </c>
      <c r="D94" t="s">
        <v>1547</v>
      </c>
      <c r="E94" t="s">
        <v>1548</v>
      </c>
      <c r="G94" t="s">
        <v>1054</v>
      </c>
      <c r="H94" t="s">
        <v>439</v>
      </c>
      <c r="I94" t="s">
        <v>440</v>
      </c>
      <c r="J94" t="s">
        <v>2346</v>
      </c>
      <c r="K94" t="s">
        <v>2347</v>
      </c>
    </row>
    <row r="95" spans="1:11" x14ac:dyDescent="0.35">
      <c r="A95" t="s">
        <v>1549</v>
      </c>
      <c r="B95" t="s">
        <v>1550</v>
      </c>
      <c r="C95" t="s">
        <v>1551</v>
      </c>
      <c r="D95" t="s">
        <v>1552</v>
      </c>
      <c r="E95" t="s">
        <v>1553</v>
      </c>
      <c r="G95" t="s">
        <v>1055</v>
      </c>
      <c r="H95" t="s">
        <v>441</v>
      </c>
      <c r="I95" t="s">
        <v>442</v>
      </c>
      <c r="J95" t="s">
        <v>2348</v>
      </c>
      <c r="K95" t="s">
        <v>2349</v>
      </c>
    </row>
    <row r="96" spans="1:11" x14ac:dyDescent="0.35">
      <c r="A96" t="s">
        <v>1554</v>
      </c>
      <c r="B96" t="s">
        <v>1555</v>
      </c>
      <c r="C96" t="s">
        <v>1556</v>
      </c>
      <c r="D96" t="s">
        <v>1557</v>
      </c>
      <c r="E96" t="s">
        <v>1558</v>
      </c>
      <c r="G96" t="s">
        <v>1056</v>
      </c>
      <c r="H96" t="s">
        <v>443</v>
      </c>
      <c r="I96" t="s">
        <v>444</v>
      </c>
      <c r="J96" t="s">
        <v>2350</v>
      </c>
      <c r="K96" t="s">
        <v>2351</v>
      </c>
    </row>
    <row r="97" spans="1:11" x14ac:dyDescent="0.35">
      <c r="A97" t="s">
        <v>1559</v>
      </c>
      <c r="B97" t="s">
        <v>1560</v>
      </c>
      <c r="C97" t="s">
        <v>1561</v>
      </c>
      <c r="D97" t="s">
        <v>1562</v>
      </c>
      <c r="E97" t="s">
        <v>1563</v>
      </c>
      <c r="G97" t="s">
        <v>1057</v>
      </c>
      <c r="H97" t="s">
        <v>445</v>
      </c>
      <c r="I97" t="s">
        <v>446</v>
      </c>
      <c r="J97" t="s">
        <v>2352</v>
      </c>
      <c r="K97" t="s">
        <v>2353</v>
      </c>
    </row>
    <row r="98" spans="1:11" x14ac:dyDescent="0.35">
      <c r="A98" t="s">
        <v>1564</v>
      </c>
      <c r="B98" t="s">
        <v>1565</v>
      </c>
      <c r="C98" t="s">
        <v>1566</v>
      </c>
      <c r="D98" t="s">
        <v>1567</v>
      </c>
      <c r="E98" t="s">
        <v>1568</v>
      </c>
      <c r="G98" t="s">
        <v>1058</v>
      </c>
      <c r="H98" t="s">
        <v>447</v>
      </c>
      <c r="I98" t="s">
        <v>448</v>
      </c>
      <c r="J98" t="s">
        <v>2354</v>
      </c>
      <c r="K98" t="s">
        <v>2355</v>
      </c>
    </row>
    <row r="99" spans="1:11" x14ac:dyDescent="0.35">
      <c r="A99" t="s">
        <v>1569</v>
      </c>
      <c r="B99" t="s">
        <v>1570</v>
      </c>
      <c r="C99" t="s">
        <v>1571</v>
      </c>
      <c r="D99" t="s">
        <v>1572</v>
      </c>
      <c r="E99" t="s">
        <v>1573</v>
      </c>
      <c r="G99" t="s">
        <v>1059</v>
      </c>
      <c r="H99" t="s">
        <v>449</v>
      </c>
      <c r="I99" t="s">
        <v>450</v>
      </c>
      <c r="J99" t="s">
        <v>2356</v>
      </c>
      <c r="K99" t="s">
        <v>2357</v>
      </c>
    </row>
    <row r="100" spans="1:11" x14ac:dyDescent="0.3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G100" t="s">
        <v>1060</v>
      </c>
      <c r="H100" t="s">
        <v>451</v>
      </c>
      <c r="I100" t="s">
        <v>452</v>
      </c>
      <c r="J100" t="s">
        <v>2358</v>
      </c>
      <c r="K100" t="s">
        <v>2359</v>
      </c>
    </row>
    <row r="101" spans="1:11" x14ac:dyDescent="0.35">
      <c r="A101" t="s">
        <v>1579</v>
      </c>
      <c r="B101" t="s">
        <v>1580</v>
      </c>
      <c r="C101" t="s">
        <v>1581</v>
      </c>
      <c r="D101" t="s">
        <v>1582</v>
      </c>
      <c r="E101" t="s">
        <v>1583</v>
      </c>
      <c r="G101" t="s">
        <v>1061</v>
      </c>
      <c r="H101" t="s">
        <v>453</v>
      </c>
      <c r="I101" t="s">
        <v>454</v>
      </c>
      <c r="J101" t="s">
        <v>2360</v>
      </c>
      <c r="K101" t="s">
        <v>2361</v>
      </c>
    </row>
    <row r="102" spans="1:11" x14ac:dyDescent="0.35">
      <c r="A102" t="s">
        <v>1584</v>
      </c>
      <c r="B102" t="s">
        <v>1585</v>
      </c>
      <c r="C102" t="s">
        <v>1586</v>
      </c>
      <c r="D102" t="s">
        <v>1587</v>
      </c>
      <c r="E102" t="s">
        <v>1588</v>
      </c>
      <c r="G102" t="s">
        <v>1062</v>
      </c>
      <c r="H102" t="s">
        <v>455</v>
      </c>
      <c r="I102" t="s">
        <v>456</v>
      </c>
      <c r="J102" t="s">
        <v>2362</v>
      </c>
      <c r="K102" t="s">
        <v>2363</v>
      </c>
    </row>
    <row r="103" spans="1:11" x14ac:dyDescent="0.35">
      <c r="A103" t="s">
        <v>1589</v>
      </c>
      <c r="B103" t="s">
        <v>1590</v>
      </c>
      <c r="C103" t="s">
        <v>1591</v>
      </c>
      <c r="D103" t="s">
        <v>1592</v>
      </c>
      <c r="E103" t="s">
        <v>1593</v>
      </c>
      <c r="G103" t="s">
        <v>1063</v>
      </c>
      <c r="H103" t="s">
        <v>457</v>
      </c>
      <c r="I103" t="s">
        <v>458</v>
      </c>
      <c r="J103" t="s">
        <v>2364</v>
      </c>
      <c r="K103" t="s">
        <v>2365</v>
      </c>
    </row>
    <row r="104" spans="1:11" x14ac:dyDescent="0.35">
      <c r="A104" t="s">
        <v>1594</v>
      </c>
      <c r="B104" t="s">
        <v>1595</v>
      </c>
      <c r="C104" t="s">
        <v>1596</v>
      </c>
      <c r="D104" t="s">
        <v>1597</v>
      </c>
      <c r="E104" t="s">
        <v>1598</v>
      </c>
      <c r="G104" t="s">
        <v>1064</v>
      </c>
      <c r="H104" t="s">
        <v>459</v>
      </c>
      <c r="I104" t="s">
        <v>460</v>
      </c>
      <c r="J104" t="s">
        <v>2366</v>
      </c>
      <c r="K104" t="s">
        <v>2367</v>
      </c>
    </row>
    <row r="105" spans="1:11" x14ac:dyDescent="0.35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G105" t="s">
        <v>1065</v>
      </c>
      <c r="H105" t="s">
        <v>461</v>
      </c>
      <c r="I105" t="s">
        <v>462</v>
      </c>
      <c r="J105" t="s">
        <v>2368</v>
      </c>
      <c r="K105" t="s">
        <v>2369</v>
      </c>
    </row>
    <row r="106" spans="1:11" x14ac:dyDescent="0.35">
      <c r="A106" t="s">
        <v>1604</v>
      </c>
      <c r="B106" t="s">
        <v>1605</v>
      </c>
      <c r="C106" t="s">
        <v>1606</v>
      </c>
      <c r="D106" t="s">
        <v>1607</v>
      </c>
      <c r="E106" t="s">
        <v>1608</v>
      </c>
      <c r="G106" t="s">
        <v>1066</v>
      </c>
      <c r="H106" t="s">
        <v>463</v>
      </c>
      <c r="I106" t="s">
        <v>464</v>
      </c>
      <c r="J106" t="s">
        <v>2370</v>
      </c>
      <c r="K106" t="s">
        <v>2371</v>
      </c>
    </row>
    <row r="107" spans="1:11" x14ac:dyDescent="0.35">
      <c r="A107" t="s">
        <v>1609</v>
      </c>
      <c r="B107" t="s">
        <v>1610</v>
      </c>
      <c r="C107" t="s">
        <v>1611</v>
      </c>
      <c r="D107" t="s">
        <v>1612</v>
      </c>
      <c r="E107" t="s">
        <v>1613</v>
      </c>
      <c r="G107" t="s">
        <v>1067</v>
      </c>
      <c r="H107" t="s">
        <v>465</v>
      </c>
      <c r="I107" t="s">
        <v>466</v>
      </c>
      <c r="J107" t="s">
        <v>2372</v>
      </c>
      <c r="K107" t="s">
        <v>2373</v>
      </c>
    </row>
    <row r="108" spans="1:11" x14ac:dyDescent="0.35">
      <c r="A108" t="s">
        <v>1614</v>
      </c>
      <c r="B108" t="s">
        <v>1615</v>
      </c>
      <c r="C108" t="s">
        <v>1616</v>
      </c>
      <c r="D108" t="s">
        <v>1617</v>
      </c>
      <c r="E108" t="s">
        <v>1618</v>
      </c>
      <c r="G108" t="s">
        <v>1068</v>
      </c>
      <c r="H108" t="s">
        <v>467</v>
      </c>
      <c r="I108" t="s">
        <v>468</v>
      </c>
      <c r="J108" t="s">
        <v>2374</v>
      </c>
      <c r="K108" t="s">
        <v>2375</v>
      </c>
    </row>
    <row r="109" spans="1:11" x14ac:dyDescent="0.35">
      <c r="A109" t="s">
        <v>1619</v>
      </c>
      <c r="B109" t="s">
        <v>1620</v>
      </c>
      <c r="C109" t="s">
        <v>1621</v>
      </c>
      <c r="D109" t="s">
        <v>1622</v>
      </c>
      <c r="E109" t="s">
        <v>1623</v>
      </c>
      <c r="G109" t="s">
        <v>1069</v>
      </c>
      <c r="H109" t="s">
        <v>469</v>
      </c>
      <c r="I109" t="s">
        <v>470</v>
      </c>
      <c r="J109" t="s">
        <v>2376</v>
      </c>
      <c r="K109" t="s">
        <v>2377</v>
      </c>
    </row>
    <row r="110" spans="1:11" x14ac:dyDescent="0.35">
      <c r="A110" t="s">
        <v>1624</v>
      </c>
      <c r="B110" t="s">
        <v>1625</v>
      </c>
      <c r="C110" t="s">
        <v>1626</v>
      </c>
      <c r="D110" t="s">
        <v>1627</v>
      </c>
      <c r="E110" t="s">
        <v>1628</v>
      </c>
      <c r="G110" t="s">
        <v>1070</v>
      </c>
      <c r="H110" t="s">
        <v>471</v>
      </c>
      <c r="I110" t="s">
        <v>472</v>
      </c>
      <c r="J110" t="s">
        <v>2378</v>
      </c>
      <c r="K110" t="s">
        <v>2379</v>
      </c>
    </row>
    <row r="111" spans="1:11" x14ac:dyDescent="0.35">
      <c r="A111" t="s">
        <v>1629</v>
      </c>
      <c r="B111" t="s">
        <v>1630</v>
      </c>
      <c r="C111" t="s">
        <v>1631</v>
      </c>
      <c r="D111" t="s">
        <v>1632</v>
      </c>
      <c r="E111" t="s">
        <v>1633</v>
      </c>
      <c r="G111" t="s">
        <v>1071</v>
      </c>
      <c r="H111" t="s">
        <v>473</v>
      </c>
      <c r="I111" t="s">
        <v>474</v>
      </c>
      <c r="J111" t="s">
        <v>2380</v>
      </c>
      <c r="K111" t="s">
        <v>2381</v>
      </c>
    </row>
    <row r="112" spans="1:11" x14ac:dyDescent="0.35">
      <c r="A112" t="s">
        <v>1634</v>
      </c>
      <c r="B112" t="s">
        <v>1635</v>
      </c>
      <c r="C112" t="s">
        <v>1636</v>
      </c>
      <c r="D112" t="s">
        <v>1637</v>
      </c>
      <c r="E112" t="s">
        <v>1638</v>
      </c>
      <c r="G112" t="s">
        <v>1072</v>
      </c>
      <c r="H112" t="s">
        <v>475</v>
      </c>
      <c r="I112" t="s">
        <v>476</v>
      </c>
      <c r="J112" t="s">
        <v>2382</v>
      </c>
      <c r="K112" t="s">
        <v>2383</v>
      </c>
    </row>
    <row r="113" spans="1:11" x14ac:dyDescent="0.35">
      <c r="A113" t="s">
        <v>1639</v>
      </c>
      <c r="B113" t="s">
        <v>1640</v>
      </c>
      <c r="C113" t="s">
        <v>1641</v>
      </c>
      <c r="D113" t="s">
        <v>1642</v>
      </c>
      <c r="E113" t="s">
        <v>1643</v>
      </c>
      <c r="G113" t="s">
        <v>1073</v>
      </c>
      <c r="H113" t="s">
        <v>477</v>
      </c>
      <c r="I113" t="s">
        <v>478</v>
      </c>
      <c r="J113" t="s">
        <v>2384</v>
      </c>
      <c r="K113" t="s">
        <v>2385</v>
      </c>
    </row>
    <row r="114" spans="1:11" x14ac:dyDescent="0.35">
      <c r="A114" t="s">
        <v>1644</v>
      </c>
      <c r="B114" t="s">
        <v>1645</v>
      </c>
      <c r="C114" t="s">
        <v>1646</v>
      </c>
      <c r="D114" t="s">
        <v>1647</v>
      </c>
      <c r="E114" t="s">
        <v>1648</v>
      </c>
      <c r="G114" t="s">
        <v>1074</v>
      </c>
      <c r="H114" t="s">
        <v>479</v>
      </c>
      <c r="I114" t="s">
        <v>480</v>
      </c>
      <c r="J114" t="s">
        <v>2386</v>
      </c>
      <c r="K114" t="s">
        <v>2387</v>
      </c>
    </row>
    <row r="115" spans="1:11" x14ac:dyDescent="0.35">
      <c r="A115" t="s">
        <v>1649</v>
      </c>
      <c r="B115" t="s">
        <v>1650</v>
      </c>
      <c r="C115" t="s">
        <v>1651</v>
      </c>
      <c r="D115" t="s">
        <v>1652</v>
      </c>
      <c r="E115" t="s">
        <v>1653</v>
      </c>
      <c r="G115" t="s">
        <v>1075</v>
      </c>
      <c r="H115" t="s">
        <v>481</v>
      </c>
      <c r="I115" t="s">
        <v>482</v>
      </c>
      <c r="J115" t="s">
        <v>2388</v>
      </c>
      <c r="K115" t="s">
        <v>2389</v>
      </c>
    </row>
    <row r="116" spans="1:11" x14ac:dyDescent="0.35">
      <c r="A116" t="s">
        <v>1654</v>
      </c>
      <c r="B116" t="s">
        <v>1655</v>
      </c>
      <c r="C116" t="s">
        <v>1656</v>
      </c>
      <c r="D116" t="s">
        <v>1657</v>
      </c>
      <c r="E116" t="s">
        <v>1658</v>
      </c>
      <c r="G116" t="s">
        <v>1076</v>
      </c>
      <c r="H116" t="s">
        <v>483</v>
      </c>
      <c r="I116" t="s">
        <v>484</v>
      </c>
      <c r="J116" t="s">
        <v>2390</v>
      </c>
      <c r="K116" t="s">
        <v>2391</v>
      </c>
    </row>
    <row r="117" spans="1:11" x14ac:dyDescent="0.35">
      <c r="A117" t="s">
        <v>1659</v>
      </c>
      <c r="B117" t="s">
        <v>1660</v>
      </c>
      <c r="C117" t="s">
        <v>1661</v>
      </c>
      <c r="D117" t="s">
        <v>1662</v>
      </c>
      <c r="E117" t="s">
        <v>1663</v>
      </c>
      <c r="G117" t="s">
        <v>1077</v>
      </c>
      <c r="H117" t="s">
        <v>485</v>
      </c>
      <c r="I117" t="s">
        <v>486</v>
      </c>
      <c r="J117" t="s">
        <v>2392</v>
      </c>
      <c r="K117" t="s">
        <v>2393</v>
      </c>
    </row>
    <row r="118" spans="1:11" x14ac:dyDescent="0.35">
      <c r="A118" t="s">
        <v>1664</v>
      </c>
      <c r="B118" t="s">
        <v>1665</v>
      </c>
      <c r="C118" t="s">
        <v>1666</v>
      </c>
      <c r="D118" t="s">
        <v>1667</v>
      </c>
      <c r="E118" t="s">
        <v>1668</v>
      </c>
      <c r="G118" t="s">
        <v>1078</v>
      </c>
      <c r="H118" t="s">
        <v>487</v>
      </c>
      <c r="I118" t="s">
        <v>488</v>
      </c>
      <c r="J118" t="s">
        <v>2394</v>
      </c>
      <c r="K118" t="s">
        <v>2395</v>
      </c>
    </row>
    <row r="119" spans="1:11" x14ac:dyDescent="0.35">
      <c r="A119" t="s">
        <v>1669</v>
      </c>
      <c r="B119" t="s">
        <v>1670</v>
      </c>
      <c r="C119" t="s">
        <v>1671</v>
      </c>
      <c r="D119" t="s">
        <v>1672</v>
      </c>
      <c r="E119" t="s">
        <v>1673</v>
      </c>
      <c r="G119" t="s">
        <v>1079</v>
      </c>
      <c r="H119" t="s">
        <v>489</v>
      </c>
      <c r="I119" t="s">
        <v>490</v>
      </c>
      <c r="J119" t="s">
        <v>2396</v>
      </c>
      <c r="K119" t="s">
        <v>2397</v>
      </c>
    </row>
    <row r="120" spans="1:11" x14ac:dyDescent="0.35">
      <c r="A120" t="s">
        <v>1674</v>
      </c>
      <c r="B120" t="s">
        <v>1675</v>
      </c>
      <c r="C120" t="s">
        <v>1676</v>
      </c>
      <c r="D120" t="s">
        <v>1677</v>
      </c>
      <c r="E120" t="s">
        <v>1678</v>
      </c>
      <c r="G120" t="s">
        <v>1080</v>
      </c>
      <c r="H120" t="s">
        <v>491</v>
      </c>
      <c r="I120" t="s">
        <v>492</v>
      </c>
      <c r="J120" t="s">
        <v>2398</v>
      </c>
      <c r="K120" t="s">
        <v>2399</v>
      </c>
    </row>
    <row r="121" spans="1:11" x14ac:dyDescent="0.35">
      <c r="A121" t="s">
        <v>1679</v>
      </c>
      <c r="B121" t="s">
        <v>1680</v>
      </c>
      <c r="C121" t="s">
        <v>1681</v>
      </c>
      <c r="D121" t="s">
        <v>1682</v>
      </c>
      <c r="E121" t="s">
        <v>1683</v>
      </c>
      <c r="G121" t="s">
        <v>1081</v>
      </c>
      <c r="H121" t="s">
        <v>493</v>
      </c>
      <c r="I121" t="s">
        <v>494</v>
      </c>
      <c r="J121" t="s">
        <v>2400</v>
      </c>
      <c r="K121" t="s">
        <v>2401</v>
      </c>
    </row>
    <row r="122" spans="1:11" x14ac:dyDescent="0.35">
      <c r="A122" t="s">
        <v>1684</v>
      </c>
      <c r="B122" t="s">
        <v>1685</v>
      </c>
      <c r="C122" t="s">
        <v>1686</v>
      </c>
      <c r="D122" t="s">
        <v>1687</v>
      </c>
      <c r="E122" t="s">
        <v>1688</v>
      </c>
      <c r="G122" t="s">
        <v>1082</v>
      </c>
      <c r="H122" t="s">
        <v>495</v>
      </c>
      <c r="I122" t="s">
        <v>496</v>
      </c>
      <c r="J122" t="s">
        <v>2402</v>
      </c>
      <c r="K122" t="s">
        <v>2403</v>
      </c>
    </row>
    <row r="123" spans="1:11" x14ac:dyDescent="0.35">
      <c r="A123" t="s">
        <v>1689</v>
      </c>
      <c r="B123" t="s">
        <v>1690</v>
      </c>
      <c r="C123" t="s">
        <v>1691</v>
      </c>
      <c r="D123" t="s">
        <v>1692</v>
      </c>
      <c r="E123" t="s">
        <v>1693</v>
      </c>
      <c r="G123" t="s">
        <v>1083</v>
      </c>
      <c r="H123" t="s">
        <v>497</v>
      </c>
      <c r="I123" t="s">
        <v>498</v>
      </c>
      <c r="J123" t="s">
        <v>2404</v>
      </c>
      <c r="K123" t="s">
        <v>2405</v>
      </c>
    </row>
    <row r="124" spans="1:11" x14ac:dyDescent="0.35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G124" t="s">
        <v>1084</v>
      </c>
      <c r="H124" t="s">
        <v>499</v>
      </c>
      <c r="I124" t="s">
        <v>500</v>
      </c>
      <c r="J124" t="s">
        <v>2406</v>
      </c>
      <c r="K124" t="s">
        <v>2407</v>
      </c>
    </row>
    <row r="125" spans="1:11" x14ac:dyDescent="0.35">
      <c r="A125" t="s">
        <v>1699</v>
      </c>
      <c r="B125" t="s">
        <v>1700</v>
      </c>
      <c r="C125" t="s">
        <v>1701</v>
      </c>
      <c r="D125" t="s">
        <v>1702</v>
      </c>
      <c r="E125" t="s">
        <v>1703</v>
      </c>
      <c r="G125" t="s">
        <v>1085</v>
      </c>
      <c r="H125" t="s">
        <v>501</v>
      </c>
      <c r="I125" t="s">
        <v>502</v>
      </c>
      <c r="J125" t="s">
        <v>2408</v>
      </c>
      <c r="K125" t="s">
        <v>2409</v>
      </c>
    </row>
    <row r="126" spans="1:11" x14ac:dyDescent="0.35">
      <c r="A126" t="s">
        <v>1704</v>
      </c>
      <c r="B126" t="s">
        <v>1705</v>
      </c>
      <c r="C126" t="s">
        <v>1706</v>
      </c>
      <c r="D126" t="s">
        <v>1707</v>
      </c>
      <c r="E126" t="s">
        <v>1708</v>
      </c>
      <c r="G126" t="s">
        <v>1086</v>
      </c>
      <c r="H126" t="s">
        <v>503</v>
      </c>
      <c r="I126" t="s">
        <v>504</v>
      </c>
      <c r="J126" t="s">
        <v>2410</v>
      </c>
      <c r="K126" t="s">
        <v>2411</v>
      </c>
    </row>
    <row r="127" spans="1:11" x14ac:dyDescent="0.35">
      <c r="A127" t="s">
        <v>1709</v>
      </c>
      <c r="B127" t="s">
        <v>1710</v>
      </c>
      <c r="C127" t="s">
        <v>1711</v>
      </c>
      <c r="D127" t="s">
        <v>1712</v>
      </c>
      <c r="E127" t="s">
        <v>1713</v>
      </c>
      <c r="G127" t="s">
        <v>1087</v>
      </c>
      <c r="H127" t="s">
        <v>505</v>
      </c>
      <c r="I127" t="s">
        <v>506</v>
      </c>
      <c r="J127" t="s">
        <v>2412</v>
      </c>
      <c r="K127" t="s">
        <v>2413</v>
      </c>
    </row>
    <row r="128" spans="1:11" x14ac:dyDescent="0.35">
      <c r="A128" t="s">
        <v>1714</v>
      </c>
      <c r="B128" t="s">
        <v>1715</v>
      </c>
      <c r="C128" t="s">
        <v>1716</v>
      </c>
      <c r="D128" t="s">
        <v>1717</v>
      </c>
      <c r="E128" t="s">
        <v>1718</v>
      </c>
      <c r="G128" t="s">
        <v>1088</v>
      </c>
      <c r="H128" t="s">
        <v>507</v>
      </c>
      <c r="I128" t="s">
        <v>508</v>
      </c>
      <c r="J128" t="s">
        <v>2414</v>
      </c>
      <c r="K128" t="s">
        <v>2415</v>
      </c>
    </row>
    <row r="129" spans="1:11" x14ac:dyDescent="0.35">
      <c r="A129" t="s">
        <v>1719</v>
      </c>
      <c r="B129" t="s">
        <v>1720</v>
      </c>
      <c r="C129" t="s">
        <v>1721</v>
      </c>
      <c r="D129" t="s">
        <v>1722</v>
      </c>
      <c r="E129" t="s">
        <v>1723</v>
      </c>
      <c r="G129" t="s">
        <v>1089</v>
      </c>
      <c r="H129" t="s">
        <v>509</v>
      </c>
      <c r="I129" t="s">
        <v>510</v>
      </c>
      <c r="J129" t="s">
        <v>2416</v>
      </c>
      <c r="K129" t="s">
        <v>2417</v>
      </c>
    </row>
    <row r="130" spans="1:11" x14ac:dyDescent="0.35">
      <c r="A130" t="s">
        <v>1724</v>
      </c>
      <c r="B130" t="s">
        <v>1725</v>
      </c>
      <c r="C130" t="s">
        <v>1726</v>
      </c>
      <c r="D130" t="s">
        <v>1727</v>
      </c>
      <c r="E130" t="s">
        <v>1728</v>
      </c>
      <c r="G130" t="s">
        <v>1090</v>
      </c>
      <c r="H130" t="s">
        <v>511</v>
      </c>
      <c r="I130" t="s">
        <v>512</v>
      </c>
      <c r="J130" t="s">
        <v>2418</v>
      </c>
      <c r="K130" t="s">
        <v>2419</v>
      </c>
    </row>
    <row r="131" spans="1:11" x14ac:dyDescent="0.35">
      <c r="A131" t="s">
        <v>1729</v>
      </c>
      <c r="B131" t="s">
        <v>1730</v>
      </c>
      <c r="C131" t="s">
        <v>1731</v>
      </c>
      <c r="D131" t="s">
        <v>1732</v>
      </c>
      <c r="E131" t="s">
        <v>1733</v>
      </c>
      <c r="G131" t="s">
        <v>1091</v>
      </c>
      <c r="H131" t="s">
        <v>513</v>
      </c>
      <c r="I131" t="s">
        <v>514</v>
      </c>
      <c r="J131" t="s">
        <v>2420</v>
      </c>
      <c r="K131" t="s">
        <v>2421</v>
      </c>
    </row>
    <row r="132" spans="1:11" x14ac:dyDescent="0.35">
      <c r="A132" t="s">
        <v>1734</v>
      </c>
      <c r="B132" t="s">
        <v>1735</v>
      </c>
      <c r="C132" t="s">
        <v>1736</v>
      </c>
      <c r="D132" t="s">
        <v>1737</v>
      </c>
      <c r="E132" t="s">
        <v>1738</v>
      </c>
      <c r="G132" t="s">
        <v>1092</v>
      </c>
      <c r="H132" t="s">
        <v>515</v>
      </c>
      <c r="I132" t="s">
        <v>516</v>
      </c>
      <c r="J132" t="s">
        <v>2422</v>
      </c>
      <c r="K132" t="s">
        <v>2423</v>
      </c>
    </row>
    <row r="133" spans="1:11" x14ac:dyDescent="0.35">
      <c r="A133" t="s">
        <v>1739</v>
      </c>
      <c r="B133" t="s">
        <v>1740</v>
      </c>
      <c r="C133" t="s">
        <v>1741</v>
      </c>
      <c r="D133" t="s">
        <v>1742</v>
      </c>
      <c r="E133" t="s">
        <v>1743</v>
      </c>
      <c r="G133" t="s">
        <v>1093</v>
      </c>
      <c r="H133" t="s">
        <v>517</v>
      </c>
      <c r="I133" t="s">
        <v>518</v>
      </c>
      <c r="J133" t="s">
        <v>2424</v>
      </c>
      <c r="K133" t="s">
        <v>2425</v>
      </c>
    </row>
    <row r="134" spans="1:11" x14ac:dyDescent="0.35">
      <c r="A134" t="s">
        <v>1744</v>
      </c>
      <c r="B134" t="s">
        <v>1745</v>
      </c>
      <c r="C134" t="s">
        <v>1746</v>
      </c>
      <c r="D134" t="s">
        <v>1747</v>
      </c>
      <c r="E134" t="s">
        <v>1748</v>
      </c>
      <c r="G134" t="s">
        <v>1094</v>
      </c>
      <c r="H134" t="s">
        <v>519</v>
      </c>
      <c r="I134" t="s">
        <v>520</v>
      </c>
      <c r="J134" t="s">
        <v>2426</v>
      </c>
      <c r="K134" t="s">
        <v>2427</v>
      </c>
    </row>
    <row r="135" spans="1:11" x14ac:dyDescent="0.35">
      <c r="A135" t="s">
        <v>1749</v>
      </c>
      <c r="B135" t="s">
        <v>1750</v>
      </c>
      <c r="C135" t="s">
        <v>1751</v>
      </c>
      <c r="D135" t="s">
        <v>1752</v>
      </c>
      <c r="E135" t="s">
        <v>1753</v>
      </c>
      <c r="G135" t="s">
        <v>1095</v>
      </c>
      <c r="H135" t="s">
        <v>521</v>
      </c>
      <c r="I135" t="s">
        <v>522</v>
      </c>
      <c r="J135" t="s">
        <v>2428</v>
      </c>
      <c r="K135" t="s">
        <v>2429</v>
      </c>
    </row>
    <row r="136" spans="1:11" x14ac:dyDescent="0.35">
      <c r="A136" t="s">
        <v>1754</v>
      </c>
      <c r="B136" t="s">
        <v>1755</v>
      </c>
      <c r="C136" t="s">
        <v>1756</v>
      </c>
      <c r="D136" t="s">
        <v>1757</v>
      </c>
      <c r="E136" t="s">
        <v>1758</v>
      </c>
      <c r="G136" t="s">
        <v>1096</v>
      </c>
      <c r="H136" t="s">
        <v>523</v>
      </c>
      <c r="I136" t="s">
        <v>524</v>
      </c>
      <c r="J136" t="s">
        <v>2430</v>
      </c>
      <c r="K136" t="s">
        <v>2431</v>
      </c>
    </row>
    <row r="137" spans="1:11" x14ac:dyDescent="0.35">
      <c r="A137" t="s">
        <v>1759</v>
      </c>
      <c r="B137" t="s">
        <v>1760</v>
      </c>
      <c r="C137" t="s">
        <v>1761</v>
      </c>
      <c r="D137" t="s">
        <v>1762</v>
      </c>
      <c r="E137" t="s">
        <v>1763</v>
      </c>
      <c r="G137" t="s">
        <v>1097</v>
      </c>
      <c r="H137" t="s">
        <v>525</v>
      </c>
      <c r="I137" t="s">
        <v>526</v>
      </c>
      <c r="J137" t="s">
        <v>2432</v>
      </c>
      <c r="K137" t="s">
        <v>2433</v>
      </c>
    </row>
    <row r="138" spans="1:11" x14ac:dyDescent="0.35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G138" t="s">
        <v>1098</v>
      </c>
      <c r="H138" t="s">
        <v>527</v>
      </c>
      <c r="I138" t="s">
        <v>528</v>
      </c>
      <c r="J138" t="s">
        <v>2434</v>
      </c>
      <c r="K138" t="s">
        <v>2435</v>
      </c>
    </row>
    <row r="139" spans="1:11" x14ac:dyDescent="0.35">
      <c r="A139" t="s">
        <v>1769</v>
      </c>
      <c r="B139" t="s">
        <v>1770</v>
      </c>
      <c r="C139" t="s">
        <v>1771</v>
      </c>
      <c r="D139" t="s">
        <v>1772</v>
      </c>
      <c r="E139" t="s">
        <v>1773</v>
      </c>
      <c r="G139" t="s">
        <v>1099</v>
      </c>
      <c r="H139" t="s">
        <v>529</v>
      </c>
      <c r="I139" t="s">
        <v>530</v>
      </c>
      <c r="J139" t="s">
        <v>2436</v>
      </c>
      <c r="K139" t="s">
        <v>2437</v>
      </c>
    </row>
    <row r="140" spans="1:11" x14ac:dyDescent="0.35">
      <c r="A140" t="s">
        <v>1774</v>
      </c>
      <c r="B140" t="s">
        <v>1775</v>
      </c>
      <c r="C140" t="s">
        <v>1776</v>
      </c>
      <c r="D140" t="s">
        <v>1777</v>
      </c>
      <c r="E140" t="s">
        <v>1778</v>
      </c>
      <c r="G140" t="s">
        <v>1100</v>
      </c>
      <c r="H140" t="s">
        <v>531</v>
      </c>
      <c r="I140" t="s">
        <v>532</v>
      </c>
      <c r="J140" t="s">
        <v>2438</v>
      </c>
      <c r="K140" t="s">
        <v>2439</v>
      </c>
    </row>
    <row r="141" spans="1:11" x14ac:dyDescent="0.35">
      <c r="A141" t="s">
        <v>1779</v>
      </c>
      <c r="B141" t="s">
        <v>1780</v>
      </c>
      <c r="C141" t="s">
        <v>1781</v>
      </c>
      <c r="D141" t="s">
        <v>1782</v>
      </c>
      <c r="E141" t="s">
        <v>1783</v>
      </c>
      <c r="G141" t="s">
        <v>1101</v>
      </c>
      <c r="H141" t="s">
        <v>533</v>
      </c>
      <c r="I141" t="s">
        <v>534</v>
      </c>
      <c r="J141" t="s">
        <v>2440</v>
      </c>
      <c r="K141" t="s">
        <v>2441</v>
      </c>
    </row>
    <row r="142" spans="1:11" x14ac:dyDescent="0.35">
      <c r="A142" t="s">
        <v>1784</v>
      </c>
      <c r="B142" t="s">
        <v>1785</v>
      </c>
      <c r="C142" t="s">
        <v>1786</v>
      </c>
      <c r="D142" t="s">
        <v>1787</v>
      </c>
      <c r="E142" t="s">
        <v>1788</v>
      </c>
      <c r="G142" t="s">
        <v>1102</v>
      </c>
      <c r="H142" t="s">
        <v>535</v>
      </c>
      <c r="I142" t="s">
        <v>536</v>
      </c>
      <c r="J142" t="s">
        <v>2442</v>
      </c>
      <c r="K142" t="s">
        <v>2443</v>
      </c>
    </row>
    <row r="143" spans="1:11" x14ac:dyDescent="0.35">
      <c r="A143" t="s">
        <v>1789</v>
      </c>
      <c r="B143" t="s">
        <v>1790</v>
      </c>
      <c r="C143" t="s">
        <v>1791</v>
      </c>
      <c r="D143" t="s">
        <v>1792</v>
      </c>
      <c r="E143" t="s">
        <v>1793</v>
      </c>
      <c r="G143" t="s">
        <v>1103</v>
      </c>
      <c r="H143" t="s">
        <v>537</v>
      </c>
      <c r="I143" t="s">
        <v>538</v>
      </c>
      <c r="J143" t="s">
        <v>2444</v>
      </c>
      <c r="K143" t="s">
        <v>2445</v>
      </c>
    </row>
    <row r="144" spans="1:11" x14ac:dyDescent="0.35">
      <c r="A144" t="s">
        <v>1794</v>
      </c>
      <c r="B144" t="s">
        <v>1795</v>
      </c>
      <c r="C144" t="s">
        <v>1796</v>
      </c>
      <c r="D144" t="s">
        <v>1797</v>
      </c>
      <c r="E144" t="s">
        <v>1798</v>
      </c>
      <c r="G144" t="s">
        <v>1104</v>
      </c>
      <c r="H144" t="s">
        <v>539</v>
      </c>
      <c r="I144" t="s">
        <v>540</v>
      </c>
      <c r="J144" t="s">
        <v>2446</v>
      </c>
      <c r="K144" t="s">
        <v>2447</v>
      </c>
    </row>
    <row r="145" spans="1:11" x14ac:dyDescent="0.35">
      <c r="A145" t="s">
        <v>1799</v>
      </c>
      <c r="B145" t="s">
        <v>1800</v>
      </c>
      <c r="C145" t="s">
        <v>1801</v>
      </c>
      <c r="D145" t="s">
        <v>1802</v>
      </c>
      <c r="E145" t="s">
        <v>1803</v>
      </c>
      <c r="G145" t="s">
        <v>1105</v>
      </c>
      <c r="H145" t="s">
        <v>541</v>
      </c>
      <c r="I145" t="s">
        <v>542</v>
      </c>
      <c r="J145" t="s">
        <v>2448</v>
      </c>
      <c r="K145" t="s">
        <v>2449</v>
      </c>
    </row>
    <row r="146" spans="1:11" x14ac:dyDescent="0.35">
      <c r="A146" t="s">
        <v>1804</v>
      </c>
      <c r="B146" t="s">
        <v>1805</v>
      </c>
      <c r="C146" t="s">
        <v>1806</v>
      </c>
      <c r="D146" t="s">
        <v>1807</v>
      </c>
      <c r="E146" t="s">
        <v>1808</v>
      </c>
      <c r="G146" t="s">
        <v>1106</v>
      </c>
      <c r="H146" t="s">
        <v>543</v>
      </c>
      <c r="I146" t="s">
        <v>544</v>
      </c>
      <c r="J146" t="s">
        <v>2450</v>
      </c>
      <c r="K146" t="s">
        <v>2451</v>
      </c>
    </row>
    <row r="147" spans="1:11" x14ac:dyDescent="0.35">
      <c r="A147" t="s">
        <v>1809</v>
      </c>
      <c r="B147" t="s">
        <v>1810</v>
      </c>
      <c r="C147" t="s">
        <v>1811</v>
      </c>
      <c r="D147" t="s">
        <v>1812</v>
      </c>
      <c r="E147" t="s">
        <v>1813</v>
      </c>
      <c r="G147" t="s">
        <v>1107</v>
      </c>
      <c r="H147" t="s">
        <v>545</v>
      </c>
      <c r="I147" t="s">
        <v>546</v>
      </c>
      <c r="J147" t="s">
        <v>2452</v>
      </c>
      <c r="K147" t="s">
        <v>2453</v>
      </c>
    </row>
    <row r="148" spans="1:11" x14ac:dyDescent="0.35">
      <c r="A148" t="s">
        <v>1814</v>
      </c>
      <c r="B148" t="s">
        <v>1815</v>
      </c>
      <c r="C148" t="s">
        <v>1816</v>
      </c>
      <c r="D148" t="s">
        <v>1817</v>
      </c>
      <c r="E148" t="s">
        <v>1818</v>
      </c>
      <c r="G148" t="s">
        <v>1108</v>
      </c>
      <c r="H148" t="s">
        <v>547</v>
      </c>
      <c r="I148" t="s">
        <v>548</v>
      </c>
      <c r="J148" t="s">
        <v>2454</v>
      </c>
      <c r="K148" t="s">
        <v>2455</v>
      </c>
    </row>
    <row r="149" spans="1:11" x14ac:dyDescent="0.35">
      <c r="A149" t="s">
        <v>1819</v>
      </c>
      <c r="B149" t="s">
        <v>1820</v>
      </c>
      <c r="C149" t="s">
        <v>1821</v>
      </c>
      <c r="D149" t="s">
        <v>1822</v>
      </c>
      <c r="E149" t="s">
        <v>1823</v>
      </c>
      <c r="G149" t="s">
        <v>1109</v>
      </c>
      <c r="H149" t="s">
        <v>549</v>
      </c>
      <c r="I149" t="s">
        <v>550</v>
      </c>
      <c r="J149" t="s">
        <v>2456</v>
      </c>
      <c r="K149" t="s">
        <v>2457</v>
      </c>
    </row>
    <row r="150" spans="1:11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G150" t="s">
        <v>1110</v>
      </c>
      <c r="H150" t="s">
        <v>551</v>
      </c>
      <c r="I150" t="s">
        <v>552</v>
      </c>
      <c r="J150" t="s">
        <v>2458</v>
      </c>
      <c r="K150" t="s">
        <v>2459</v>
      </c>
    </row>
    <row r="151" spans="1:11" x14ac:dyDescent="0.35">
      <c r="A151" t="s">
        <v>1829</v>
      </c>
      <c r="B151" t="s">
        <v>1830</v>
      </c>
      <c r="C151" t="s">
        <v>1831</v>
      </c>
      <c r="D151" t="s">
        <v>1832</v>
      </c>
      <c r="E151" t="s">
        <v>1833</v>
      </c>
      <c r="G151" t="s">
        <v>1111</v>
      </c>
      <c r="H151" t="s">
        <v>553</v>
      </c>
      <c r="I151" t="s">
        <v>554</v>
      </c>
      <c r="J151" t="s">
        <v>2460</v>
      </c>
      <c r="K151" t="s">
        <v>2461</v>
      </c>
    </row>
    <row r="152" spans="1:11" x14ac:dyDescent="0.35">
      <c r="A152" t="s">
        <v>1834</v>
      </c>
      <c r="B152" t="s">
        <v>1835</v>
      </c>
      <c r="C152" t="s">
        <v>1836</v>
      </c>
      <c r="D152" t="s">
        <v>1837</v>
      </c>
      <c r="E152" t="s">
        <v>1838</v>
      </c>
      <c r="G152" t="s">
        <v>1112</v>
      </c>
      <c r="H152" t="s">
        <v>555</v>
      </c>
      <c r="I152" t="s">
        <v>556</v>
      </c>
      <c r="J152" t="s">
        <v>2462</v>
      </c>
      <c r="K152" t="s">
        <v>2463</v>
      </c>
    </row>
    <row r="153" spans="1:11" x14ac:dyDescent="0.35">
      <c r="A153" t="s">
        <v>1839</v>
      </c>
      <c r="B153" t="s">
        <v>1840</v>
      </c>
      <c r="C153" t="s">
        <v>1841</v>
      </c>
      <c r="D153" t="s">
        <v>1842</v>
      </c>
      <c r="E153" t="s">
        <v>1843</v>
      </c>
      <c r="G153" t="s">
        <v>1113</v>
      </c>
      <c r="H153" t="s">
        <v>557</v>
      </c>
      <c r="I153" t="s">
        <v>558</v>
      </c>
      <c r="J153" t="s">
        <v>2464</v>
      </c>
      <c r="K153" t="s">
        <v>2465</v>
      </c>
    </row>
    <row r="154" spans="1:11" x14ac:dyDescent="0.35">
      <c r="A154" t="s">
        <v>1844</v>
      </c>
      <c r="B154" t="s">
        <v>1845</v>
      </c>
      <c r="C154" t="s">
        <v>1846</v>
      </c>
      <c r="D154" t="s">
        <v>1847</v>
      </c>
      <c r="E154" t="s">
        <v>1848</v>
      </c>
      <c r="G154" t="s">
        <v>1114</v>
      </c>
      <c r="H154" t="s">
        <v>559</v>
      </c>
      <c r="I154" t="s">
        <v>560</v>
      </c>
      <c r="J154" t="s">
        <v>2466</v>
      </c>
      <c r="K154" t="s">
        <v>2467</v>
      </c>
    </row>
    <row r="155" spans="1:11" x14ac:dyDescent="0.35">
      <c r="A155" t="s">
        <v>1849</v>
      </c>
      <c r="B155" t="s">
        <v>1850</v>
      </c>
      <c r="C155" t="s">
        <v>1851</v>
      </c>
      <c r="D155" t="s">
        <v>1852</v>
      </c>
      <c r="E155" t="s">
        <v>1853</v>
      </c>
      <c r="G155" t="s">
        <v>1115</v>
      </c>
      <c r="H155" t="s">
        <v>561</v>
      </c>
      <c r="I155" t="s">
        <v>562</v>
      </c>
      <c r="J155" t="s">
        <v>2468</v>
      </c>
      <c r="K155" t="s">
        <v>2469</v>
      </c>
    </row>
    <row r="156" spans="1:11" x14ac:dyDescent="0.35">
      <c r="A156" t="s">
        <v>1854</v>
      </c>
      <c r="B156" t="s">
        <v>1855</v>
      </c>
      <c r="C156" t="s">
        <v>1856</v>
      </c>
      <c r="D156" t="s">
        <v>1857</v>
      </c>
      <c r="E156" t="s">
        <v>1858</v>
      </c>
      <c r="G156" t="s">
        <v>1116</v>
      </c>
      <c r="H156" t="s">
        <v>563</v>
      </c>
      <c r="I156" t="s">
        <v>564</v>
      </c>
      <c r="J156" t="s">
        <v>2470</v>
      </c>
      <c r="K156" t="s">
        <v>2471</v>
      </c>
    </row>
    <row r="157" spans="1:11" x14ac:dyDescent="0.35">
      <c r="A157" t="s">
        <v>1859</v>
      </c>
      <c r="B157" t="s">
        <v>1860</v>
      </c>
      <c r="C157" t="s">
        <v>1861</v>
      </c>
      <c r="D157" t="s">
        <v>1862</v>
      </c>
      <c r="E157" t="s">
        <v>1863</v>
      </c>
      <c r="G157" t="s">
        <v>1117</v>
      </c>
      <c r="H157" t="s">
        <v>565</v>
      </c>
      <c r="I157" t="s">
        <v>566</v>
      </c>
      <c r="J157" t="s">
        <v>2472</v>
      </c>
      <c r="K157" t="s">
        <v>2473</v>
      </c>
    </row>
    <row r="158" spans="1:11" x14ac:dyDescent="0.35">
      <c r="A158" t="s">
        <v>1864</v>
      </c>
      <c r="B158" t="s">
        <v>1865</v>
      </c>
      <c r="C158" t="s">
        <v>1866</v>
      </c>
      <c r="D158" t="s">
        <v>1867</v>
      </c>
      <c r="E158" t="s">
        <v>1868</v>
      </c>
      <c r="G158" t="s">
        <v>1118</v>
      </c>
      <c r="H158" t="s">
        <v>567</v>
      </c>
      <c r="I158" t="s">
        <v>568</v>
      </c>
      <c r="J158" t="s">
        <v>2474</v>
      </c>
      <c r="K158" t="s">
        <v>2475</v>
      </c>
    </row>
    <row r="159" spans="1:11" x14ac:dyDescent="0.35">
      <c r="A159" t="s">
        <v>1869</v>
      </c>
      <c r="B159" t="s">
        <v>1870</v>
      </c>
      <c r="C159" t="s">
        <v>1871</v>
      </c>
      <c r="D159" t="s">
        <v>1872</v>
      </c>
      <c r="E159" t="s">
        <v>1873</v>
      </c>
      <c r="G159" t="s">
        <v>1119</v>
      </c>
      <c r="H159" t="s">
        <v>569</v>
      </c>
      <c r="I159" t="s">
        <v>570</v>
      </c>
      <c r="J159" t="s">
        <v>2476</v>
      </c>
      <c r="K159" t="s">
        <v>2477</v>
      </c>
    </row>
    <row r="160" spans="1:11" x14ac:dyDescent="0.35">
      <c r="A160" t="s">
        <v>1874</v>
      </c>
      <c r="B160" t="s">
        <v>1875</v>
      </c>
      <c r="C160" t="s">
        <v>1876</v>
      </c>
      <c r="D160" t="s">
        <v>1877</v>
      </c>
      <c r="E160" t="s">
        <v>1878</v>
      </c>
      <c r="G160" t="s">
        <v>1120</v>
      </c>
      <c r="H160" t="s">
        <v>571</v>
      </c>
      <c r="I160" t="s">
        <v>572</v>
      </c>
      <c r="J160" t="s">
        <v>2478</v>
      </c>
      <c r="K160" t="s">
        <v>2479</v>
      </c>
    </row>
    <row r="161" spans="1:11" x14ac:dyDescent="0.35">
      <c r="A161" t="s">
        <v>1879</v>
      </c>
      <c r="B161" t="s">
        <v>1880</v>
      </c>
      <c r="C161" t="s">
        <v>1881</v>
      </c>
      <c r="D161" t="s">
        <v>1882</v>
      </c>
      <c r="E161" t="s">
        <v>1883</v>
      </c>
      <c r="G161" t="s">
        <v>1121</v>
      </c>
      <c r="H161" t="s">
        <v>573</v>
      </c>
      <c r="I161" t="s">
        <v>574</v>
      </c>
      <c r="J161" t="s">
        <v>2480</v>
      </c>
      <c r="K161" t="s">
        <v>2481</v>
      </c>
    </row>
    <row r="162" spans="1:11" x14ac:dyDescent="0.35">
      <c r="A162" t="s">
        <v>1884</v>
      </c>
      <c r="B162" t="s">
        <v>1885</v>
      </c>
      <c r="C162" t="s">
        <v>1886</v>
      </c>
      <c r="D162" t="s">
        <v>1887</v>
      </c>
      <c r="E162" t="s">
        <v>1888</v>
      </c>
      <c r="G162" t="s">
        <v>1122</v>
      </c>
      <c r="H162" t="s">
        <v>575</v>
      </c>
      <c r="I162" t="s">
        <v>576</v>
      </c>
      <c r="J162" t="s">
        <v>2482</v>
      </c>
      <c r="K162" t="s">
        <v>2483</v>
      </c>
    </row>
    <row r="163" spans="1:11" x14ac:dyDescent="0.35">
      <c r="A163" t="s">
        <v>1889</v>
      </c>
      <c r="B163" t="s">
        <v>1890</v>
      </c>
      <c r="C163" t="s">
        <v>1891</v>
      </c>
      <c r="D163" t="s">
        <v>1892</v>
      </c>
      <c r="E163" t="s">
        <v>1893</v>
      </c>
      <c r="G163" t="s">
        <v>1123</v>
      </c>
      <c r="H163" t="s">
        <v>577</v>
      </c>
      <c r="I163" t="s">
        <v>578</v>
      </c>
      <c r="J163" t="s">
        <v>2484</v>
      </c>
      <c r="K163" t="s">
        <v>2485</v>
      </c>
    </row>
    <row r="164" spans="1:11" x14ac:dyDescent="0.35">
      <c r="A164" t="s">
        <v>1894</v>
      </c>
      <c r="B164" t="s">
        <v>1895</v>
      </c>
      <c r="C164" t="s">
        <v>1896</v>
      </c>
      <c r="D164" t="s">
        <v>1897</v>
      </c>
      <c r="E164" t="s">
        <v>1898</v>
      </c>
      <c r="G164" t="s">
        <v>1124</v>
      </c>
      <c r="H164" t="s">
        <v>579</v>
      </c>
      <c r="I164" t="s">
        <v>580</v>
      </c>
      <c r="J164" t="s">
        <v>2486</v>
      </c>
      <c r="K164" t="s">
        <v>2487</v>
      </c>
    </row>
    <row r="165" spans="1:11" x14ac:dyDescent="0.35">
      <c r="A165" t="s">
        <v>1899</v>
      </c>
      <c r="B165" t="s">
        <v>1900</v>
      </c>
      <c r="C165" t="s">
        <v>1901</v>
      </c>
      <c r="D165" t="s">
        <v>1902</v>
      </c>
      <c r="E165" t="s">
        <v>1903</v>
      </c>
      <c r="G165" t="s">
        <v>1125</v>
      </c>
      <c r="H165" t="s">
        <v>581</v>
      </c>
      <c r="I165" t="s">
        <v>582</v>
      </c>
      <c r="J165" t="s">
        <v>2488</v>
      </c>
      <c r="K165" t="s">
        <v>2489</v>
      </c>
    </row>
    <row r="166" spans="1:11" x14ac:dyDescent="0.35">
      <c r="A166" t="s">
        <v>1904</v>
      </c>
      <c r="B166" t="s">
        <v>1905</v>
      </c>
      <c r="C166" t="s">
        <v>1906</v>
      </c>
      <c r="D166" t="s">
        <v>1907</v>
      </c>
      <c r="E166" t="s">
        <v>1908</v>
      </c>
      <c r="G166" t="s">
        <v>1126</v>
      </c>
      <c r="H166" t="s">
        <v>583</v>
      </c>
      <c r="I166" t="s">
        <v>584</v>
      </c>
      <c r="J166" t="s">
        <v>2490</v>
      </c>
      <c r="K166" t="s">
        <v>2491</v>
      </c>
    </row>
    <row r="167" spans="1:11" x14ac:dyDescent="0.35">
      <c r="A167" t="s">
        <v>1909</v>
      </c>
      <c r="B167" t="s">
        <v>1910</v>
      </c>
      <c r="C167" t="s">
        <v>1911</v>
      </c>
      <c r="D167" t="s">
        <v>1912</v>
      </c>
      <c r="E167" t="s">
        <v>1913</v>
      </c>
      <c r="G167" t="s">
        <v>1127</v>
      </c>
      <c r="H167" t="s">
        <v>585</v>
      </c>
      <c r="I167" t="s">
        <v>586</v>
      </c>
      <c r="J167" t="s">
        <v>2492</v>
      </c>
      <c r="K167" t="s">
        <v>2493</v>
      </c>
    </row>
    <row r="168" spans="1:11" x14ac:dyDescent="0.35">
      <c r="A168" t="s">
        <v>1914</v>
      </c>
      <c r="B168" t="s">
        <v>1915</v>
      </c>
      <c r="C168" t="s">
        <v>1916</v>
      </c>
      <c r="D168" t="s">
        <v>1917</v>
      </c>
      <c r="E168" t="s">
        <v>1918</v>
      </c>
      <c r="G168" t="s">
        <v>1128</v>
      </c>
      <c r="H168" t="s">
        <v>587</v>
      </c>
      <c r="I168" t="s">
        <v>588</v>
      </c>
      <c r="J168" t="s">
        <v>2494</v>
      </c>
      <c r="K168" t="s">
        <v>2495</v>
      </c>
    </row>
    <row r="169" spans="1:11" x14ac:dyDescent="0.35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G169" t="s">
        <v>1129</v>
      </c>
      <c r="H169" t="s">
        <v>589</v>
      </c>
      <c r="I169" t="s">
        <v>590</v>
      </c>
      <c r="J169" t="s">
        <v>2496</v>
      </c>
      <c r="K169" t="s">
        <v>2497</v>
      </c>
    </row>
    <row r="170" spans="1:11" x14ac:dyDescent="0.35">
      <c r="A170" t="s">
        <v>1924</v>
      </c>
      <c r="B170" t="s">
        <v>1925</v>
      </c>
      <c r="C170" t="s">
        <v>1926</v>
      </c>
      <c r="D170" t="s">
        <v>1927</v>
      </c>
      <c r="E170" t="s">
        <v>1928</v>
      </c>
      <c r="G170" t="s">
        <v>1130</v>
      </c>
      <c r="H170" t="s">
        <v>591</v>
      </c>
      <c r="I170" t="s">
        <v>592</v>
      </c>
      <c r="J170" t="s">
        <v>2498</v>
      </c>
      <c r="K170" t="s">
        <v>2499</v>
      </c>
    </row>
    <row r="171" spans="1:11" x14ac:dyDescent="0.35">
      <c r="A171" t="s">
        <v>1929</v>
      </c>
      <c r="B171" t="s">
        <v>1930</v>
      </c>
      <c r="C171" t="s">
        <v>1931</v>
      </c>
      <c r="D171" t="s">
        <v>1932</v>
      </c>
      <c r="E171" t="s">
        <v>1933</v>
      </c>
      <c r="G171" t="s">
        <v>1131</v>
      </c>
      <c r="H171" t="s">
        <v>593</v>
      </c>
      <c r="I171" t="s">
        <v>594</v>
      </c>
      <c r="J171" t="s">
        <v>2500</v>
      </c>
      <c r="K171" t="s">
        <v>2501</v>
      </c>
    </row>
    <row r="172" spans="1:11" x14ac:dyDescent="0.35">
      <c r="A172" t="s">
        <v>1934</v>
      </c>
      <c r="B172" t="s">
        <v>1935</v>
      </c>
      <c r="C172" t="s">
        <v>1936</v>
      </c>
      <c r="D172" t="s">
        <v>1937</v>
      </c>
      <c r="E172" t="s">
        <v>1938</v>
      </c>
      <c r="G172" t="s">
        <v>1132</v>
      </c>
      <c r="H172" t="s">
        <v>595</v>
      </c>
      <c r="I172" t="s">
        <v>596</v>
      </c>
      <c r="J172" t="s">
        <v>2502</v>
      </c>
      <c r="K172" t="s">
        <v>2503</v>
      </c>
    </row>
    <row r="173" spans="1:11" x14ac:dyDescent="0.35">
      <c r="A173" t="s">
        <v>1939</v>
      </c>
      <c r="B173" t="s">
        <v>1940</v>
      </c>
      <c r="C173" t="s">
        <v>1941</v>
      </c>
      <c r="D173" t="s">
        <v>1942</v>
      </c>
      <c r="E173" t="s">
        <v>1943</v>
      </c>
      <c r="G173" t="s">
        <v>1133</v>
      </c>
      <c r="H173" t="s">
        <v>597</v>
      </c>
      <c r="I173" t="s">
        <v>598</v>
      </c>
      <c r="J173" t="s">
        <v>2504</v>
      </c>
      <c r="K173" t="s">
        <v>2505</v>
      </c>
    </row>
    <row r="174" spans="1:11" x14ac:dyDescent="0.35">
      <c r="A174" t="s">
        <v>1944</v>
      </c>
      <c r="B174" t="s">
        <v>1945</v>
      </c>
      <c r="C174" t="s">
        <v>1946</v>
      </c>
      <c r="D174" t="s">
        <v>1947</v>
      </c>
      <c r="E174" t="s">
        <v>1948</v>
      </c>
      <c r="G174" t="s">
        <v>1134</v>
      </c>
      <c r="H174" t="s">
        <v>599</v>
      </c>
      <c r="I174" t="s">
        <v>600</v>
      </c>
      <c r="J174" t="s">
        <v>2506</v>
      </c>
      <c r="K174" t="s">
        <v>2507</v>
      </c>
    </row>
    <row r="175" spans="1:11" x14ac:dyDescent="0.35">
      <c r="A175" t="s">
        <v>1949</v>
      </c>
      <c r="B175" t="s">
        <v>1950</v>
      </c>
      <c r="C175" t="s">
        <v>1951</v>
      </c>
      <c r="D175" t="s">
        <v>1952</v>
      </c>
      <c r="E175" t="s">
        <v>1953</v>
      </c>
      <c r="G175" t="s">
        <v>1135</v>
      </c>
      <c r="H175" t="s">
        <v>601</v>
      </c>
      <c r="I175" t="s">
        <v>602</v>
      </c>
      <c r="J175" t="s">
        <v>2508</v>
      </c>
      <c r="K175" t="s">
        <v>2509</v>
      </c>
    </row>
    <row r="176" spans="1:11" x14ac:dyDescent="0.35">
      <c r="A176" t="s">
        <v>1954</v>
      </c>
      <c r="B176" t="s">
        <v>1955</v>
      </c>
      <c r="C176" t="s">
        <v>1956</v>
      </c>
      <c r="D176" t="s">
        <v>1957</v>
      </c>
      <c r="E176" t="s">
        <v>1958</v>
      </c>
      <c r="G176" t="s">
        <v>1136</v>
      </c>
      <c r="H176" t="s">
        <v>603</v>
      </c>
      <c r="I176" t="s">
        <v>604</v>
      </c>
      <c r="J176" t="s">
        <v>2510</v>
      </c>
      <c r="K176" t="s">
        <v>2511</v>
      </c>
    </row>
    <row r="177" spans="1:11" x14ac:dyDescent="0.35">
      <c r="A177" t="s">
        <v>1959</v>
      </c>
      <c r="B177" t="s">
        <v>1960</v>
      </c>
      <c r="C177" t="s">
        <v>1961</v>
      </c>
      <c r="D177" t="s">
        <v>1962</v>
      </c>
      <c r="E177" t="s">
        <v>1963</v>
      </c>
      <c r="G177" t="s">
        <v>1137</v>
      </c>
      <c r="H177" t="s">
        <v>605</v>
      </c>
      <c r="I177" t="s">
        <v>606</v>
      </c>
      <c r="J177" t="s">
        <v>2512</v>
      </c>
      <c r="K177" t="s">
        <v>2513</v>
      </c>
    </row>
    <row r="178" spans="1:11" x14ac:dyDescent="0.35">
      <c r="A178" t="s">
        <v>1964</v>
      </c>
      <c r="B178" t="s">
        <v>1965</v>
      </c>
      <c r="C178" t="s">
        <v>1966</v>
      </c>
      <c r="D178" t="s">
        <v>1967</v>
      </c>
      <c r="E178" t="s">
        <v>1968</v>
      </c>
      <c r="G178" t="s">
        <v>1138</v>
      </c>
      <c r="H178" t="s">
        <v>607</v>
      </c>
      <c r="I178" t="s">
        <v>608</v>
      </c>
      <c r="J178" t="s">
        <v>2514</v>
      </c>
      <c r="K178" t="s">
        <v>2515</v>
      </c>
    </row>
    <row r="179" spans="1:11" x14ac:dyDescent="0.35">
      <c r="A179" t="s">
        <v>1969</v>
      </c>
      <c r="B179" t="s">
        <v>1970</v>
      </c>
      <c r="C179" t="s">
        <v>1971</v>
      </c>
      <c r="D179" t="s">
        <v>1972</v>
      </c>
      <c r="E179" t="s">
        <v>1973</v>
      </c>
      <c r="G179" t="s">
        <v>1139</v>
      </c>
      <c r="H179" t="s">
        <v>609</v>
      </c>
      <c r="I179" t="s">
        <v>610</v>
      </c>
      <c r="J179" t="s">
        <v>2516</v>
      </c>
      <c r="K179" t="s">
        <v>2517</v>
      </c>
    </row>
    <row r="180" spans="1:11" x14ac:dyDescent="0.35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G180" t="s">
        <v>1140</v>
      </c>
      <c r="H180" t="s">
        <v>611</v>
      </c>
      <c r="I180" t="s">
        <v>612</v>
      </c>
      <c r="J180" t="s">
        <v>2518</v>
      </c>
      <c r="K180" t="s">
        <v>2519</v>
      </c>
    </row>
    <row r="181" spans="1:11" x14ac:dyDescent="0.35">
      <c r="A181" t="s">
        <v>1979</v>
      </c>
      <c r="B181" t="s">
        <v>1980</v>
      </c>
      <c r="C181" t="s">
        <v>1981</v>
      </c>
      <c r="D181" t="s">
        <v>1982</v>
      </c>
      <c r="E181" t="s">
        <v>1983</v>
      </c>
      <c r="G181" t="s">
        <v>1141</v>
      </c>
      <c r="H181" t="s">
        <v>613</v>
      </c>
      <c r="I181" t="s">
        <v>614</v>
      </c>
      <c r="J181" t="s">
        <v>2520</v>
      </c>
      <c r="K181" t="s">
        <v>2521</v>
      </c>
    </row>
    <row r="182" spans="1:11" x14ac:dyDescent="0.35">
      <c r="A182" t="s">
        <v>1984</v>
      </c>
      <c r="B182" t="s">
        <v>1985</v>
      </c>
      <c r="C182" t="s">
        <v>1986</v>
      </c>
      <c r="D182" t="s">
        <v>1987</v>
      </c>
      <c r="E182" t="s">
        <v>1988</v>
      </c>
      <c r="G182" t="s">
        <v>1142</v>
      </c>
      <c r="H182" t="s">
        <v>615</v>
      </c>
      <c r="I182" t="s">
        <v>616</v>
      </c>
      <c r="J182" t="s">
        <v>2522</v>
      </c>
      <c r="K182" t="s">
        <v>2523</v>
      </c>
    </row>
    <row r="183" spans="1:11" x14ac:dyDescent="0.35">
      <c r="A183" t="s">
        <v>1989</v>
      </c>
      <c r="B183" t="s">
        <v>1990</v>
      </c>
      <c r="C183" t="s">
        <v>1991</v>
      </c>
      <c r="D183" t="s">
        <v>1992</v>
      </c>
      <c r="E183" t="s">
        <v>1993</v>
      </c>
      <c r="G183" t="s">
        <v>1143</v>
      </c>
      <c r="H183" t="s">
        <v>617</v>
      </c>
      <c r="I183" t="s">
        <v>618</v>
      </c>
      <c r="J183" t="s">
        <v>2524</v>
      </c>
      <c r="K183" t="s">
        <v>2525</v>
      </c>
    </row>
    <row r="184" spans="1:11" x14ac:dyDescent="0.35">
      <c r="A184" t="s">
        <v>1994</v>
      </c>
      <c r="B184" t="s">
        <v>1995</v>
      </c>
      <c r="C184" t="s">
        <v>1996</v>
      </c>
      <c r="D184" t="s">
        <v>1997</v>
      </c>
      <c r="E184" t="s">
        <v>1998</v>
      </c>
      <c r="G184" t="s">
        <v>1144</v>
      </c>
      <c r="H184" t="s">
        <v>619</v>
      </c>
      <c r="I184" t="s">
        <v>620</v>
      </c>
      <c r="J184" t="s">
        <v>2526</v>
      </c>
      <c r="K184" t="s">
        <v>2527</v>
      </c>
    </row>
    <row r="185" spans="1:11" x14ac:dyDescent="0.35">
      <c r="A185" t="s">
        <v>1999</v>
      </c>
      <c r="B185" t="s">
        <v>2000</v>
      </c>
      <c r="C185" t="s">
        <v>2001</v>
      </c>
      <c r="D185" t="s">
        <v>2002</v>
      </c>
      <c r="E185" t="s">
        <v>2003</v>
      </c>
      <c r="G185" t="s">
        <v>1145</v>
      </c>
      <c r="H185" t="s">
        <v>621</v>
      </c>
      <c r="I185" t="s">
        <v>622</v>
      </c>
      <c r="J185" t="s">
        <v>2528</v>
      </c>
      <c r="K185" t="s">
        <v>2529</v>
      </c>
    </row>
    <row r="186" spans="1:11" x14ac:dyDescent="0.35">
      <c r="A186" t="s">
        <v>2004</v>
      </c>
      <c r="B186" t="s">
        <v>2005</v>
      </c>
      <c r="C186" t="s">
        <v>2006</v>
      </c>
      <c r="D186" t="s">
        <v>2007</v>
      </c>
      <c r="E186" t="s">
        <v>2008</v>
      </c>
      <c r="G186" t="s">
        <v>1146</v>
      </c>
      <c r="H186" t="s">
        <v>623</v>
      </c>
      <c r="I186" t="s">
        <v>624</v>
      </c>
      <c r="J186" t="s">
        <v>2530</v>
      </c>
      <c r="K186" t="s">
        <v>2531</v>
      </c>
    </row>
    <row r="187" spans="1:11" x14ac:dyDescent="0.35">
      <c r="A187" t="s">
        <v>2009</v>
      </c>
      <c r="B187" t="s">
        <v>2010</v>
      </c>
      <c r="C187" t="s">
        <v>2011</v>
      </c>
      <c r="D187" t="s">
        <v>2012</v>
      </c>
      <c r="E187" t="s">
        <v>2013</v>
      </c>
      <c r="G187" t="s">
        <v>1147</v>
      </c>
      <c r="H187" t="s">
        <v>625</v>
      </c>
      <c r="I187" t="s">
        <v>626</v>
      </c>
      <c r="J187" t="s">
        <v>2532</v>
      </c>
      <c r="K187" t="s">
        <v>2533</v>
      </c>
    </row>
    <row r="188" spans="1:11" x14ac:dyDescent="0.35">
      <c r="A188" t="s">
        <v>2014</v>
      </c>
      <c r="B188" t="s">
        <v>2015</v>
      </c>
      <c r="C188" t="s">
        <v>2016</v>
      </c>
      <c r="D188" t="s">
        <v>2017</v>
      </c>
      <c r="E188" t="s">
        <v>2018</v>
      </c>
      <c r="G188" t="s">
        <v>1148</v>
      </c>
      <c r="H188" t="s">
        <v>627</v>
      </c>
      <c r="I188" t="s">
        <v>628</v>
      </c>
      <c r="J188" t="s">
        <v>2534</v>
      </c>
      <c r="K188" t="s">
        <v>2535</v>
      </c>
    </row>
    <row r="189" spans="1:11" x14ac:dyDescent="0.35">
      <c r="A189" t="s">
        <v>2019</v>
      </c>
      <c r="B189" t="s">
        <v>2020</v>
      </c>
      <c r="C189" t="s">
        <v>2021</v>
      </c>
      <c r="D189" t="s">
        <v>2022</v>
      </c>
      <c r="E189" t="s">
        <v>2023</v>
      </c>
      <c r="G189" t="s">
        <v>1149</v>
      </c>
      <c r="H189" t="s">
        <v>629</v>
      </c>
      <c r="I189" t="s">
        <v>630</v>
      </c>
      <c r="J189" t="s">
        <v>2536</v>
      </c>
      <c r="K189" t="s">
        <v>2537</v>
      </c>
    </row>
    <row r="190" spans="1:11" x14ac:dyDescent="0.35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G190" t="s">
        <v>1150</v>
      </c>
      <c r="H190" t="s">
        <v>631</v>
      </c>
      <c r="I190" t="s">
        <v>632</v>
      </c>
      <c r="J190" t="s">
        <v>2538</v>
      </c>
      <c r="K190" t="s">
        <v>2539</v>
      </c>
    </row>
    <row r="191" spans="1:11" x14ac:dyDescent="0.35">
      <c r="A191" t="s">
        <v>2029</v>
      </c>
      <c r="B191" t="s">
        <v>2030</v>
      </c>
      <c r="C191" t="s">
        <v>2031</v>
      </c>
      <c r="D191" t="s">
        <v>2032</v>
      </c>
      <c r="E191" t="s">
        <v>2033</v>
      </c>
      <c r="G191" t="s">
        <v>1151</v>
      </c>
      <c r="H191" t="s">
        <v>633</v>
      </c>
      <c r="I191" t="s">
        <v>634</v>
      </c>
      <c r="J191" t="s">
        <v>2540</v>
      </c>
      <c r="K191" t="s">
        <v>2541</v>
      </c>
    </row>
    <row r="192" spans="1:11" x14ac:dyDescent="0.35">
      <c r="A192" t="s">
        <v>2034</v>
      </c>
      <c r="B192" t="s">
        <v>2035</v>
      </c>
      <c r="C192" t="s">
        <v>2036</v>
      </c>
      <c r="D192" t="s">
        <v>2037</v>
      </c>
      <c r="E192" t="s">
        <v>2038</v>
      </c>
      <c r="G192" t="s">
        <v>1152</v>
      </c>
      <c r="H192" t="s">
        <v>635</v>
      </c>
      <c r="I192" t="s">
        <v>636</v>
      </c>
      <c r="J192" t="s">
        <v>2542</v>
      </c>
      <c r="K192" t="s">
        <v>2543</v>
      </c>
    </row>
    <row r="193" spans="1:11" x14ac:dyDescent="0.35">
      <c r="A193" t="s">
        <v>2039</v>
      </c>
      <c r="B193" t="s">
        <v>2040</v>
      </c>
      <c r="C193" t="s">
        <v>2041</v>
      </c>
      <c r="D193" t="s">
        <v>2042</v>
      </c>
      <c r="E193" t="s">
        <v>2043</v>
      </c>
      <c r="G193" t="s">
        <v>1153</v>
      </c>
      <c r="H193" t="s">
        <v>637</v>
      </c>
      <c r="I193" t="s">
        <v>638</v>
      </c>
      <c r="J193" t="s">
        <v>2544</v>
      </c>
      <c r="K193" t="s">
        <v>2545</v>
      </c>
    </row>
    <row r="194" spans="1:11" x14ac:dyDescent="0.35">
      <c r="A194" t="s">
        <v>2044</v>
      </c>
      <c r="B194" t="s">
        <v>2045</v>
      </c>
      <c r="C194" t="s">
        <v>2046</v>
      </c>
      <c r="D194" t="s">
        <v>2047</v>
      </c>
      <c r="E194" t="s">
        <v>2048</v>
      </c>
      <c r="G194" t="s">
        <v>1154</v>
      </c>
      <c r="H194" t="s">
        <v>639</v>
      </c>
      <c r="I194" t="s">
        <v>640</v>
      </c>
      <c r="J194" t="s">
        <v>2546</v>
      </c>
      <c r="K194" t="s">
        <v>2547</v>
      </c>
    </row>
    <row r="195" spans="1:11" x14ac:dyDescent="0.35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G195" t="s">
        <v>1155</v>
      </c>
      <c r="H195" t="s">
        <v>641</v>
      </c>
      <c r="I195" t="s">
        <v>642</v>
      </c>
      <c r="J195" t="s">
        <v>2548</v>
      </c>
      <c r="K195" t="s">
        <v>2549</v>
      </c>
    </row>
    <row r="196" spans="1:11" x14ac:dyDescent="0.35">
      <c r="A196" t="s">
        <v>2054</v>
      </c>
      <c r="B196" t="s">
        <v>2055</v>
      </c>
      <c r="C196" t="s">
        <v>2056</v>
      </c>
      <c r="D196" t="s">
        <v>2057</v>
      </c>
      <c r="E196" t="s">
        <v>2058</v>
      </c>
      <c r="G196" t="s">
        <v>1156</v>
      </c>
      <c r="H196" t="s">
        <v>643</v>
      </c>
      <c r="I196" t="s">
        <v>644</v>
      </c>
      <c r="J196" t="s">
        <v>2550</v>
      </c>
      <c r="K196" t="s">
        <v>2551</v>
      </c>
    </row>
    <row r="197" spans="1:11" x14ac:dyDescent="0.35">
      <c r="A197" t="s">
        <v>2059</v>
      </c>
      <c r="B197" t="s">
        <v>2060</v>
      </c>
      <c r="C197" t="s">
        <v>2061</v>
      </c>
      <c r="D197" t="s">
        <v>2062</v>
      </c>
      <c r="E197" t="s">
        <v>2063</v>
      </c>
      <c r="G197" t="s">
        <v>1157</v>
      </c>
      <c r="H197" t="s">
        <v>645</v>
      </c>
      <c r="I197" t="s">
        <v>646</v>
      </c>
      <c r="J197" t="s">
        <v>2552</v>
      </c>
      <c r="K197" t="s">
        <v>2553</v>
      </c>
    </row>
    <row r="198" spans="1:11" x14ac:dyDescent="0.35">
      <c r="A198" t="s">
        <v>2064</v>
      </c>
      <c r="B198" t="s">
        <v>2065</v>
      </c>
      <c r="C198" t="s">
        <v>2066</v>
      </c>
      <c r="D198" t="s">
        <v>2067</v>
      </c>
      <c r="E198" t="s">
        <v>2068</v>
      </c>
      <c r="G198" t="s">
        <v>1158</v>
      </c>
      <c r="H198" t="s">
        <v>647</v>
      </c>
      <c r="I198" t="s">
        <v>648</v>
      </c>
      <c r="J198" t="s">
        <v>2554</v>
      </c>
      <c r="K198" t="s">
        <v>2555</v>
      </c>
    </row>
    <row r="199" spans="1:11" x14ac:dyDescent="0.35">
      <c r="A199" t="s">
        <v>2069</v>
      </c>
      <c r="B199" t="s">
        <v>2070</v>
      </c>
      <c r="C199" t="s">
        <v>2071</v>
      </c>
      <c r="D199" t="s">
        <v>2072</v>
      </c>
      <c r="E199" t="s">
        <v>2073</v>
      </c>
      <c r="G199" t="s">
        <v>1159</v>
      </c>
      <c r="H199" t="s">
        <v>649</v>
      </c>
      <c r="I199" t="s">
        <v>650</v>
      </c>
      <c r="J199" t="s">
        <v>2556</v>
      </c>
      <c r="K199" t="s">
        <v>2557</v>
      </c>
    </row>
    <row r="200" spans="1:11" x14ac:dyDescent="0.35">
      <c r="A200" t="s">
        <v>2074</v>
      </c>
      <c r="B200" t="s">
        <v>2075</v>
      </c>
      <c r="C200" t="s">
        <v>2076</v>
      </c>
      <c r="D200" t="s">
        <v>2077</v>
      </c>
      <c r="E200" t="s">
        <v>2078</v>
      </c>
      <c r="G200" t="s">
        <v>1160</v>
      </c>
      <c r="H200" t="s">
        <v>651</v>
      </c>
      <c r="I200" t="s">
        <v>652</v>
      </c>
      <c r="J200" t="s">
        <v>2558</v>
      </c>
      <c r="K200" t="s">
        <v>2559</v>
      </c>
    </row>
    <row r="201" spans="1:11" x14ac:dyDescent="0.35">
      <c r="A201" t="s">
        <v>2079</v>
      </c>
      <c r="B201" t="s">
        <v>2080</v>
      </c>
      <c r="C201" t="s">
        <v>2081</v>
      </c>
      <c r="D201" t="s">
        <v>2082</v>
      </c>
      <c r="E201" t="s">
        <v>2083</v>
      </c>
      <c r="G201" t="s">
        <v>1161</v>
      </c>
      <c r="H201" t="s">
        <v>653</v>
      </c>
      <c r="I201" t="s">
        <v>654</v>
      </c>
      <c r="J201" t="s">
        <v>2560</v>
      </c>
      <c r="K201" t="s">
        <v>2561</v>
      </c>
    </row>
    <row r="202" spans="1:11" x14ac:dyDescent="0.35">
      <c r="A202" t="s">
        <v>2084</v>
      </c>
      <c r="B202" t="s">
        <v>2085</v>
      </c>
      <c r="C202" t="s">
        <v>2086</v>
      </c>
      <c r="D202" t="s">
        <v>2087</v>
      </c>
      <c r="E202" t="s">
        <v>2088</v>
      </c>
      <c r="G202" t="s">
        <v>1162</v>
      </c>
      <c r="H202" t="s">
        <v>655</v>
      </c>
      <c r="I202" t="s">
        <v>656</v>
      </c>
      <c r="J202" t="s">
        <v>2562</v>
      </c>
      <c r="K202" t="s">
        <v>2563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G203" t="s">
        <v>1163</v>
      </c>
      <c r="H203" t="s">
        <v>657</v>
      </c>
      <c r="I203" t="s">
        <v>658</v>
      </c>
      <c r="J203" t="s">
        <v>2564</v>
      </c>
      <c r="K203" t="s">
        <v>2565</v>
      </c>
    </row>
    <row r="204" spans="1:11" x14ac:dyDescent="0.3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G204" t="s">
        <v>1164</v>
      </c>
      <c r="H204" t="s">
        <v>659</v>
      </c>
      <c r="I204" t="s">
        <v>660</v>
      </c>
      <c r="J204" t="s">
        <v>2566</v>
      </c>
      <c r="K204" t="s">
        <v>2567</v>
      </c>
    </row>
    <row r="205" spans="1:11" x14ac:dyDescent="0.35">
      <c r="A205" t="s">
        <v>2099</v>
      </c>
      <c r="B205" t="s">
        <v>2100</v>
      </c>
      <c r="C205" t="s">
        <v>2101</v>
      </c>
      <c r="D205" t="s">
        <v>2102</v>
      </c>
      <c r="E205" t="s">
        <v>2103</v>
      </c>
      <c r="G205" t="s">
        <v>1165</v>
      </c>
      <c r="H205" t="s">
        <v>661</v>
      </c>
      <c r="I205" t="s">
        <v>662</v>
      </c>
      <c r="J205" t="s">
        <v>2568</v>
      </c>
      <c r="K205" t="s">
        <v>2569</v>
      </c>
    </row>
    <row r="206" spans="1:11" x14ac:dyDescent="0.35">
      <c r="A206" t="s">
        <v>2104</v>
      </c>
      <c r="B206" t="s">
        <v>2105</v>
      </c>
      <c r="C206" t="s">
        <v>2106</v>
      </c>
      <c r="D206" t="s">
        <v>2107</v>
      </c>
      <c r="E206" t="s">
        <v>2108</v>
      </c>
      <c r="G206" t="s">
        <v>1166</v>
      </c>
      <c r="H206" t="s">
        <v>663</v>
      </c>
      <c r="I206" t="s">
        <v>664</v>
      </c>
      <c r="J206" t="s">
        <v>2570</v>
      </c>
      <c r="K206" t="s">
        <v>2571</v>
      </c>
    </row>
    <row r="207" spans="1:11" x14ac:dyDescent="0.35">
      <c r="A207" t="s">
        <v>2109</v>
      </c>
      <c r="B207" t="s">
        <v>2110</v>
      </c>
      <c r="C207" t="s">
        <v>2111</v>
      </c>
      <c r="D207" t="s">
        <v>2112</v>
      </c>
      <c r="E207" t="s">
        <v>2113</v>
      </c>
      <c r="G207" t="s">
        <v>1167</v>
      </c>
      <c r="H207" t="s">
        <v>665</v>
      </c>
      <c r="I207" t="s">
        <v>666</v>
      </c>
      <c r="J207" t="s">
        <v>2572</v>
      </c>
      <c r="K207" t="s">
        <v>2573</v>
      </c>
    </row>
    <row r="208" spans="1:11" x14ac:dyDescent="0.35">
      <c r="A208" t="s">
        <v>2114</v>
      </c>
      <c r="B208" t="s">
        <v>2115</v>
      </c>
      <c r="C208" t="s">
        <v>2116</v>
      </c>
      <c r="D208" t="s">
        <v>2117</v>
      </c>
      <c r="E208" t="s">
        <v>2118</v>
      </c>
      <c r="G208" t="s">
        <v>1168</v>
      </c>
      <c r="H208" t="s">
        <v>667</v>
      </c>
      <c r="I208" t="s">
        <v>668</v>
      </c>
      <c r="J208" t="s">
        <v>2574</v>
      </c>
      <c r="K208" t="s">
        <v>2575</v>
      </c>
    </row>
    <row r="209" spans="1:11" x14ac:dyDescent="0.35">
      <c r="A209" t="s">
        <v>2119</v>
      </c>
      <c r="B209" t="s">
        <v>2120</v>
      </c>
      <c r="C209" t="s">
        <v>2121</v>
      </c>
      <c r="D209" t="s">
        <v>2122</v>
      </c>
      <c r="E209" t="s">
        <v>2123</v>
      </c>
      <c r="G209" t="s">
        <v>1169</v>
      </c>
      <c r="H209" t="s">
        <v>669</v>
      </c>
      <c r="I209" t="s">
        <v>670</v>
      </c>
      <c r="J209" t="s">
        <v>2576</v>
      </c>
      <c r="K209" t="s">
        <v>2577</v>
      </c>
    </row>
    <row r="210" spans="1:11" x14ac:dyDescent="0.35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G210" t="s">
        <v>1170</v>
      </c>
      <c r="H210" t="s">
        <v>671</v>
      </c>
      <c r="I210" t="s">
        <v>672</v>
      </c>
      <c r="J210" t="s">
        <v>2578</v>
      </c>
      <c r="K210" t="s">
        <v>2579</v>
      </c>
    </row>
    <row r="211" spans="1:11" x14ac:dyDescent="0.35">
      <c r="A211" t="s">
        <v>2129</v>
      </c>
      <c r="B211" t="s">
        <v>2130</v>
      </c>
      <c r="C211" t="s">
        <v>2131</v>
      </c>
      <c r="D211" t="s">
        <v>2132</v>
      </c>
      <c r="E211" t="s">
        <v>2133</v>
      </c>
      <c r="G211" t="s">
        <v>1171</v>
      </c>
      <c r="H211" t="s">
        <v>673</v>
      </c>
      <c r="I211" t="s">
        <v>674</v>
      </c>
      <c r="J211" t="s">
        <v>2580</v>
      </c>
      <c r="K211" t="s">
        <v>2581</v>
      </c>
    </row>
    <row r="212" spans="1:11" x14ac:dyDescent="0.3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G212" t="s">
        <v>1172</v>
      </c>
      <c r="H212" t="s">
        <v>675</v>
      </c>
      <c r="I212" t="s">
        <v>676</v>
      </c>
      <c r="J212" t="s">
        <v>2582</v>
      </c>
      <c r="K212" t="s">
        <v>2583</v>
      </c>
    </row>
    <row r="213" spans="1:11" x14ac:dyDescent="0.35">
      <c r="A213" t="s">
        <v>2139</v>
      </c>
      <c r="B213" t="s">
        <v>2140</v>
      </c>
      <c r="C213" t="s">
        <v>2141</v>
      </c>
      <c r="D213" t="s">
        <v>2142</v>
      </c>
      <c r="E213" t="s">
        <v>2143</v>
      </c>
      <c r="G213" t="s">
        <v>1173</v>
      </c>
      <c r="H213" t="s">
        <v>677</v>
      </c>
      <c r="I213" t="s">
        <v>678</v>
      </c>
      <c r="J213" t="s">
        <v>2584</v>
      </c>
      <c r="K213" t="s">
        <v>2585</v>
      </c>
    </row>
    <row r="214" spans="1:11" x14ac:dyDescent="0.35">
      <c r="A214" t="s">
        <v>2144</v>
      </c>
      <c r="B214" t="s">
        <v>2145</v>
      </c>
      <c r="C214" t="s">
        <v>2146</v>
      </c>
      <c r="D214" t="s">
        <v>2147</v>
      </c>
      <c r="E214" t="s">
        <v>2148</v>
      </c>
      <c r="G214" t="s">
        <v>1174</v>
      </c>
      <c r="H214" t="s">
        <v>679</v>
      </c>
      <c r="I214" t="s">
        <v>680</v>
      </c>
      <c r="J214" t="s">
        <v>2586</v>
      </c>
      <c r="K214" t="s">
        <v>2587</v>
      </c>
    </row>
    <row r="215" spans="1:11" x14ac:dyDescent="0.35">
      <c r="A215" t="s">
        <v>2149</v>
      </c>
      <c r="B215" t="s">
        <v>2150</v>
      </c>
      <c r="C215" t="s">
        <v>2151</v>
      </c>
      <c r="D215" t="s">
        <v>2152</v>
      </c>
      <c r="E215" t="s">
        <v>2153</v>
      </c>
      <c r="G215" t="s">
        <v>1175</v>
      </c>
      <c r="H215" t="s">
        <v>681</v>
      </c>
      <c r="I215" t="s">
        <v>682</v>
      </c>
      <c r="J215" t="s">
        <v>2588</v>
      </c>
      <c r="K215" t="s">
        <v>2589</v>
      </c>
    </row>
    <row r="216" spans="1:11" x14ac:dyDescent="0.35">
      <c r="A216" t="s">
        <v>2154</v>
      </c>
      <c r="B216" t="s">
        <v>2155</v>
      </c>
      <c r="C216" t="s">
        <v>2156</v>
      </c>
      <c r="D216" t="s">
        <v>2157</v>
      </c>
      <c r="E216" t="s">
        <v>2158</v>
      </c>
      <c r="G216" t="s">
        <v>1176</v>
      </c>
      <c r="H216" t="s">
        <v>683</v>
      </c>
      <c r="I216" t="s">
        <v>684</v>
      </c>
      <c r="J216" t="s">
        <v>2590</v>
      </c>
      <c r="K216" t="s">
        <v>2591</v>
      </c>
    </row>
    <row r="217" spans="1:11" x14ac:dyDescent="0.3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G217" t="s">
        <v>1177</v>
      </c>
      <c r="H217" t="s">
        <v>685</v>
      </c>
      <c r="I217" t="s">
        <v>686</v>
      </c>
      <c r="J217" t="s">
        <v>2592</v>
      </c>
      <c r="K217" t="s">
        <v>2593</v>
      </c>
    </row>
    <row r="218" spans="1:11" x14ac:dyDescent="0.3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G218" t="s">
        <v>1178</v>
      </c>
      <c r="H218" t="s">
        <v>687</v>
      </c>
      <c r="I218" t="s">
        <v>688</v>
      </c>
      <c r="J218" t="s">
        <v>2594</v>
      </c>
      <c r="K218" t="s">
        <v>2595</v>
      </c>
    </row>
    <row r="219" spans="1:11" x14ac:dyDescent="0.35">
      <c r="A219" t="s">
        <v>2169</v>
      </c>
      <c r="B219" t="s">
        <v>2170</v>
      </c>
      <c r="C219" t="s">
        <v>2171</v>
      </c>
      <c r="D219" t="s">
        <v>2172</v>
      </c>
      <c r="E219" t="s">
        <v>2173</v>
      </c>
      <c r="G219" t="s">
        <v>1179</v>
      </c>
      <c r="H219" t="s">
        <v>689</v>
      </c>
      <c r="I219" t="s">
        <v>690</v>
      </c>
      <c r="J219" t="s">
        <v>2596</v>
      </c>
      <c r="K219" t="s">
        <v>2597</v>
      </c>
    </row>
    <row r="220" spans="1:11" x14ac:dyDescent="0.35">
      <c r="A220" t="s">
        <v>2174</v>
      </c>
      <c r="B220" t="s">
        <v>2175</v>
      </c>
      <c r="C220" t="s">
        <v>2176</v>
      </c>
      <c r="D220" t="s">
        <v>2177</v>
      </c>
      <c r="E220" t="s">
        <v>2178</v>
      </c>
      <c r="G220" t="s">
        <v>1180</v>
      </c>
      <c r="H220" t="s">
        <v>691</v>
      </c>
      <c r="I220" t="s">
        <v>692</v>
      </c>
      <c r="J220" t="s">
        <v>2598</v>
      </c>
      <c r="K220" t="s">
        <v>2599</v>
      </c>
    </row>
    <row r="221" spans="1:11" x14ac:dyDescent="0.35">
      <c r="A221" t="s">
        <v>2179</v>
      </c>
      <c r="B221" t="s">
        <v>2180</v>
      </c>
      <c r="C221" t="s">
        <v>2181</v>
      </c>
      <c r="D221" t="s">
        <v>2182</v>
      </c>
      <c r="E221" t="s">
        <v>2183</v>
      </c>
      <c r="G221" t="s">
        <v>1181</v>
      </c>
      <c r="H221" t="s">
        <v>693</v>
      </c>
      <c r="I221" t="s">
        <v>694</v>
      </c>
      <c r="J221" t="s">
        <v>2600</v>
      </c>
      <c r="K221" t="s">
        <v>2601</v>
      </c>
    </row>
    <row r="222" spans="1:11" x14ac:dyDescent="0.35">
      <c r="A222" t="s">
        <v>2184</v>
      </c>
      <c r="B222" t="s">
        <v>2185</v>
      </c>
      <c r="C222" t="s">
        <v>2186</v>
      </c>
      <c r="D222" t="s">
        <v>2187</v>
      </c>
      <c r="E222" t="s">
        <v>2188</v>
      </c>
      <c r="G222" t="s">
        <v>1182</v>
      </c>
      <c r="H222" t="s">
        <v>695</v>
      </c>
      <c r="I222" t="s">
        <v>696</v>
      </c>
      <c r="J222" t="s">
        <v>2602</v>
      </c>
      <c r="K222" t="s">
        <v>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  <sheetView workbookViewId="1">
      <selection activeCell="G11" sqref="G11"/>
    </sheetView>
    <sheetView tabSelected="1" workbookViewId="2">
      <selection activeCell="C9" sqref="C9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220</v>
      </c>
      <c r="D1" t="s">
        <v>2617</v>
      </c>
      <c r="E1" t="s">
        <v>2618</v>
      </c>
      <c r="F1" t="s">
        <v>2619</v>
      </c>
      <c r="G1" t="s">
        <v>2616</v>
      </c>
      <c r="H1" t="s">
        <v>2620</v>
      </c>
      <c r="I1" t="s">
        <v>2621</v>
      </c>
      <c r="J1" t="s">
        <v>2622</v>
      </c>
      <c r="K1" t="s">
        <v>2623</v>
      </c>
      <c r="L1" t="s">
        <v>2624</v>
      </c>
      <c r="M1" t="s">
        <v>2625</v>
      </c>
    </row>
    <row r="2" spans="1:13" x14ac:dyDescent="0.35">
      <c r="B2" t="s">
        <v>697</v>
      </c>
      <c r="C2">
        <f>COUNTIF(raw!$P3:$P202, GMs!C1)</f>
        <v>128</v>
      </c>
      <c r="D2">
        <f>COUNTIF(raw!$P3:$P202, GMs!D1)</f>
        <v>0</v>
      </c>
      <c r="E2">
        <f>COUNTIF(raw!$P3:$P202, GMs!E1)</f>
        <v>0</v>
      </c>
      <c r="F2">
        <f>COUNTIF(raw!$P3:$P202, GMs!F1)</f>
        <v>0</v>
      </c>
      <c r="G2">
        <f>COUNTIF(raw!$P3:$P202, GMs!G1)</f>
        <v>0</v>
      </c>
      <c r="H2">
        <f>COUNTIF(raw!$P3:$P202, GMs!H1)</f>
        <v>0</v>
      </c>
      <c r="I2">
        <f>COUNTIF(raw!$P3:$P202, GMs!I1)</f>
        <v>0</v>
      </c>
      <c r="J2">
        <f>COUNTIF(raw!$P3:$P202, GMs!J1)</f>
        <v>0</v>
      </c>
      <c r="K2">
        <f>COUNTIF(raw!$P3:$P202, GMs!K1)</f>
        <v>0</v>
      </c>
      <c r="L2">
        <f>COUNTIF(raw!$P3:$P202, GMs!L1)</f>
        <v>0</v>
      </c>
      <c r="M2">
        <f>COUNTIF(raw!$P3:$P202, GMs!M1)</f>
        <v>0</v>
      </c>
    </row>
    <row r="3" spans="1:13" x14ac:dyDescent="0.35">
      <c r="A3" t="s">
        <v>2705</v>
      </c>
      <c r="B3" t="str">
        <f>Traw!A2</f>
        <v>$pent</v>
      </c>
      <c r="C3">
        <f>2000-SUM(D3:M3)</f>
        <v>2000</v>
      </c>
      <c r="D3" cm="1">
        <f t="array" ref="D3">MMULT(Traw!$B2:$DY2, raw!X$3:X$130)</f>
        <v>0</v>
      </c>
      <c r="E3" cm="1">
        <f t="array" ref="E3">MMULT(Traw!$B2:$DY2, raw!Y$3:Y$130)</f>
        <v>0</v>
      </c>
      <c r="F3" cm="1">
        <f t="array" ref="F3">MMULT(Traw!$B2:$DY2, raw!Z$3:Z$130)</f>
        <v>0</v>
      </c>
      <c r="G3" cm="1">
        <f t="array" ref="G3">MMULT(Traw!$B2:$DY2, raw!AA$3:AA$130)</f>
        <v>0</v>
      </c>
      <c r="H3" cm="1">
        <f t="array" ref="H3">MMULT(Traw!$B2:$DY2, raw!AB$3:AB$130)</f>
        <v>0</v>
      </c>
      <c r="I3" cm="1">
        <f t="array" ref="I3">MMULT(Traw!$B2:$DY2, raw!AC$3:AC$130)</f>
        <v>0</v>
      </c>
      <c r="J3" cm="1">
        <f t="array" ref="J3">MMULT(Traw!$B2:$DY2, raw!AD$3:AD$130)</f>
        <v>0</v>
      </c>
      <c r="K3" cm="1">
        <f t="array" ref="K3">MMULT(Traw!$B2:$DY2, raw!AE$3:AE$130)</f>
        <v>0</v>
      </c>
      <c r="L3" cm="1">
        <f t="array" ref="L3">MMULT(Traw!$B2:$DY2, raw!AF$3:AF$130)</f>
        <v>0</v>
      </c>
      <c r="M3" cm="1">
        <f t="array" ref="M3">MMULT(Traw!$B2:$DY2, raw!AG$3:AG$130)</f>
        <v>0</v>
      </c>
    </row>
    <row r="4" spans="1:13" x14ac:dyDescent="0.35">
      <c r="A4" t="s">
        <v>2705</v>
      </c>
      <c r="B4" t="s">
        <v>2636</v>
      </c>
      <c r="C4">
        <f>C21/C$3</f>
        <v>0.18095965277777787</v>
      </c>
      <c r="D4" t="e">
        <f t="shared" ref="D4:M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</row>
    <row r="5" spans="1:13" x14ac:dyDescent="0.35">
      <c r="A5" t="s">
        <v>2705</v>
      </c>
      <c r="B5" t="s">
        <v>2637</v>
      </c>
      <c r="C5">
        <f>C22/C$3</f>
        <v>0.18095965277777787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</row>
    <row r="6" spans="1:13" x14ac:dyDescent="0.35">
      <c r="A6" t="s">
        <v>2705</v>
      </c>
      <c r="B6" t="s">
        <v>2638</v>
      </c>
      <c r="C6">
        <f>C23/C$3</f>
        <v>0.1474552673611112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</row>
    <row r="7" spans="1:13" x14ac:dyDescent="0.35">
      <c r="A7" t="s">
        <v>2705</v>
      </c>
      <c r="B7" t="s">
        <v>2639</v>
      </c>
      <c r="C7">
        <f>C24/C$3</f>
        <v>0.161375170138889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</row>
    <row r="8" spans="1:13" x14ac:dyDescent="0.35">
      <c r="A8" t="s">
        <v>2705</v>
      </c>
      <c r="B8" t="s">
        <v>2640</v>
      </c>
      <c r="C8">
        <f>C25/C$3</f>
        <v>0.21770766319444446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</row>
    <row r="9" spans="1:13" x14ac:dyDescent="0.35">
      <c r="B9" t="s">
        <v>2706</v>
      </c>
      <c r="C9">
        <f>C$3/(C22 - sorted!W103*C2)</f>
        <v>7.2702781436758368</v>
      </c>
    </row>
    <row r="11" spans="1:13" x14ac:dyDescent="0.35">
      <c r="A11" t="s">
        <v>2704</v>
      </c>
      <c r="B11" t="str">
        <f>Traw!A14</f>
        <v>FG%</v>
      </c>
      <c r="C11" cm="1">
        <f t="array" ref="C11">MMULT(Traw!$B14:$DY14, raw!W$3:W$130)/C$3</f>
        <v>3.5852343750000008E-2</v>
      </c>
      <c r="D11" t="e" cm="1">
        <f t="array" ref="D11">MMULT(Traw!$B14:$DY14, raw!X$3:X$130)/D$3</f>
        <v>#DIV/0!</v>
      </c>
      <c r="E11" t="e" cm="1">
        <f t="array" ref="E11">MMULT(Traw!$B14:$DY14, raw!Y$3:Y$130)/E$3</f>
        <v>#DIV/0!</v>
      </c>
      <c r="F11" t="e" cm="1">
        <f t="array" ref="F11">MMULT(Traw!$B14:$DY14, raw!Z$3:Z$130)/F$3</f>
        <v>#DIV/0!</v>
      </c>
      <c r="G11" t="e" cm="1">
        <f t="array" ref="G11">MMULT(Traw!$B14:$DY14, raw!AA$3:AA$130)/G$3</f>
        <v>#DIV/0!</v>
      </c>
      <c r="H11" t="e" cm="1">
        <f t="array" ref="H11">MMULT(Traw!$B14:$DY14, raw!AB$3:AB$130)/H$3</f>
        <v>#DIV/0!</v>
      </c>
      <c r="I11" t="e" cm="1">
        <f t="array" ref="I11">MMULT(Traw!$B14:$DY14, raw!AC$3:AC$130)/I$3</f>
        <v>#DIV/0!</v>
      </c>
      <c r="J11" t="e" cm="1">
        <f t="array" ref="J11">MMULT(Traw!$B14:$DY14, raw!AD$3:AD$130)/J$3</f>
        <v>#DIV/0!</v>
      </c>
      <c r="K11" t="e" cm="1">
        <f t="array" ref="K11">MMULT(Traw!$B14:$DY14, raw!AE$3:AE$130)/K$3</f>
        <v>#DIV/0!</v>
      </c>
      <c r="L11" t="e" cm="1">
        <f t="array" ref="L11">MMULT(Traw!$B14:$DY14, raw!AF$3:AF$130)/L$3</f>
        <v>#DIV/0!</v>
      </c>
      <c r="M11" t="e" cm="1">
        <f t="array" ref="M11">MMULT(Traw!$B14:$DY14, raw!AG$3:AG$130)/M$3</f>
        <v>#DIV/0!</v>
      </c>
    </row>
    <row r="12" spans="1:13" x14ac:dyDescent="0.35">
      <c r="A12" t="s">
        <v>2704</v>
      </c>
      <c r="B12" t="str">
        <f>Traw!A15</f>
        <v>FT%</v>
      </c>
      <c r="C12" cm="1">
        <f t="array" ref="C12">MMULT(Traw!$B15:$DY15, raw!W$3:W$130)/C$3</f>
        <v>1.9584482638888883E-2</v>
      </c>
      <c r="D12" t="e" cm="1">
        <f t="array" ref="D12">MMULT(Traw!$B15:$DY15, raw!X$3:X$130)/D$3</f>
        <v>#DIV/0!</v>
      </c>
      <c r="E12" t="e" cm="1">
        <f t="array" ref="E12">MMULT(Traw!$B15:$DY15, raw!Y$3:Y$130)/E$3</f>
        <v>#DIV/0!</v>
      </c>
      <c r="F12" t="e" cm="1">
        <f t="array" ref="F12">MMULT(Traw!$B15:$DY15, raw!Z$3:Z$130)/F$3</f>
        <v>#DIV/0!</v>
      </c>
      <c r="G12" t="e" cm="1">
        <f t="array" ref="G12">MMULT(Traw!$B15:$DY15, raw!AA$3:AA$130)/G$3</f>
        <v>#DIV/0!</v>
      </c>
      <c r="H12" t="e" cm="1">
        <f t="array" ref="H12">MMULT(Traw!$B15:$DY15, raw!AB$3:AB$130)/H$3</f>
        <v>#DIV/0!</v>
      </c>
      <c r="I12" t="e" cm="1">
        <f t="array" ref="I12">MMULT(Traw!$B15:$DY15, raw!AC$3:AC$130)/I$3</f>
        <v>#DIV/0!</v>
      </c>
      <c r="J12" t="e" cm="1">
        <f t="array" ref="J12">MMULT(Traw!$B15:$DY15, raw!AD$3:AD$130)/J$3</f>
        <v>#DIV/0!</v>
      </c>
      <c r="K12" t="e" cm="1">
        <f t="array" ref="K12">MMULT(Traw!$B15:$DY15, raw!AE$3:AE$130)/K$3</f>
        <v>#DIV/0!</v>
      </c>
      <c r="L12" t="e" cm="1">
        <f t="array" ref="L12">MMULT(Traw!$B15:$DY15, raw!AF$3:AF$130)/L$3</f>
        <v>#DIV/0!</v>
      </c>
      <c r="M12" t="e" cm="1">
        <f t="array" ref="M12">MMULT(Traw!$B15:$DY15, raw!AG$3:AG$130)/M$3</f>
        <v>#DIV/0!</v>
      </c>
    </row>
    <row r="13" spans="1:13" x14ac:dyDescent="0.35">
      <c r="A13" t="s">
        <v>2704</v>
      </c>
      <c r="B13" t="str">
        <f>Traw!A16</f>
        <v>3PM</v>
      </c>
      <c r="C13" cm="1">
        <f t="array" ref="C13">MMULT(Traw!$B16:$DY16, raw!W$3:W$130)/C$3</f>
        <v>9.6141562500000038E-3</v>
      </c>
      <c r="D13" t="e" cm="1">
        <f t="array" ref="D13">MMULT(Traw!$B16:$DY16, raw!X$3:X$130)/D$3</f>
        <v>#DIV/0!</v>
      </c>
      <c r="E13" t="e" cm="1">
        <f t="array" ref="E13">MMULT(Traw!$B16:$DY16, raw!Y$3:Y$130)/E$3</f>
        <v>#DIV/0!</v>
      </c>
      <c r="F13" t="e" cm="1">
        <f t="array" ref="F13">MMULT(Traw!$B16:$DY16, raw!Z$3:Z$130)/F$3</f>
        <v>#DIV/0!</v>
      </c>
      <c r="G13" t="e" cm="1">
        <f t="array" ref="G13">MMULT(Traw!$B16:$DY16, raw!AA$3:AA$130)/G$3</f>
        <v>#DIV/0!</v>
      </c>
      <c r="H13" t="e" cm="1">
        <f t="array" ref="H13">MMULT(Traw!$B16:$DY16, raw!AB$3:AB$130)/H$3</f>
        <v>#DIV/0!</v>
      </c>
      <c r="I13" t="e" cm="1">
        <f t="array" ref="I13">MMULT(Traw!$B16:$DY16, raw!AC$3:AC$130)/I$3</f>
        <v>#DIV/0!</v>
      </c>
      <c r="J13" t="e" cm="1">
        <f t="array" ref="J13">MMULT(Traw!$B16:$DY16, raw!AD$3:AD$130)/J$3</f>
        <v>#DIV/0!</v>
      </c>
      <c r="K13" t="e" cm="1">
        <f t="array" ref="K13">MMULT(Traw!$B16:$DY16, raw!AE$3:AE$130)/K$3</f>
        <v>#DIV/0!</v>
      </c>
      <c r="L13" t="e" cm="1">
        <f t="array" ref="L13">MMULT(Traw!$B16:$DY16, raw!AF$3:AF$130)/L$3</f>
        <v>#DIV/0!</v>
      </c>
      <c r="M13" t="e" cm="1">
        <f t="array" ref="M13">MMULT(Traw!$B16:$DY16, raw!AG$3:AG$130)/M$3</f>
        <v>#DIV/0!</v>
      </c>
    </row>
    <row r="14" spans="1:13" x14ac:dyDescent="0.35">
      <c r="A14" t="s">
        <v>2704</v>
      </c>
      <c r="B14" t="str">
        <f>Traw!A17</f>
        <v>PTS</v>
      </c>
      <c r="C14" cm="1">
        <f t="array" ref="C14">MMULT(Traw!$B17:$DY17, raw!W$3:W$130)/C$3</f>
        <v>3.4396135416666654E-2</v>
      </c>
      <c r="D14" t="e" cm="1">
        <f t="array" ref="D14">MMULT(Traw!$B17:$DY17, raw!X$3:X$130)/D$3</f>
        <v>#DIV/0!</v>
      </c>
      <c r="E14" t="e" cm="1">
        <f t="array" ref="E14">MMULT(Traw!$B17:$DY17, raw!Y$3:Y$130)/E$3</f>
        <v>#DIV/0!</v>
      </c>
      <c r="F14" t="e" cm="1">
        <f t="array" ref="F14">MMULT(Traw!$B17:$DY17, raw!Z$3:Z$130)/F$3</f>
        <v>#DIV/0!</v>
      </c>
      <c r="G14" t="e" cm="1">
        <f t="array" ref="G14">MMULT(Traw!$B17:$DY17, raw!AA$3:AA$130)/G$3</f>
        <v>#DIV/0!</v>
      </c>
      <c r="H14" t="e" cm="1">
        <f t="array" ref="H14">MMULT(Traw!$B17:$DY17, raw!AB$3:AB$130)/H$3</f>
        <v>#DIV/0!</v>
      </c>
      <c r="I14" t="e" cm="1">
        <f t="array" ref="I14">MMULT(Traw!$B17:$DY17, raw!AC$3:AC$130)/I$3</f>
        <v>#DIV/0!</v>
      </c>
      <c r="J14" t="e" cm="1">
        <f t="array" ref="J14">MMULT(Traw!$B17:$DY17, raw!AD$3:AD$130)/J$3</f>
        <v>#DIV/0!</v>
      </c>
      <c r="K14" t="e" cm="1">
        <f t="array" ref="K14">MMULT(Traw!$B17:$DY17, raw!AE$3:AE$130)/K$3</f>
        <v>#DIV/0!</v>
      </c>
      <c r="L14" t="e" cm="1">
        <f t="array" ref="L14">MMULT(Traw!$B17:$DY17, raw!AF$3:AF$130)/L$3</f>
        <v>#DIV/0!</v>
      </c>
      <c r="M14" t="e" cm="1">
        <f t="array" ref="M14">MMULT(Traw!$B17:$DY17, raw!AG$3:AG$130)/M$3</f>
        <v>#DIV/0!</v>
      </c>
    </row>
    <row r="15" spans="1:13" x14ac:dyDescent="0.35">
      <c r="A15" t="s">
        <v>2704</v>
      </c>
      <c r="B15" t="str">
        <f>Traw!A18</f>
        <v>TREB</v>
      </c>
      <c r="C15" cm="1">
        <f t="array" ref="C15">MMULT(Traw!$B18:$DY18, raw!W$3:W$130)/C$3</f>
        <v>3.5890954861111095E-2</v>
      </c>
      <c r="D15" t="e" cm="1">
        <f t="array" ref="D15">MMULT(Traw!$B18:$DY18, raw!X$3:X$130)/D$3</f>
        <v>#DIV/0!</v>
      </c>
      <c r="E15" t="e" cm="1">
        <f t="array" ref="E15">MMULT(Traw!$B18:$DY18, raw!Y$3:Y$130)/E$3</f>
        <v>#DIV/0!</v>
      </c>
      <c r="F15" t="e" cm="1">
        <f t="array" ref="F15">MMULT(Traw!$B18:$DY18, raw!Z$3:Z$130)/F$3</f>
        <v>#DIV/0!</v>
      </c>
      <c r="G15" t="e" cm="1">
        <f t="array" ref="G15">MMULT(Traw!$B18:$DY18, raw!AA$3:AA$130)/G$3</f>
        <v>#DIV/0!</v>
      </c>
      <c r="H15" t="e" cm="1">
        <f t="array" ref="H15">MMULT(Traw!$B18:$DY18, raw!AB$3:AB$130)/H$3</f>
        <v>#DIV/0!</v>
      </c>
      <c r="I15" t="e" cm="1">
        <f t="array" ref="I15">MMULT(Traw!$B18:$DY18, raw!AC$3:AC$130)/I$3</f>
        <v>#DIV/0!</v>
      </c>
      <c r="J15" t="e" cm="1">
        <f t="array" ref="J15">MMULT(Traw!$B18:$DY18, raw!AD$3:AD$130)/J$3</f>
        <v>#DIV/0!</v>
      </c>
      <c r="K15" t="e" cm="1">
        <f t="array" ref="K15">MMULT(Traw!$B18:$DY18, raw!AE$3:AE$130)/K$3</f>
        <v>#DIV/0!</v>
      </c>
      <c r="L15" t="e" cm="1">
        <f t="array" ref="L15">MMULT(Traw!$B18:$DY18, raw!AF$3:AF$130)/L$3</f>
        <v>#DIV/0!</v>
      </c>
      <c r="M15" t="e" cm="1">
        <f t="array" ref="M15">MMULT(Traw!$B18:$DY18, raw!AG$3:AG$130)/M$3</f>
        <v>#DIV/0!</v>
      </c>
    </row>
    <row r="16" spans="1:13" x14ac:dyDescent="0.35">
      <c r="A16" t="s">
        <v>2704</v>
      </c>
      <c r="B16" t="str">
        <f>Traw!A19</f>
        <v>AST</v>
      </c>
      <c r="C16" cm="1">
        <f t="array" ref="C16">MMULT(Traw!$B19:$DY19, raw!W$3:W$130)/C$3</f>
        <v>3.3504385416666636E-2</v>
      </c>
      <c r="D16" t="e" cm="1">
        <f t="array" ref="D16">MMULT(Traw!$B19:$DY19, raw!X$3:X$130)/D$3</f>
        <v>#DIV/0!</v>
      </c>
      <c r="E16" t="e" cm="1">
        <f t="array" ref="E16">MMULT(Traw!$B19:$DY19, raw!Y$3:Y$130)/E$3</f>
        <v>#DIV/0!</v>
      </c>
      <c r="F16" t="e" cm="1">
        <f t="array" ref="F16">MMULT(Traw!$B19:$DY19, raw!Z$3:Z$130)/F$3</f>
        <v>#DIV/0!</v>
      </c>
      <c r="G16" t="e" cm="1">
        <f t="array" ref="G16">MMULT(Traw!$B19:$DY19, raw!AA$3:AA$130)/G$3</f>
        <v>#DIV/0!</v>
      </c>
      <c r="H16" t="e" cm="1">
        <f t="array" ref="H16">MMULT(Traw!$B19:$DY19, raw!AB$3:AB$130)/H$3</f>
        <v>#DIV/0!</v>
      </c>
      <c r="I16" t="e" cm="1">
        <f t="array" ref="I16">MMULT(Traw!$B19:$DY19, raw!AC$3:AC$130)/I$3</f>
        <v>#DIV/0!</v>
      </c>
      <c r="J16" t="e" cm="1">
        <f t="array" ref="J16">MMULT(Traw!$B19:$DY19, raw!AD$3:AD$130)/J$3</f>
        <v>#DIV/0!</v>
      </c>
      <c r="K16" t="e" cm="1">
        <f t="array" ref="K16">MMULT(Traw!$B19:$DY19, raw!AE$3:AE$130)/K$3</f>
        <v>#DIV/0!</v>
      </c>
      <c r="L16" t="e" cm="1">
        <f t="array" ref="L16">MMULT(Traw!$B19:$DY19, raw!AF$3:AF$130)/L$3</f>
        <v>#DIV/0!</v>
      </c>
      <c r="M16" t="e" cm="1">
        <f t="array" ref="M16">MMULT(Traw!$B19:$DY19, raw!AG$3:AG$130)/M$3</f>
        <v>#DIV/0!</v>
      </c>
    </row>
    <row r="17" spans="1:13" x14ac:dyDescent="0.35">
      <c r="A17" t="s">
        <v>2704</v>
      </c>
      <c r="B17" t="str">
        <f>Traw!A20</f>
        <v>STL</v>
      </c>
      <c r="C17" cm="1">
        <f t="array" ref="C17">MMULT(Traw!$B20:$DY20, raw!W$3:W$130)/C$3</f>
        <v>1.8049180555555547E-2</v>
      </c>
      <c r="D17" t="e" cm="1">
        <f t="array" ref="D17">MMULT(Traw!$B20:$DY20, raw!X$3:X$130)/D$3</f>
        <v>#DIV/0!</v>
      </c>
      <c r="E17" t="e" cm="1">
        <f t="array" ref="E17">MMULT(Traw!$B20:$DY20, raw!Y$3:Y$130)/E$3</f>
        <v>#DIV/0!</v>
      </c>
      <c r="F17" t="e" cm="1">
        <f t="array" ref="F17">MMULT(Traw!$B20:$DY20, raw!Z$3:Z$130)/F$3</f>
        <v>#DIV/0!</v>
      </c>
      <c r="G17" t="e" cm="1">
        <f t="array" ref="G17">MMULT(Traw!$B20:$DY20, raw!AA$3:AA$130)/G$3</f>
        <v>#DIV/0!</v>
      </c>
      <c r="H17" t="e" cm="1">
        <f t="array" ref="H17">MMULT(Traw!$B20:$DY20, raw!AB$3:AB$130)/H$3</f>
        <v>#DIV/0!</v>
      </c>
      <c r="I17" t="e" cm="1">
        <f t="array" ref="I17">MMULT(Traw!$B20:$DY20, raw!AC$3:AC$130)/I$3</f>
        <v>#DIV/0!</v>
      </c>
      <c r="J17" t="e" cm="1">
        <f t="array" ref="J17">MMULT(Traw!$B20:$DY20, raw!AD$3:AD$130)/J$3</f>
        <v>#DIV/0!</v>
      </c>
      <c r="K17" t="e" cm="1">
        <f t="array" ref="K17">MMULT(Traw!$B20:$DY20, raw!AE$3:AE$130)/K$3</f>
        <v>#DIV/0!</v>
      </c>
      <c r="L17" t="e" cm="1">
        <f t="array" ref="L17">MMULT(Traw!$B20:$DY20, raw!AF$3:AF$130)/L$3</f>
        <v>#DIV/0!</v>
      </c>
      <c r="M17" t="e" cm="1">
        <f t="array" ref="M17">MMULT(Traw!$B20:$DY20, raw!AG$3:AG$130)/M$3</f>
        <v>#DIV/0!</v>
      </c>
    </row>
    <row r="18" spans="1:13" x14ac:dyDescent="0.35">
      <c r="A18" t="s">
        <v>2704</v>
      </c>
      <c r="B18" t="str">
        <f>Traw!A21</f>
        <v>BLK</v>
      </c>
      <c r="C18" cm="1">
        <f t="array" ref="C18">MMULT(Traw!$B21:$DY21, raw!W$3:W$130)/C$3</f>
        <v>3.0816024305555533E-2</v>
      </c>
      <c r="D18" t="e" cm="1">
        <f t="array" ref="D18">MMULT(Traw!$B21:$DY21, raw!X$3:X$130)/D$3</f>
        <v>#DIV/0!</v>
      </c>
      <c r="E18" t="e" cm="1">
        <f t="array" ref="E18">MMULT(Traw!$B21:$DY21, raw!Y$3:Y$130)/E$3</f>
        <v>#DIV/0!</v>
      </c>
      <c r="F18" t="e" cm="1">
        <f t="array" ref="F18">MMULT(Traw!$B21:$DY21, raw!Z$3:Z$130)/F$3</f>
        <v>#DIV/0!</v>
      </c>
      <c r="G18" t="e" cm="1">
        <f t="array" ref="G18">MMULT(Traw!$B21:$DY21, raw!AA$3:AA$130)/G$3</f>
        <v>#DIV/0!</v>
      </c>
      <c r="H18" t="e" cm="1">
        <f t="array" ref="H18">MMULT(Traw!$B21:$DY21, raw!AB$3:AB$130)/H$3</f>
        <v>#DIV/0!</v>
      </c>
      <c r="I18" t="e" cm="1">
        <f t="array" ref="I18">MMULT(Traw!$B21:$DY21, raw!AC$3:AC$130)/I$3</f>
        <v>#DIV/0!</v>
      </c>
      <c r="J18" t="e" cm="1">
        <f t="array" ref="J18">MMULT(Traw!$B21:$DY21, raw!AD$3:AD$130)/J$3</f>
        <v>#DIV/0!</v>
      </c>
      <c r="K18" t="e" cm="1">
        <f t="array" ref="K18">MMULT(Traw!$B21:$DY21, raw!AE$3:AE$130)/K$3</f>
        <v>#DIV/0!</v>
      </c>
      <c r="L18" t="e" cm="1">
        <f t="array" ref="L18">MMULT(Traw!$B21:$DY21, raw!AF$3:AF$130)/L$3</f>
        <v>#DIV/0!</v>
      </c>
      <c r="M18" t="e" cm="1">
        <f t="array" ref="M18">MMULT(Traw!$B21:$DY21, raw!AG$3:AG$130)/M$3</f>
        <v>#DIV/0!</v>
      </c>
    </row>
    <row r="19" spans="1:13" x14ac:dyDescent="0.35">
      <c r="A19" t="s">
        <v>2704</v>
      </c>
      <c r="B19" t="str">
        <f>Traw!A22</f>
        <v>TO</v>
      </c>
      <c r="C19" cm="1">
        <f t="array" ref="C19">MMULT(Traw!$B22:$DY22, raw!W$3:W$130)/C$3</f>
        <v>-3.674801041666665E-2</v>
      </c>
      <c r="D19" t="e" cm="1">
        <f t="array" ref="D19">MMULT(Traw!$B22:$DY22, raw!X$3:X$130)/D$3</f>
        <v>#DIV/0!</v>
      </c>
      <c r="E19" t="e" cm="1">
        <f t="array" ref="E19">MMULT(Traw!$B22:$DY22, raw!Y$3:Y$130)/E$3</f>
        <v>#DIV/0!</v>
      </c>
      <c r="F19" t="e" cm="1">
        <f t="array" ref="F19">MMULT(Traw!$B22:$DY22, raw!Z$3:Z$130)/F$3</f>
        <v>#DIV/0!</v>
      </c>
      <c r="G19" t="e" cm="1">
        <f t="array" ref="G19">MMULT(Traw!$B22:$DY22, raw!AA$3:AA$130)/G$3</f>
        <v>#DIV/0!</v>
      </c>
      <c r="H19" t="e" cm="1">
        <f t="array" ref="H19">MMULT(Traw!$B22:$DY22, raw!AB$3:AB$130)/H$3</f>
        <v>#DIV/0!</v>
      </c>
      <c r="I19" t="e" cm="1">
        <f t="array" ref="I19">MMULT(Traw!$B22:$DY22, raw!AC$3:AC$130)/I$3</f>
        <v>#DIV/0!</v>
      </c>
      <c r="J19" t="e" cm="1">
        <f t="array" ref="J19">MMULT(Traw!$B22:$DY22, raw!AD$3:AD$130)/J$3</f>
        <v>#DIV/0!</v>
      </c>
      <c r="K19" t="e" cm="1">
        <f t="array" ref="K19">MMULT(Traw!$B22:$DY22, raw!AE$3:AE$130)/K$3</f>
        <v>#DIV/0!</v>
      </c>
      <c r="L19" t="e" cm="1">
        <f t="array" ref="L19">MMULT(Traw!$B22:$DY22, raw!AF$3:AF$130)/L$3</f>
        <v>#DIV/0!</v>
      </c>
      <c r="M19" t="e" cm="1">
        <f t="array" ref="M19">MMULT(Traw!$B22:$DY22, raw!AG$3:AG$130)/M$3</f>
        <v>#DIV/0!</v>
      </c>
    </row>
    <row r="21" spans="1:13" x14ac:dyDescent="0.35">
      <c r="A21" t="s">
        <v>2193</v>
      </c>
      <c r="B21" t="str">
        <f>Tsorted!A1</f>
        <v>Punt</v>
      </c>
      <c r="C21" cm="1">
        <f t="array" ref="C21">MMULT(Tsorted!$B1:$DY1, raw!W$3:W$130)</f>
        <v>361.91930555555575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</row>
    <row r="22" spans="1:13" x14ac:dyDescent="0.35">
      <c r="A22" t="s">
        <v>2193</v>
      </c>
      <c r="B22" t="str">
        <f>Tsorted!A2</f>
        <v>Normal</v>
      </c>
      <c r="C22" cm="1">
        <f t="array" ref="C22">MMULT(Tsorted!$B2:$DY2, raw!W$3:W$130)</f>
        <v>361.91930555555575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</row>
    <row r="23" spans="1:13" x14ac:dyDescent="0.35">
      <c r="A23" t="s">
        <v>2193</v>
      </c>
      <c r="B23" t="str">
        <f>Tsorted!A3</f>
        <v>PAst</v>
      </c>
      <c r="C23" cm="1">
        <f t="array" ref="C23">MMULT(Tsorted!$B3:$DY3, raw!W$3:W$130)</f>
        <v>294.91053472222239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</row>
    <row r="24" spans="1:13" x14ac:dyDescent="0.35">
      <c r="A24" t="s">
        <v>2193</v>
      </c>
      <c r="B24" t="str">
        <f>Tsorted!A4</f>
        <v>PFT</v>
      </c>
      <c r="C24" cm="1">
        <f t="array" ref="C24">MMULT(Tsorted!$B4:$DY4, raw!W$3:W$130)</f>
        <v>322.75034027777798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</row>
    <row r="25" spans="1:13" x14ac:dyDescent="0.35">
      <c r="A25" t="s">
        <v>2193</v>
      </c>
      <c r="B25" t="str">
        <f>Tsorted!A5</f>
        <v>PTO</v>
      </c>
      <c r="C25" cm="1">
        <f t="array" ref="C25">MMULT(Tsorted!$B5:$DY5, raw!W$3:W$130)</f>
        <v>435.4153263888889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</row>
    <row r="26" spans="1:13" x14ac:dyDescent="0.35">
      <c r="A26" t="s">
        <v>2193</v>
      </c>
      <c r="B26" t="str">
        <f>Traw!A14</f>
        <v>FG%</v>
      </c>
      <c r="C26" cm="1">
        <f t="array" ref="C26">MMULT(Traw!$B14:$DY14, raw!W$3:W$130)</f>
        <v>71.70468750000002</v>
      </c>
      <c r="D26" cm="1">
        <f t="array" ref="D26">MMULT(Traw!$B14:$DY14, raw!X$3:X$130)</f>
        <v>0</v>
      </c>
      <c r="E26" cm="1">
        <f t="array" ref="E26">MMULT(Traw!$B14:$DY14, raw!Y$3:Y$130)</f>
        <v>0</v>
      </c>
      <c r="F26" cm="1">
        <f t="array" ref="F26">MMULT(Traw!$B14:$DY14, raw!Z$3:Z$130)</f>
        <v>0</v>
      </c>
      <c r="G26" cm="1">
        <f t="array" ref="G26">MMULT(Traw!$B14:$DY14, raw!AA$3:AA$130)</f>
        <v>0</v>
      </c>
      <c r="H26" cm="1">
        <f t="array" ref="H26">MMULT(Traw!$B14:$DY14, raw!AB$3:AB$130)</f>
        <v>0</v>
      </c>
      <c r="I26" cm="1">
        <f t="array" ref="I26">MMULT(Traw!$B14:$DY14, raw!AC$3:AC$130)</f>
        <v>0</v>
      </c>
      <c r="J26" cm="1">
        <f t="array" ref="J26">MMULT(Traw!$B14:$DY14, raw!AD$3:AD$130)</f>
        <v>0</v>
      </c>
      <c r="K26" cm="1">
        <f t="array" ref="K26">MMULT(Traw!$B14:$DY14, raw!AE$3:AE$130)</f>
        <v>0</v>
      </c>
      <c r="L26" cm="1">
        <f t="array" ref="L26">MMULT(Traw!$B14:$DY14, raw!AF$3:AF$130)</f>
        <v>0</v>
      </c>
      <c r="M26" cm="1">
        <f t="array" ref="M26">MMULT(Traw!$B14:$DY14, raw!AG$3:AG$130)</f>
        <v>0</v>
      </c>
    </row>
    <row r="27" spans="1:13" x14ac:dyDescent="0.35">
      <c r="A27" t="s">
        <v>2193</v>
      </c>
      <c r="B27" t="str">
        <f>Traw!A15</f>
        <v>FT%</v>
      </c>
      <c r="C27" cm="1">
        <f t="array" ref="C27">MMULT(Traw!$B15:$DY15, raw!W$3:W$130)</f>
        <v>39.168965277777765</v>
      </c>
      <c r="D27" cm="1">
        <f t="array" ref="D27">MMULT(Traw!$B15:$DY15, raw!X$3:X$130)</f>
        <v>0</v>
      </c>
      <c r="E27" cm="1">
        <f t="array" ref="E27">MMULT(Traw!$B15:$DY15, raw!Y$3:Y$130)</f>
        <v>0</v>
      </c>
      <c r="F27" cm="1">
        <f t="array" ref="F27">MMULT(Traw!$B15:$DY15, raw!Z$3:Z$130)</f>
        <v>0</v>
      </c>
      <c r="G27" cm="1">
        <f t="array" ref="G27">MMULT(Traw!$B15:$DY15, raw!AA$3:AA$130)</f>
        <v>0</v>
      </c>
      <c r="H27" cm="1">
        <f t="array" ref="H27">MMULT(Traw!$B15:$DY15, raw!AB$3:AB$130)</f>
        <v>0</v>
      </c>
      <c r="I27" cm="1">
        <f t="array" ref="I27">MMULT(Traw!$B15:$DY15, raw!AC$3:AC$130)</f>
        <v>0</v>
      </c>
      <c r="J27" cm="1">
        <f t="array" ref="J27">MMULT(Traw!$B15:$DY15, raw!AD$3:AD$130)</f>
        <v>0</v>
      </c>
      <c r="K27" cm="1">
        <f t="array" ref="K27">MMULT(Traw!$B15:$DY15, raw!AE$3:AE$130)</f>
        <v>0</v>
      </c>
      <c r="L27" cm="1">
        <f t="array" ref="L27">MMULT(Traw!$B15:$DY15, raw!AF$3:AF$130)</f>
        <v>0</v>
      </c>
      <c r="M27" cm="1">
        <f t="array" ref="M27">MMULT(Traw!$B15:$DY15, raw!AG$3:AG$130)</f>
        <v>0</v>
      </c>
    </row>
    <row r="28" spans="1:13" x14ac:dyDescent="0.35">
      <c r="A28" t="s">
        <v>2193</v>
      </c>
      <c r="B28" t="str">
        <f>Traw!A16</f>
        <v>3PM</v>
      </c>
      <c r="C28" cm="1">
        <f t="array" ref="C28">MMULT(Traw!$B16:$DY16, raw!W$3:W$130)</f>
        <v>19.228312500000008</v>
      </c>
      <c r="D28" cm="1">
        <f t="array" ref="D28">MMULT(Traw!$B16:$DY16, raw!X$3:X$130)</f>
        <v>0</v>
      </c>
      <c r="E28" cm="1">
        <f t="array" ref="E28">MMULT(Traw!$B16:$DY16, raw!Y$3:Y$130)</f>
        <v>0</v>
      </c>
      <c r="F28" cm="1">
        <f t="array" ref="F28">MMULT(Traw!$B16:$DY16, raw!Z$3:Z$130)</f>
        <v>0</v>
      </c>
      <c r="G28" cm="1">
        <f t="array" ref="G28">MMULT(Traw!$B16:$DY16, raw!AA$3:AA$130)</f>
        <v>0</v>
      </c>
      <c r="H28" cm="1">
        <f t="array" ref="H28">MMULT(Traw!$B16:$DY16, raw!AB$3:AB$130)</f>
        <v>0</v>
      </c>
      <c r="I28" cm="1">
        <f t="array" ref="I28">MMULT(Traw!$B16:$DY16, raw!AC$3:AC$130)</f>
        <v>0</v>
      </c>
      <c r="J28" cm="1">
        <f t="array" ref="J28">MMULT(Traw!$B16:$DY16, raw!AD$3:AD$130)</f>
        <v>0</v>
      </c>
      <c r="K28" cm="1">
        <f t="array" ref="K28">MMULT(Traw!$B16:$DY16, raw!AE$3:AE$130)</f>
        <v>0</v>
      </c>
      <c r="L28" cm="1">
        <f t="array" ref="L28">MMULT(Traw!$B16:$DY16, raw!AF$3:AF$130)</f>
        <v>0</v>
      </c>
      <c r="M28" cm="1">
        <f t="array" ref="M28">MMULT(Traw!$B16:$DY16, raw!AG$3:AG$130)</f>
        <v>0</v>
      </c>
    </row>
    <row r="29" spans="1:13" ht="14" customHeight="1" x14ac:dyDescent="0.35">
      <c r="A29" t="s">
        <v>2193</v>
      </c>
      <c r="B29" t="str">
        <f>Traw!A17</f>
        <v>PTS</v>
      </c>
      <c r="C29" cm="1">
        <f t="array" ref="C29">MMULT(Traw!$B17:$DY17, raw!W$3:W$130)</f>
        <v>68.792270833333305</v>
      </c>
      <c r="D29" cm="1">
        <f t="array" ref="D29">MMULT(Traw!$B17:$DY17, raw!X$3:X$130)</f>
        <v>0</v>
      </c>
      <c r="E29" cm="1">
        <f t="array" ref="E29">MMULT(Traw!$B17:$DY17, raw!Y$3:Y$130)</f>
        <v>0</v>
      </c>
      <c r="F29" cm="1">
        <f t="array" ref="F29">MMULT(Traw!$B17:$DY17, raw!Z$3:Z$130)</f>
        <v>0</v>
      </c>
      <c r="G29" cm="1">
        <f t="array" ref="G29">MMULT(Traw!$B17:$DY17, raw!AA$3:AA$130)</f>
        <v>0</v>
      </c>
      <c r="H29" cm="1">
        <f t="array" ref="H29">MMULT(Traw!$B17:$DY17, raw!AB$3:AB$130)</f>
        <v>0</v>
      </c>
      <c r="I29" cm="1">
        <f t="array" ref="I29">MMULT(Traw!$B17:$DY17, raw!AC$3:AC$130)</f>
        <v>0</v>
      </c>
      <c r="J29" cm="1">
        <f t="array" ref="J29">MMULT(Traw!$B17:$DY17, raw!AD$3:AD$130)</f>
        <v>0</v>
      </c>
      <c r="K29" cm="1">
        <f t="array" ref="K29">MMULT(Traw!$B17:$DY17, raw!AE$3:AE$130)</f>
        <v>0</v>
      </c>
      <c r="L29" cm="1">
        <f t="array" ref="L29">MMULT(Traw!$B17:$DY17, raw!AF$3:AF$130)</f>
        <v>0</v>
      </c>
      <c r="M29" cm="1">
        <f t="array" ref="M29">MMULT(Traw!$B17:$DY17, raw!AG$3:AG$130)</f>
        <v>0</v>
      </c>
    </row>
    <row r="30" spans="1:13" x14ac:dyDescent="0.35">
      <c r="A30" t="s">
        <v>2193</v>
      </c>
      <c r="B30" t="str">
        <f>Traw!A18</f>
        <v>TREB</v>
      </c>
      <c r="C30" cm="1">
        <f t="array" ref="C30">MMULT(Traw!$B18:$DY18, raw!W$3:W$130)</f>
        <v>71.781909722222196</v>
      </c>
      <c r="D30" cm="1">
        <f t="array" ref="D30">MMULT(Traw!$B18:$DY18, raw!X$3:X$130)</f>
        <v>0</v>
      </c>
      <c r="E30" cm="1">
        <f t="array" ref="E30">MMULT(Traw!$B18:$DY18, raw!Y$3:Y$130)</f>
        <v>0</v>
      </c>
      <c r="F30" cm="1">
        <f t="array" ref="F30">MMULT(Traw!$B18:$DY18, raw!Z$3:Z$130)</f>
        <v>0</v>
      </c>
      <c r="G30" cm="1">
        <f t="array" ref="G30">MMULT(Traw!$B18:$DY18, raw!AA$3:AA$130)</f>
        <v>0</v>
      </c>
      <c r="H30" cm="1">
        <f t="array" ref="H30">MMULT(Traw!$B18:$DY18, raw!AB$3:AB$130)</f>
        <v>0</v>
      </c>
      <c r="I30" cm="1">
        <f t="array" ref="I30">MMULT(Traw!$B18:$DY18, raw!AC$3:AC$130)</f>
        <v>0</v>
      </c>
      <c r="J30" cm="1">
        <f t="array" ref="J30">MMULT(Traw!$B18:$DY18, raw!AD$3:AD$130)</f>
        <v>0</v>
      </c>
      <c r="K30" cm="1">
        <f t="array" ref="K30">MMULT(Traw!$B18:$DY18, raw!AE$3:AE$130)</f>
        <v>0</v>
      </c>
      <c r="L30" cm="1">
        <f t="array" ref="L30">MMULT(Traw!$B18:$DY18, raw!AF$3:AF$130)</f>
        <v>0</v>
      </c>
      <c r="M30" cm="1">
        <f t="array" ref="M30">MMULT(Traw!$B18:$DY18, raw!AG$3:AG$130)</f>
        <v>0</v>
      </c>
    </row>
    <row r="31" spans="1:13" x14ac:dyDescent="0.35">
      <c r="A31" t="s">
        <v>2193</v>
      </c>
      <c r="B31" t="str">
        <f>Traw!A19</f>
        <v>AST</v>
      </c>
      <c r="C31" cm="1">
        <f t="array" ref="C31">MMULT(Traw!$B19:$DY19, raw!W$3:W$130)</f>
        <v>67.008770833333273</v>
      </c>
      <c r="D31" cm="1">
        <f t="array" ref="D31">MMULT(Traw!$B19:$DY19, raw!X$3:X$130)</f>
        <v>0</v>
      </c>
      <c r="E31" cm="1">
        <f t="array" ref="E31">MMULT(Traw!$B19:$DY19, raw!Y$3:Y$130)</f>
        <v>0</v>
      </c>
      <c r="F31" cm="1">
        <f t="array" ref="F31">MMULT(Traw!$B19:$DY19, raw!Z$3:Z$130)</f>
        <v>0</v>
      </c>
      <c r="G31" cm="1">
        <f t="array" ref="G31">MMULT(Traw!$B19:$DY19, raw!AA$3:AA$130)</f>
        <v>0</v>
      </c>
      <c r="H31" cm="1">
        <f t="array" ref="H31">MMULT(Traw!$B19:$DY19, raw!AB$3:AB$130)</f>
        <v>0</v>
      </c>
      <c r="I31" cm="1">
        <f t="array" ref="I31">MMULT(Traw!$B19:$DY19, raw!AC$3:AC$130)</f>
        <v>0</v>
      </c>
      <c r="J31" cm="1">
        <f t="array" ref="J31">MMULT(Traw!$B19:$DY19, raw!AD$3:AD$130)</f>
        <v>0</v>
      </c>
      <c r="K31" cm="1">
        <f t="array" ref="K31">MMULT(Traw!$B19:$DY19, raw!AE$3:AE$130)</f>
        <v>0</v>
      </c>
      <c r="L31" cm="1">
        <f t="array" ref="L31">MMULT(Traw!$B19:$DY19, raw!AF$3:AF$130)</f>
        <v>0</v>
      </c>
      <c r="M31" cm="1">
        <f t="array" ref="M31">MMULT(Traw!$B19:$DY19, raw!AG$3:AG$130)</f>
        <v>0</v>
      </c>
    </row>
    <row r="32" spans="1:13" x14ac:dyDescent="0.35">
      <c r="A32" t="s">
        <v>2193</v>
      </c>
      <c r="B32" t="str">
        <f>Traw!A20</f>
        <v>STL</v>
      </c>
      <c r="C32" cm="1">
        <f t="array" ref="C32">MMULT(Traw!$B20:$DY20, raw!W$3:W$130)</f>
        <v>36.098361111111096</v>
      </c>
      <c r="D32" cm="1">
        <f t="array" ref="D32">MMULT(Traw!$B20:$DY20, raw!X$3:X$130)</f>
        <v>0</v>
      </c>
      <c r="E32" cm="1">
        <f t="array" ref="E32">MMULT(Traw!$B20:$DY20, raw!Y$3:Y$130)</f>
        <v>0</v>
      </c>
      <c r="F32" cm="1">
        <f t="array" ref="F32">MMULT(Traw!$B20:$DY20, raw!Z$3:Z$130)</f>
        <v>0</v>
      </c>
      <c r="G32" cm="1">
        <f t="array" ref="G32">MMULT(Traw!$B20:$DY20, raw!AA$3:AA$130)</f>
        <v>0</v>
      </c>
      <c r="H32" cm="1">
        <f t="array" ref="H32">MMULT(Traw!$B20:$DY20, raw!AB$3:AB$130)</f>
        <v>0</v>
      </c>
      <c r="I32" cm="1">
        <f t="array" ref="I32">MMULT(Traw!$B20:$DY20, raw!AC$3:AC$130)</f>
        <v>0</v>
      </c>
      <c r="J32" cm="1">
        <f t="array" ref="J32">MMULT(Traw!$B20:$DY20, raw!AD$3:AD$130)</f>
        <v>0</v>
      </c>
      <c r="K32" cm="1">
        <f t="array" ref="K32">MMULT(Traw!$B20:$DY20, raw!AE$3:AE$130)</f>
        <v>0</v>
      </c>
      <c r="L32" cm="1">
        <f t="array" ref="L32">MMULT(Traw!$B20:$DY20, raw!AF$3:AF$130)</f>
        <v>0</v>
      </c>
      <c r="M32" cm="1">
        <f t="array" ref="M32">MMULT(Traw!$B20:$DY20, raw!AG$3:AG$130)</f>
        <v>0</v>
      </c>
    </row>
    <row r="33" spans="1:13" x14ac:dyDescent="0.35">
      <c r="A33" t="s">
        <v>2193</v>
      </c>
      <c r="B33" t="str">
        <f>Traw!A21</f>
        <v>BLK</v>
      </c>
      <c r="C33" cm="1">
        <f t="array" ref="C33">MMULT(Traw!$B21:$DY21, raw!W$3:W$130)</f>
        <v>61.632048611111067</v>
      </c>
      <c r="D33" cm="1">
        <f t="array" ref="D33">MMULT(Traw!$B21:$DY21, raw!X$3:X$130)</f>
        <v>0</v>
      </c>
      <c r="E33" cm="1">
        <f t="array" ref="E33">MMULT(Traw!$B21:$DY21, raw!Y$3:Y$130)</f>
        <v>0</v>
      </c>
      <c r="F33" cm="1">
        <f t="array" ref="F33">MMULT(Traw!$B21:$DY21, raw!Z$3:Z$130)</f>
        <v>0</v>
      </c>
      <c r="G33" cm="1">
        <f t="array" ref="G33">MMULT(Traw!$B21:$DY21, raw!AA$3:AA$130)</f>
        <v>0</v>
      </c>
      <c r="H33" cm="1">
        <f t="array" ref="H33">MMULT(Traw!$B21:$DY21, raw!AB$3:AB$130)</f>
        <v>0</v>
      </c>
      <c r="I33" cm="1">
        <f t="array" ref="I33">MMULT(Traw!$B21:$DY21, raw!AC$3:AC$130)</f>
        <v>0</v>
      </c>
      <c r="J33" cm="1">
        <f t="array" ref="J33">MMULT(Traw!$B21:$DY21, raw!AD$3:AD$130)</f>
        <v>0</v>
      </c>
      <c r="K33" cm="1">
        <f t="array" ref="K33">MMULT(Traw!$B21:$DY21, raw!AE$3:AE$130)</f>
        <v>0</v>
      </c>
      <c r="L33" cm="1">
        <f t="array" ref="L33">MMULT(Traw!$B21:$DY21, raw!AF$3:AF$130)</f>
        <v>0</v>
      </c>
      <c r="M33" cm="1">
        <f t="array" ref="M33">MMULT(Traw!$B21:$DY21, raw!AG$3:AG$130)</f>
        <v>0</v>
      </c>
    </row>
    <row r="34" spans="1:13" x14ac:dyDescent="0.35">
      <c r="A34" t="s">
        <v>2193</v>
      </c>
      <c r="B34" t="str">
        <f>Traw!A22</f>
        <v>TO</v>
      </c>
      <c r="C34" cm="1">
        <f t="array" ref="C34">MMULT(Traw!$B22:$DY22, raw!W$3:W$130)</f>
        <v>-73.496020833333304</v>
      </c>
      <c r="D34" cm="1">
        <f t="array" ref="D34">MMULT(Traw!$B22:$DY22, raw!X$3:X$130)</f>
        <v>0</v>
      </c>
      <c r="E34" cm="1">
        <f t="array" ref="E34">MMULT(Traw!$B22:$DY22, raw!Y$3:Y$130)</f>
        <v>0</v>
      </c>
      <c r="F34" cm="1">
        <f t="array" ref="F34">MMULT(Traw!$B22:$DY22, raw!Z$3:Z$130)</f>
        <v>0</v>
      </c>
      <c r="G34" cm="1">
        <f t="array" ref="G34">MMULT(Traw!$B22:$DY22, raw!AA$3:AA$130)</f>
        <v>0</v>
      </c>
      <c r="H34" cm="1">
        <f t="array" ref="H34">MMULT(Traw!$B22:$DY22, raw!AB$3:AB$130)</f>
        <v>0</v>
      </c>
      <c r="I34" cm="1">
        <f t="array" ref="I34">MMULT(Traw!$B22:$DY22, raw!AC$3:AC$130)</f>
        <v>0</v>
      </c>
      <c r="J34" cm="1">
        <f t="array" ref="J34">MMULT(Traw!$B22:$DY22, raw!AD$3:AD$130)</f>
        <v>0</v>
      </c>
      <c r="K34" cm="1">
        <f t="array" ref="K34">MMULT(Traw!$B22:$DY22, raw!AE$3:AE$130)</f>
        <v>0</v>
      </c>
      <c r="L34" cm="1">
        <f t="array" ref="L34">MMULT(Traw!$B22:$DY22, raw!AF$3:AF$130)</f>
        <v>0</v>
      </c>
      <c r="M34" cm="1">
        <f t="array" ref="M34">MMULT(Traw!$B22:$DY22, raw!AG$3:AG$130)</f>
        <v>0</v>
      </c>
    </row>
    <row r="36" spans="1:13" x14ac:dyDescent="0.35">
      <c r="A36" t="s">
        <v>2195</v>
      </c>
      <c r="B36" t="s">
        <v>22</v>
      </c>
      <c r="C36">
        <f>COUNTIFS(raw!$P$3:$P$202, GMs!C$1, raw!$R$3:$R$202, "*PG*")</f>
        <v>34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</row>
    <row r="37" spans="1:13" x14ac:dyDescent="0.35">
      <c r="A37" t="s">
        <v>2195</v>
      </c>
      <c r="B37" t="s">
        <v>100</v>
      </c>
      <c r="C37">
        <f>COUNTIFS(raw!$P$3:$P$202, GMs!C$1, raw!$R$3:$R$202, "*SG*")</f>
        <v>36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</row>
    <row r="38" spans="1:13" x14ac:dyDescent="0.35">
      <c r="A38" t="s">
        <v>2195</v>
      </c>
      <c r="B38" t="s">
        <v>191</v>
      </c>
      <c r="C38">
        <f>COUNTIFS(raw!$P$3:$P$202, GMs!C$1, raw!$R$3:$R$202, "*SF*")</f>
        <v>32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</row>
    <row r="39" spans="1:13" x14ac:dyDescent="0.35">
      <c r="A39" t="s">
        <v>2195</v>
      </c>
      <c r="B39" t="s">
        <v>114</v>
      </c>
      <c r="C39">
        <f>COUNTIFS(raw!$P$3:$P$202, GMs!C$1, raw!$R$3:$R$202, "*PF*")</f>
        <v>40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2195</v>
      </c>
      <c r="B40" t="s">
        <v>17</v>
      </c>
      <c r="C40">
        <f>COUNTIFS(raw!$P$3:$P$202, GMs!C$1, raw!$R$3:$R$202, "*C*")</f>
        <v>39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2195</v>
      </c>
      <c r="B41" t="s">
        <v>698</v>
      </c>
      <c r="C41">
        <f>COUNTIFS(raw!$P$3:$P$202, GMs!C$1, raw!$R$3:$R$202, "*G*")</f>
        <v>56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</row>
    <row r="42" spans="1:13" x14ac:dyDescent="0.35">
      <c r="A42" t="s">
        <v>2195</v>
      </c>
      <c r="B42" t="s">
        <v>699</v>
      </c>
      <c r="C42">
        <f>COUNTIFS(raw!$P$3:$P$202, GMs!C$1, raw!$R$3:$R$202, "*F*")</f>
        <v>60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</row>
    <row r="43" spans="1:13" x14ac:dyDescent="0.35">
      <c r="A43" t="s">
        <v>2195</v>
      </c>
      <c r="B43" t="s">
        <v>700</v>
      </c>
      <c r="C43">
        <f>COUNTIFS(raw!$P$3:$P$202, GMs!C$1)</f>
        <v>128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</row>
    <row r="45" spans="1:13" x14ac:dyDescent="0.35">
      <c r="A45" t="s">
        <v>2194</v>
      </c>
      <c r="B45" t="s">
        <v>22</v>
      </c>
      <c r="C45">
        <f>_xlfn.MAXIFS(raw!$N$3:$N$202,raw!$P$3:$P$202, GMs!C$1, raw!$R$3:$R$202, "*PG*")</f>
        <v>10.456888888888889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</row>
    <row r="46" spans="1:13" x14ac:dyDescent="0.35">
      <c r="A46" t="s">
        <v>2194</v>
      </c>
      <c r="B46" t="s">
        <v>100</v>
      </c>
      <c r="C46">
        <f>_xlfn.MAXIFS(raw!$N$3:$N$202,raw!$P$3:$P$202, GMs!C$1, raw!$R$3:$R$202, "*SG*")</f>
        <v>10.456888888888889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</row>
    <row r="47" spans="1:13" x14ac:dyDescent="0.35">
      <c r="A47" t="s">
        <v>2194</v>
      </c>
      <c r="B47" t="s">
        <v>191</v>
      </c>
      <c r="C47">
        <f>_xlfn.MAXIFS(raw!$N$3:$N$202,raw!$P$3:$P$202, GMs!C$1, raw!$R$3:$R$202, "*SF*")</f>
        <v>8.3583333333333343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</row>
    <row r="48" spans="1:13" x14ac:dyDescent="0.35">
      <c r="A48" t="s">
        <v>2194</v>
      </c>
      <c r="B48" t="s">
        <v>114</v>
      </c>
      <c r="C48">
        <f>_xlfn.MAXIFS(raw!$N$3:$N$202,raw!$P$3:$P$202, GMs!C$1, raw!$R$3:$R$202, "*PF*")</f>
        <v>11.8575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2194</v>
      </c>
      <c r="B49" t="s">
        <v>17</v>
      </c>
      <c r="C49">
        <f>_xlfn.MAXIFS(raw!$N$3:$N$202,raw!$P$3:$P$202, GMs!C$1, raw!$R$3:$R$202, "*C*")</f>
        <v>11.8575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2194</v>
      </c>
      <c r="B50" t="s">
        <v>698</v>
      </c>
      <c r="C50">
        <f>_xlfn.MAXIFS(raw!$N$3:$N$202,raw!$P$3:$P$202, GMs!C$1, raw!$R$3:$R$202, "*G*")</f>
        <v>10.456888888888889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</row>
    <row r="51" spans="1:13" x14ac:dyDescent="0.35">
      <c r="A51" t="s">
        <v>2194</v>
      </c>
      <c r="B51" t="s">
        <v>699</v>
      </c>
      <c r="C51">
        <f>_xlfn.MAXIFS(raw!$N$3:$N$202,raw!$P$3:$P$202, GMs!C$1, raw!$R$3:$R$202, "*F*")</f>
        <v>11.8575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</row>
    <row r="52" spans="1:13" x14ac:dyDescent="0.35">
      <c r="A52" t="s">
        <v>2194</v>
      </c>
      <c r="B52" t="s">
        <v>700</v>
      </c>
      <c r="C52">
        <f>_xlfn.MAXIFS(raw!$N$3:$N$202,raw!$P$3:$P$202, GMs!C$1, raw!$R$3:$R$202, "*")</f>
        <v>11.8575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</row>
    <row r="54" spans="1:13" x14ac:dyDescent="0.35">
      <c r="A54" t="s">
        <v>2201</v>
      </c>
      <c r="B54" t="s">
        <v>22</v>
      </c>
      <c r="C54">
        <f>_xlfn.MAXIFS(raw!$N$3:$N$202,raw!$P$3:$P$202, GMs!C$1, raw!$R$3:$R$202, "*PG*")</f>
        <v>10.456888888888889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</row>
    <row r="55" spans="1:13" x14ac:dyDescent="0.35">
      <c r="A55" t="s">
        <v>2201</v>
      </c>
      <c r="B55" t="s">
        <v>100</v>
      </c>
      <c r="C55">
        <f>_xlfn.MAXIFS(raw!$N$3:$N$202,raw!$P$3:$P$202, GMs!C$1, raw!$R$3:$R$202, "*SG*")</f>
        <v>10.456888888888889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</row>
    <row r="56" spans="1:13" x14ac:dyDescent="0.35">
      <c r="A56" t="s">
        <v>2201</v>
      </c>
      <c r="B56" t="s">
        <v>191</v>
      </c>
      <c r="C56">
        <f>_xlfn.MAXIFS(raw!$N$3:$N$202,raw!$P$3:$P$202, GMs!C$1, raw!$R$3:$R$202, "*SF*")</f>
        <v>8.3583333333333343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</row>
    <row r="57" spans="1:13" x14ac:dyDescent="0.35">
      <c r="A57" t="s">
        <v>2201</v>
      </c>
      <c r="B57" t="s">
        <v>114</v>
      </c>
      <c r="C57">
        <f>_xlfn.MAXIFS(raw!$N$3:$N$202,raw!$P$3:$P$202, GMs!C$1, raw!$R$3:$R$202, "*PF*")</f>
        <v>11.8575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2201</v>
      </c>
      <c r="B58" t="s">
        <v>17</v>
      </c>
      <c r="C58">
        <f>_xlfn.MAXIFS(raw!$N$3:$N$202,raw!$P$3:$P$202, GMs!C$1, raw!$R$3:$R$202, "*C*")</f>
        <v>11.8575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2201</v>
      </c>
      <c r="B59" t="s">
        <v>698</v>
      </c>
      <c r="C59">
        <f>_xlfn.MAXIFS(raw!$N$3:$N$202,raw!$P$3:$P$202, GMs!C$1, raw!$R$3:$R$202, "*G*")</f>
        <v>10.456888888888889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</row>
    <row r="60" spans="1:13" x14ac:dyDescent="0.35">
      <c r="A60" t="s">
        <v>2201</v>
      </c>
      <c r="B60" t="s">
        <v>699</v>
      </c>
      <c r="C60">
        <f>_xlfn.MAXIFS(raw!$N$3:$N$202,raw!$P$3:$P$202, GMs!C$1, raw!$R$3:$R$202, "*F*")</f>
        <v>11.8575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</row>
    <row r="61" spans="1:13" x14ac:dyDescent="0.35">
      <c r="A61" t="s">
        <v>2201</v>
      </c>
      <c r="B61" t="s">
        <v>700</v>
      </c>
      <c r="C61">
        <f>_xlfn.MAXIFS(raw!$N$3:$N$202,raw!$P$3:$P$202, GMs!C$1, raw!$R$3:$R$202, "*")</f>
        <v>11.8575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AR205"/>
  <sheetViews>
    <sheetView workbookViewId="0"/>
    <sheetView workbookViewId="1"/>
    <sheetView topLeftCell="C1" workbookViewId="2">
      <selection activeCell="G3" sqref="G3"/>
    </sheetView>
  </sheetViews>
  <sheetFormatPr defaultRowHeight="14.5" x14ac:dyDescent="0.35"/>
  <cols>
    <col min="1" max="1" width="14.7265625" customWidth="1"/>
    <col min="2" max="2" width="6.7265625" customWidth="1"/>
    <col min="3" max="6" width="4.1796875" customWidth="1"/>
    <col min="7" max="7" width="3.90625" customWidth="1"/>
    <col min="8" max="8" width="4.1796875" customWidth="1"/>
    <col min="9" max="9" width="18.81640625" customWidth="1"/>
    <col min="10" max="23" width="4.90625" customWidth="1"/>
    <col min="24" max="30" width="5.08984375" customWidth="1"/>
    <col min="31" max="31" width="6.1796875" customWidth="1"/>
    <col min="32" max="35" width="5.08984375" customWidth="1"/>
    <col min="36" max="36" width="6.1796875" customWidth="1"/>
    <col min="37" max="40" width="5.08984375" customWidth="1"/>
    <col min="41" max="43" width="7" customWidth="1"/>
  </cols>
  <sheetData>
    <row r="2" spans="4:44" x14ac:dyDescent="0.35">
      <c r="D2" t="s">
        <v>2635</v>
      </c>
      <c r="E2" t="s">
        <v>2634</v>
      </c>
      <c r="F2" t="s">
        <v>2633</v>
      </c>
      <c r="G2" t="s">
        <v>292</v>
      </c>
      <c r="H2" t="s">
        <v>293</v>
      </c>
      <c r="I2" t="str" cm="1">
        <f t="array" ref="I2:Y202">_xlfn._xlws.SORT(raw!A2:Q202, 15, -1,FALSE)</f>
        <v>PLAYER</v>
      </c>
      <c r="J2" t="str">
        <v>FG%</v>
      </c>
      <c r="K2" t="str">
        <v>FT%</v>
      </c>
      <c r="L2" t="str">
        <v>3PM</v>
      </c>
      <c r="M2" t="str">
        <v>PTS</v>
      </c>
      <c r="N2" t="str">
        <v>TREB</v>
      </c>
      <c r="O2" t="str">
        <v>AST</v>
      </c>
      <c r="P2" t="str">
        <v>STL</v>
      </c>
      <c r="Q2" t="str">
        <v>BLK</v>
      </c>
      <c r="R2" t="str">
        <v>TO</v>
      </c>
      <c r="S2" t="str">
        <v>PFT</v>
      </c>
      <c r="T2" t="str">
        <v>PTO</v>
      </c>
      <c r="U2" t="str">
        <v>PAst</v>
      </c>
      <c r="V2" t="str">
        <v>Normal</v>
      </c>
      <c r="W2" t="str">
        <v>Punt</v>
      </c>
      <c r="X2" t="str">
        <v>GM</v>
      </c>
      <c r="Y2" t="str">
        <v>$pent</v>
      </c>
      <c r="AG2" t="s">
        <v>2191</v>
      </c>
      <c r="AH2" t="s">
        <v>2192</v>
      </c>
      <c r="AI2" t="s">
        <v>2190</v>
      </c>
      <c r="AJ2" t="s">
        <v>1183</v>
      </c>
      <c r="AK2" t="s">
        <v>2189</v>
      </c>
    </row>
    <row r="3" spans="4:44" x14ac:dyDescent="0.35">
      <c r="D3">
        <f t="shared" ref="D3:D34" si="0">1900 * AG3/(AN$7 * 1) + 1</f>
        <v>66.503828880811568</v>
      </c>
      <c r="E3">
        <f t="shared" ref="E3:E34" si="1">1900 * AH3/(AO$7 * 1) + 1</f>
        <v>69.416481715666308</v>
      </c>
      <c r="F3">
        <f t="shared" ref="F3:F34" si="2">1900 * AI3/(AP$7 * 1) + 1</f>
        <v>90.522500837300583</v>
      </c>
      <c r="G3">
        <f t="shared" ref="G3:G34" si="3">1900 * AJ3/(AQ$7 * 1) + 1</f>
        <v>80.324582118316926</v>
      </c>
      <c r="H3">
        <f t="shared" ref="H3:H34" si="4">1900 * AK3/(AR$7 * 1) + 1</f>
        <v>80.324582118316926</v>
      </c>
      <c r="I3" t="str">
        <v>Anthony Davis</v>
      </c>
      <c r="J3">
        <v>1.6274999999999999</v>
      </c>
      <c r="K3">
        <v>2.5144444444444445</v>
      </c>
      <c r="L3">
        <v>-0.19805555555555554</v>
      </c>
      <c r="M3">
        <v>1.8341666666666667</v>
      </c>
      <c r="N3">
        <v>1.6361111111111111</v>
      </c>
      <c r="O3">
        <v>0.36166666666666664</v>
      </c>
      <c r="P3">
        <v>1.3088888888888888</v>
      </c>
      <c r="Q3">
        <v>3.7716666666666665</v>
      </c>
      <c r="R3">
        <v>-0.99888888888888894</v>
      </c>
      <c r="S3">
        <v>9.343055555555555</v>
      </c>
      <c r="T3">
        <v>12.856388888888889</v>
      </c>
      <c r="U3">
        <v>11.495833333333334</v>
      </c>
      <c r="V3">
        <v>11.8575</v>
      </c>
      <c r="W3">
        <v>11.8575</v>
      </c>
      <c r="X3" t="str">
        <v>_______</v>
      </c>
      <c r="Y3">
        <v>75</v>
      </c>
      <c r="AG3">
        <f>S3 - sorted!Z$103</f>
        <v>9.343055555555555</v>
      </c>
      <c r="AH3">
        <f>T3 - sorted!AA$103</f>
        <v>12.856388888888889</v>
      </c>
      <c r="AI3">
        <f>U3 - sorted!AB$103</f>
        <v>11.495833333333334</v>
      </c>
      <c r="AJ3">
        <f>V3 - sorted!AC$103</f>
        <v>11.8575</v>
      </c>
      <c r="AK3">
        <f>W3 - sorted!AD$103</f>
        <v>11.8575</v>
      </c>
    </row>
    <row r="4" spans="4:44" x14ac:dyDescent="0.35">
      <c r="D4">
        <f t="shared" si="0"/>
        <v>47.350263932312032</v>
      </c>
      <c r="E4">
        <f t="shared" si="1"/>
        <v>71.122052586256729</v>
      </c>
      <c r="F4">
        <f t="shared" si="2"/>
        <v>64.192048144494251</v>
      </c>
      <c r="G4">
        <f t="shared" si="3"/>
        <v>70.95474099673477</v>
      </c>
      <c r="H4">
        <f t="shared" si="4"/>
        <v>70.95474099673477</v>
      </c>
      <c r="I4" t="str">
        <v>James Harden</v>
      </c>
      <c r="J4">
        <v>-0.69511111111111112</v>
      </c>
      <c r="K4">
        <v>3.8457777777777773</v>
      </c>
      <c r="L4">
        <v>2.6066666666666669</v>
      </c>
      <c r="M4">
        <v>2.4857777777777779</v>
      </c>
      <c r="N4">
        <v>0.58177777777777773</v>
      </c>
      <c r="O4">
        <v>2.342222222222222</v>
      </c>
      <c r="P4">
        <v>1.496</v>
      </c>
      <c r="Q4">
        <v>0.51377777777777789</v>
      </c>
      <c r="R4">
        <v>-2.72</v>
      </c>
      <c r="S4">
        <v>6.6111111111111098</v>
      </c>
      <c r="T4">
        <v>13.17688888888889</v>
      </c>
      <c r="U4">
        <v>8.1146666666666665</v>
      </c>
      <c r="V4">
        <v>10.456888888888889</v>
      </c>
      <c r="W4">
        <v>10.456888888888889</v>
      </c>
      <c r="X4" t="str">
        <v>_______</v>
      </c>
      <c r="Y4">
        <v>75</v>
      </c>
      <c r="AG4">
        <f>S4 - sorted!Z$103</f>
        <v>6.6111111111111098</v>
      </c>
      <c r="AH4">
        <f>T4 - sorted!AA$103</f>
        <v>13.17688888888889</v>
      </c>
      <c r="AI4">
        <f>U4 - sorted!AB$103</f>
        <v>8.1146666666666665</v>
      </c>
      <c r="AJ4">
        <f>V4 - sorted!AC$103</f>
        <v>10.456888888888889</v>
      </c>
      <c r="AK4">
        <f>W4 - sorted!AD$103</f>
        <v>10.456888888888889</v>
      </c>
    </row>
    <row r="5" spans="4:44" x14ac:dyDescent="0.35">
      <c r="D5">
        <f t="shared" si="0"/>
        <v>65.500871488998953</v>
      </c>
      <c r="E5">
        <f t="shared" si="1"/>
        <v>65.921229225190487</v>
      </c>
      <c r="F5">
        <f t="shared" si="2"/>
        <v>74.435057591510954</v>
      </c>
      <c r="G5">
        <f t="shared" si="3"/>
        <v>68.508681366347531</v>
      </c>
      <c r="H5">
        <f t="shared" si="4"/>
        <v>68.508681366347531</v>
      </c>
      <c r="I5" t="str">
        <v>Karl-Anthony Towns</v>
      </c>
      <c r="J5">
        <v>1.6675</v>
      </c>
      <c r="K5">
        <v>0.89124999999999999</v>
      </c>
      <c r="L5">
        <v>1.9070833333333335</v>
      </c>
      <c r="M5">
        <v>1.81125</v>
      </c>
      <c r="N5">
        <v>2.4820833333333332</v>
      </c>
      <c r="O5">
        <v>0.66125</v>
      </c>
      <c r="P5">
        <v>0.46958333333333335</v>
      </c>
      <c r="Q5">
        <v>2.3095833333333338</v>
      </c>
      <c r="R5">
        <v>-2.1083333333333334</v>
      </c>
      <c r="S5">
        <v>9.2000000000000011</v>
      </c>
      <c r="T5">
        <v>12.199583333333335</v>
      </c>
      <c r="U5">
        <v>9.4300000000000015</v>
      </c>
      <c r="V5">
        <v>10.091250000000002</v>
      </c>
      <c r="W5">
        <v>10.091250000000002</v>
      </c>
      <c r="X5" t="str">
        <v>_______</v>
      </c>
      <c r="Y5">
        <v>68.510312259945451</v>
      </c>
      <c r="AG5">
        <f>S5 - sorted!Z$103</f>
        <v>9.2000000000000011</v>
      </c>
      <c r="AH5">
        <f>T5 - sorted!AA$103</f>
        <v>12.199583333333335</v>
      </c>
      <c r="AI5">
        <f>U5 - sorted!AB$103</f>
        <v>9.4300000000000015</v>
      </c>
      <c r="AJ5">
        <f>V5 - sorted!AC$103</f>
        <v>10.091250000000002</v>
      </c>
      <c r="AK5">
        <f>W5 - sorted!AD$103</f>
        <v>10.091250000000002</v>
      </c>
    </row>
    <row r="6" spans="4:44" x14ac:dyDescent="0.35">
      <c r="D6">
        <f t="shared" si="0"/>
        <v>40.14455063191059</v>
      </c>
      <c r="E6">
        <f t="shared" si="1"/>
        <v>60.325425333164155</v>
      </c>
      <c r="F6">
        <f t="shared" si="2"/>
        <v>54.624810819298816</v>
      </c>
      <c r="G6">
        <f t="shared" si="3"/>
        <v>65.182352460784074</v>
      </c>
      <c r="H6">
        <f t="shared" si="4"/>
        <v>65.182352460784074</v>
      </c>
      <c r="I6" t="str">
        <v>Damian Lillard</v>
      </c>
      <c r="J6">
        <v>-0.12097222222222223</v>
      </c>
      <c r="K6">
        <v>4.0106944444444439</v>
      </c>
      <c r="L6">
        <v>2.6148611111111113</v>
      </c>
      <c r="M6">
        <v>2.2798611111111113</v>
      </c>
      <c r="N6">
        <v>-0.2326388888888889</v>
      </c>
      <c r="O6">
        <v>2.7079166666666667</v>
      </c>
      <c r="P6">
        <v>0.50249999999999995</v>
      </c>
      <c r="Q6">
        <v>-0.61416666666666664</v>
      </c>
      <c r="R6">
        <v>-1.5540277777777778</v>
      </c>
      <c r="S6">
        <v>5.5833333333333339</v>
      </c>
      <c r="T6">
        <v>11.148055555555556</v>
      </c>
      <c r="U6">
        <v>6.8861111111111111</v>
      </c>
      <c r="V6">
        <v>9.5940277777777787</v>
      </c>
      <c r="W6">
        <v>9.5940277777777787</v>
      </c>
      <c r="X6" t="str">
        <v>_______</v>
      </c>
      <c r="Y6">
        <v>75</v>
      </c>
      <c r="AG6">
        <f>S6 - sorted!Z$103</f>
        <v>5.5833333333333339</v>
      </c>
      <c r="AH6">
        <f>T6 - sorted!AA$103</f>
        <v>11.148055555555556</v>
      </c>
      <c r="AI6">
        <f>U6 - sorted!AB$103</f>
        <v>6.8861111111111111</v>
      </c>
      <c r="AJ6">
        <f>V6 - sorted!AC$103</f>
        <v>9.5940277777777787</v>
      </c>
      <c r="AK6">
        <f>W6 - sorted!AD$103</f>
        <v>9.5940277777777787</v>
      </c>
      <c r="AN6" t="s">
        <v>2199</v>
      </c>
      <c r="AO6" t="s">
        <v>2200</v>
      </c>
      <c r="AP6" t="s">
        <v>2198</v>
      </c>
      <c r="AQ6" t="s">
        <v>2197</v>
      </c>
      <c r="AR6" t="s">
        <v>2196</v>
      </c>
    </row>
    <row r="7" spans="4:44" x14ac:dyDescent="0.35">
      <c r="D7">
        <f t="shared" si="0"/>
        <v>34.861983786683844</v>
      </c>
      <c r="E7">
        <f t="shared" si="1"/>
        <v>59.755571311139015</v>
      </c>
      <c r="F7">
        <f t="shared" si="2"/>
        <v>52.953767400262585</v>
      </c>
      <c r="G7">
        <f t="shared" si="3"/>
        <v>58.918076069357021</v>
      </c>
      <c r="H7">
        <f t="shared" si="4"/>
        <v>58.918076069357021</v>
      </c>
      <c r="I7" t="str">
        <v>Stephen Curry</v>
      </c>
      <c r="J7">
        <v>0</v>
      </c>
      <c r="K7">
        <v>3.8277777777777779</v>
      </c>
      <c r="L7">
        <v>2.6361111111111111</v>
      </c>
      <c r="M7">
        <v>1.8687499999999997</v>
      </c>
      <c r="N7">
        <v>0.24375000000000002</v>
      </c>
      <c r="O7">
        <v>1.9861111111111112</v>
      </c>
      <c r="P7">
        <v>0.61388888888888893</v>
      </c>
      <c r="Q7">
        <v>-0.13541666666666666</v>
      </c>
      <c r="R7">
        <v>-2.3833333333333333</v>
      </c>
      <c r="S7">
        <v>4.8298611111111107</v>
      </c>
      <c r="T7">
        <v>11.040972222222223</v>
      </c>
      <c r="U7">
        <v>6.6715277777777784</v>
      </c>
      <c r="V7">
        <v>8.65763888888889</v>
      </c>
      <c r="W7">
        <v>8.65763888888889</v>
      </c>
      <c r="X7" t="str">
        <v>_______</v>
      </c>
      <c r="Y7">
        <v>75</v>
      </c>
      <c r="AG7">
        <f>S7 - sorted!Z$103</f>
        <v>4.8298611111111107</v>
      </c>
      <c r="AH7">
        <f>T7 - sorted!AA$103</f>
        <v>11.040972222222223</v>
      </c>
      <c r="AI7">
        <f>U7 - sorted!AB$103</f>
        <v>6.6715277777777784</v>
      </c>
      <c r="AJ7">
        <f>V7 - sorted!AC$103</f>
        <v>8.65763888888889</v>
      </c>
      <c r="AK7">
        <f>W7 - sorted!AD$103</f>
        <v>8.65763888888889</v>
      </c>
      <c r="AN7">
        <f>SUM(sorted!T3:T102) - sorted!T103*100</f>
        <v>271.00409027777761</v>
      </c>
      <c r="AO7">
        <f>SUM(sorted!U3:U102) - sorted!U103*100</f>
        <v>357.03588194444455</v>
      </c>
      <c r="AP7">
        <f>SUM(sorted!V3:V102) - sorted!V103*100</f>
        <v>243.98428472222233</v>
      </c>
      <c r="AQ7">
        <f>SUM(sorted!W3:W102) - sorted!W103*100</f>
        <v>284.01347222222233</v>
      </c>
      <c r="AR7">
        <f>SUM(sorted!X3:X102) - sorted!X103*100</f>
        <v>284.01347222222233</v>
      </c>
    </row>
    <row r="8" spans="4:44" x14ac:dyDescent="0.35">
      <c r="D8">
        <f t="shared" si="0"/>
        <v>41.663592895238466</v>
      </c>
      <c r="E8">
        <f t="shared" si="1"/>
        <v>50.845596946011895</v>
      </c>
      <c r="F8">
        <f t="shared" si="2"/>
        <v>57.588344132023273</v>
      </c>
      <c r="G8">
        <f t="shared" si="3"/>
        <v>56.915774730952208</v>
      </c>
      <c r="H8">
        <f t="shared" si="4"/>
        <v>56.915774730952208</v>
      </c>
      <c r="I8" t="str">
        <v>Kawhi Leonard</v>
      </c>
      <c r="J8">
        <v>0.6166666666666667</v>
      </c>
      <c r="K8">
        <v>2.5583333333333331</v>
      </c>
      <c r="L8">
        <v>0.6333333333333333</v>
      </c>
      <c r="M8">
        <v>1.8166666666666669</v>
      </c>
      <c r="N8">
        <v>0.73333333333333328</v>
      </c>
      <c r="O8">
        <v>1.0916666666666668</v>
      </c>
      <c r="P8">
        <v>1.7916666666666667</v>
      </c>
      <c r="Q8">
        <v>0.125</v>
      </c>
      <c r="R8">
        <v>-1.0083333333333333</v>
      </c>
      <c r="S8">
        <v>5.8000000000000007</v>
      </c>
      <c r="T8">
        <v>9.3666666666666671</v>
      </c>
      <c r="U8">
        <v>7.2666666666666666</v>
      </c>
      <c r="V8">
        <v>8.3583333333333343</v>
      </c>
      <c r="W8">
        <v>8.3583333333333343</v>
      </c>
      <c r="X8" t="str">
        <v>_______</v>
      </c>
      <c r="Y8">
        <v>75</v>
      </c>
      <c r="AG8">
        <f>S8 - sorted!Z$103</f>
        <v>5.8000000000000007</v>
      </c>
      <c r="AH8">
        <f>T8 - sorted!AA$103</f>
        <v>9.3666666666666671</v>
      </c>
      <c r="AI8">
        <f>U8 - sorted!AB$103</f>
        <v>7.2666666666666666</v>
      </c>
      <c r="AJ8">
        <f>V8 - sorted!AC$103</f>
        <v>8.3583333333333343</v>
      </c>
      <c r="AK8">
        <f>W8 - sorted!AD$103</f>
        <v>8.3583333333333343</v>
      </c>
    </row>
    <row r="9" spans="4:44" x14ac:dyDescent="0.35">
      <c r="D9">
        <f t="shared" si="0"/>
        <v>52.59874970111796</v>
      </c>
      <c r="E9">
        <f t="shared" si="1"/>
        <v>55.272867493262943</v>
      </c>
      <c r="F9">
        <f t="shared" si="2"/>
        <v>44.912208940369744</v>
      </c>
      <c r="G9">
        <f t="shared" si="3"/>
        <v>56.218918116658173</v>
      </c>
      <c r="H9">
        <f t="shared" si="4"/>
        <v>56.218918116658173</v>
      </c>
      <c r="I9" t="str">
        <v>Nikola Jokic</v>
      </c>
      <c r="J9">
        <v>2.1875</v>
      </c>
      <c r="K9">
        <v>0.89444444444444449</v>
      </c>
      <c r="L9">
        <v>-0.31111111111111112</v>
      </c>
      <c r="M9">
        <v>1.1472222222222221</v>
      </c>
      <c r="N9">
        <v>2.2166666666666668</v>
      </c>
      <c r="O9">
        <v>2.6152777777777776</v>
      </c>
      <c r="P9">
        <v>0.97222222222222221</v>
      </c>
      <c r="Q9">
        <v>0.47638888888888886</v>
      </c>
      <c r="R9">
        <v>-1.9444444444444444</v>
      </c>
      <c r="S9">
        <v>7.3597222222222225</v>
      </c>
      <c r="T9">
        <v>10.198611111111111</v>
      </c>
      <c r="U9">
        <v>5.6388888888888884</v>
      </c>
      <c r="V9">
        <v>8.2541666666666664</v>
      </c>
      <c r="W9">
        <v>8.2541666666666664</v>
      </c>
      <c r="X9" t="str">
        <v>_______</v>
      </c>
      <c r="Y9">
        <v>56.220252110719642</v>
      </c>
      <c r="AG9">
        <f>S9 - sorted!Z$103</f>
        <v>7.3597222222222225</v>
      </c>
      <c r="AH9">
        <f>T9 - sorted!AA$103</f>
        <v>10.198611111111111</v>
      </c>
      <c r="AI9">
        <f>U9 - sorted!AB$103</f>
        <v>5.6388888888888884</v>
      </c>
      <c r="AJ9">
        <f>V9 - sorted!AC$103</f>
        <v>8.2541666666666664</v>
      </c>
      <c r="AK9">
        <f>W9 - sorted!AD$103</f>
        <v>8.2541666666666664</v>
      </c>
    </row>
    <row r="10" spans="4:44" x14ac:dyDescent="0.35">
      <c r="D10">
        <f t="shared" si="0"/>
        <v>44.76010212432989</v>
      </c>
      <c r="E10">
        <f t="shared" si="1"/>
        <v>44.097520135260282</v>
      </c>
      <c r="F10">
        <f t="shared" si="2"/>
        <v>48.924876309058703</v>
      </c>
      <c r="G10">
        <f t="shared" si="3"/>
        <v>48.544203937900029</v>
      </c>
      <c r="H10">
        <f t="shared" si="4"/>
        <v>48.544203937900029</v>
      </c>
      <c r="I10" t="str">
        <v>Jayson Tatum</v>
      </c>
      <c r="J10">
        <v>-0.20416666666666666</v>
      </c>
      <c r="K10">
        <v>0.86527777777777781</v>
      </c>
      <c r="L10">
        <v>1.7694444444444446</v>
      </c>
      <c r="M10">
        <v>1.8083333333333336</v>
      </c>
      <c r="N10">
        <v>0.93333333333333335</v>
      </c>
      <c r="O10">
        <v>0.95277777777777772</v>
      </c>
      <c r="P10">
        <v>1.2152777777777777</v>
      </c>
      <c r="Q10">
        <v>0.7583333333333333</v>
      </c>
      <c r="R10">
        <v>-0.9916666666666667</v>
      </c>
      <c r="S10">
        <v>6.2416666666666663</v>
      </c>
      <c r="T10">
        <v>8.0986111111111114</v>
      </c>
      <c r="U10">
        <v>6.1541666666666668</v>
      </c>
      <c r="V10">
        <v>7.1069444444444443</v>
      </c>
      <c r="W10">
        <v>7.1069444444444443</v>
      </c>
      <c r="X10" t="str">
        <v>_______</v>
      </c>
      <c r="Y10">
        <v>48.545352524070736</v>
      </c>
      <c r="AG10">
        <f>S10 - sorted!Z$103</f>
        <v>6.2416666666666663</v>
      </c>
      <c r="AH10">
        <f>T10 - sorted!AA$103</f>
        <v>8.0986111111111114</v>
      </c>
      <c r="AI10">
        <f>U10 - sorted!AB$103</f>
        <v>6.1541666666666668</v>
      </c>
      <c r="AJ10">
        <f>V10 - sorted!AC$103</f>
        <v>7.1069444444444443</v>
      </c>
      <c r="AK10">
        <f>W10 - sorted!AD$103</f>
        <v>7.1069444444444443</v>
      </c>
    </row>
    <row r="11" spans="4:44" x14ac:dyDescent="0.35">
      <c r="D11">
        <f t="shared" si="0"/>
        <v>24.837278593760477</v>
      </c>
      <c r="E11">
        <f t="shared" si="1"/>
        <v>52.515986167512281</v>
      </c>
      <c r="F11">
        <f t="shared" si="2"/>
        <v>26.520997097462175</v>
      </c>
      <c r="G11">
        <f t="shared" si="3"/>
        <v>48.133523106542754</v>
      </c>
      <c r="H11">
        <f t="shared" si="4"/>
        <v>48.133523106542754</v>
      </c>
      <c r="I11" t="str">
        <v>Trae Young</v>
      </c>
      <c r="J11">
        <v>-0.63277777777777777</v>
      </c>
      <c r="K11">
        <v>3.6455555555555557</v>
      </c>
      <c r="L11">
        <v>2.0872222222222221</v>
      </c>
      <c r="M11">
        <v>2.04</v>
      </c>
      <c r="N11">
        <v>-0.49111111111111111</v>
      </c>
      <c r="O11">
        <v>3.7683333333333331</v>
      </c>
      <c r="P11">
        <v>0.255</v>
      </c>
      <c r="Q11">
        <v>-0.9916666666666667</v>
      </c>
      <c r="R11">
        <v>-2.6349999999999998</v>
      </c>
      <c r="S11">
        <v>3.4</v>
      </c>
      <c r="T11">
        <v>9.6805555555555554</v>
      </c>
      <c r="U11">
        <v>3.2772222222222216</v>
      </c>
      <c r="V11">
        <v>7.0455555555555556</v>
      </c>
      <c r="W11">
        <v>7.0455555555555556</v>
      </c>
      <c r="X11" t="str">
        <v>_______</v>
      </c>
      <c r="Y11">
        <v>48.134661771371128</v>
      </c>
      <c r="AG11">
        <f>S11 - sorted!Z$103</f>
        <v>3.4</v>
      </c>
      <c r="AH11">
        <f>T11 - sorted!AA$103</f>
        <v>9.6805555555555554</v>
      </c>
      <c r="AI11">
        <f>U11 - sorted!AB$103</f>
        <v>3.2772222222222216</v>
      </c>
      <c r="AJ11">
        <f>V11 - sorted!AC$103</f>
        <v>7.0455555555555556</v>
      </c>
      <c r="AK11">
        <f>W11 - sorted!AD$103</f>
        <v>7.0455555555555556</v>
      </c>
    </row>
    <row r="12" spans="4:44" x14ac:dyDescent="0.35">
      <c r="D12">
        <f t="shared" si="0"/>
        <v>17.563403140517394</v>
      </c>
      <c r="E12">
        <f t="shared" si="1"/>
        <v>51.496013988012038</v>
      </c>
      <c r="F12">
        <f t="shared" si="2"/>
        <v>38.401088304383883</v>
      </c>
      <c r="G12">
        <f t="shared" si="3"/>
        <v>47.633644628555835</v>
      </c>
      <c r="H12">
        <f t="shared" si="4"/>
        <v>47.633644628555835</v>
      </c>
      <c r="I12" t="str">
        <v>Devin Booker</v>
      </c>
      <c r="J12">
        <v>0.69027777777777777</v>
      </c>
      <c r="K12">
        <v>4.6083333333333334</v>
      </c>
      <c r="L12">
        <v>0.7583333333333333</v>
      </c>
      <c r="M12">
        <v>2.0805555555555557</v>
      </c>
      <c r="N12">
        <v>-0.20416666666666666</v>
      </c>
      <c r="O12">
        <v>2.1680555555555556</v>
      </c>
      <c r="P12">
        <v>-6.8055555555555564E-2</v>
      </c>
      <c r="Q12">
        <v>-0.54444444444444451</v>
      </c>
      <c r="R12">
        <v>-2.5180555555555553</v>
      </c>
      <c r="S12">
        <v>2.3625000000000007</v>
      </c>
      <c r="T12">
        <v>9.4888888888888872</v>
      </c>
      <c r="U12">
        <v>4.8027777777777771</v>
      </c>
      <c r="V12">
        <v>6.9708333333333314</v>
      </c>
      <c r="W12">
        <v>6.9708333333333314</v>
      </c>
      <c r="X12" t="str">
        <v>_______</v>
      </c>
      <c r="Y12">
        <v>47.6</v>
      </c>
      <c r="AG12">
        <f>S12 - sorted!Z$103</f>
        <v>2.3625000000000007</v>
      </c>
      <c r="AH12">
        <f>T12 - sorted!AA$103</f>
        <v>9.4888888888888872</v>
      </c>
      <c r="AI12">
        <f>U12 - sorted!AB$103</f>
        <v>4.8027777777777771</v>
      </c>
      <c r="AJ12">
        <f>V12 - sorted!AC$103</f>
        <v>6.9708333333333314</v>
      </c>
      <c r="AK12">
        <f>W12 - sorted!AD$103</f>
        <v>6.9708333333333314</v>
      </c>
    </row>
    <row r="13" spans="4:44" x14ac:dyDescent="0.35">
      <c r="D13">
        <f t="shared" si="0"/>
        <v>31.672968778735907</v>
      </c>
      <c r="E13">
        <f t="shared" si="1"/>
        <v>42.419739811009883</v>
      </c>
      <c r="F13">
        <f t="shared" si="2"/>
        <v>40.975252276750396</v>
      </c>
      <c r="G13">
        <f t="shared" si="3"/>
        <v>46.490799781113665</v>
      </c>
      <c r="H13">
        <f t="shared" si="4"/>
        <v>46.490799781113665</v>
      </c>
      <c r="I13" t="str">
        <v>Kyrie Irving</v>
      </c>
      <c r="J13">
        <v>0.7583333333333333</v>
      </c>
      <c r="K13">
        <v>2.4250000000000003</v>
      </c>
      <c r="L13">
        <v>0.90000000000000013</v>
      </c>
      <c r="M13">
        <v>1.5083333333333335</v>
      </c>
      <c r="N13">
        <v>-0.20833333333333334</v>
      </c>
      <c r="O13">
        <v>1.6666666666666667</v>
      </c>
      <c r="P13">
        <v>0.85833333333333339</v>
      </c>
      <c r="Q13">
        <v>-0.125</v>
      </c>
      <c r="R13">
        <v>-0.98333333333333328</v>
      </c>
      <c r="S13">
        <v>4.375</v>
      </c>
      <c r="T13">
        <v>7.783333333333335</v>
      </c>
      <c r="U13">
        <v>5.1333333333333346</v>
      </c>
      <c r="V13">
        <v>6.8000000000000016</v>
      </c>
      <c r="W13">
        <v>6.8000000000000016</v>
      </c>
      <c r="X13" t="str">
        <v>_______</v>
      </c>
      <c r="Y13">
        <v>44.217303822544025</v>
      </c>
      <c r="AG13">
        <f>S13 - sorted!Z$103</f>
        <v>4.375</v>
      </c>
      <c r="AH13">
        <f>T13 - sorted!AA$103</f>
        <v>7.783333333333335</v>
      </c>
      <c r="AI13">
        <f>U13 - sorted!AB$103</f>
        <v>5.1333333333333346</v>
      </c>
      <c r="AJ13">
        <f>V13 - sorted!AC$103</f>
        <v>6.8000000000000016</v>
      </c>
      <c r="AK13">
        <f>W13 - sorted!AD$103</f>
        <v>6.8000000000000016</v>
      </c>
    </row>
    <row r="14" spans="4:44" x14ac:dyDescent="0.35">
      <c r="D14">
        <f t="shared" si="0"/>
        <v>46.430513054218224</v>
      </c>
      <c r="E14">
        <f t="shared" si="1"/>
        <v>37.459385977914941</v>
      </c>
      <c r="F14">
        <f t="shared" si="2"/>
        <v>52.287783591025317</v>
      </c>
      <c r="G14">
        <f t="shared" si="3"/>
        <v>43.344166967822808</v>
      </c>
      <c r="H14">
        <f t="shared" si="4"/>
        <v>43.344166967822808</v>
      </c>
      <c r="I14" t="str">
        <v>Deandre Ayton</v>
      </c>
      <c r="J14">
        <v>3.0675763888888889</v>
      </c>
      <c r="K14">
        <v>-0.15028472222222222</v>
      </c>
      <c r="L14">
        <v>-1.3348819444444444</v>
      </c>
      <c r="M14">
        <v>0.83982638888888894</v>
      </c>
      <c r="N14">
        <v>2.501798611111111</v>
      </c>
      <c r="O14">
        <v>-0.25636805555555553</v>
      </c>
      <c r="P14">
        <v>-0.17680555555555555</v>
      </c>
      <c r="Q14">
        <v>2.3603541666666663</v>
      </c>
      <c r="R14">
        <v>-0.52157638888888891</v>
      </c>
      <c r="S14">
        <v>6.4799236111111105</v>
      </c>
      <c r="T14">
        <v>6.8512152777777775</v>
      </c>
      <c r="U14">
        <v>6.5860069444444438</v>
      </c>
      <c r="V14">
        <v>6.3296388888888888</v>
      </c>
      <c r="W14">
        <v>6.3296388888888888</v>
      </c>
      <c r="X14" t="str">
        <v>_______</v>
      </c>
      <c r="Y14">
        <v>45.573884136891181</v>
      </c>
      <c r="AG14">
        <f>S14 - sorted!Z$103</f>
        <v>6.4799236111111105</v>
      </c>
      <c r="AH14">
        <f>T14 - sorted!AA$103</f>
        <v>6.8512152777777775</v>
      </c>
      <c r="AI14">
        <f>U14 - sorted!AB$103</f>
        <v>6.5860069444444438</v>
      </c>
      <c r="AJ14">
        <f>V14 - sorted!AC$103</f>
        <v>6.3296388888888888</v>
      </c>
      <c r="AK14">
        <f>W14 - sorted!AD$103</f>
        <v>6.3296388888888888</v>
      </c>
    </row>
    <row r="15" spans="4:44" x14ac:dyDescent="0.35">
      <c r="D15">
        <f t="shared" si="0"/>
        <v>46.146715062136877</v>
      </c>
      <c r="E15">
        <f t="shared" si="1"/>
        <v>50.173745706036733</v>
      </c>
      <c r="F15">
        <f t="shared" si="2"/>
        <v>23.536913736218825</v>
      </c>
      <c r="G15">
        <f t="shared" si="3"/>
        <v>43.269463938770492</v>
      </c>
      <c r="H15">
        <f t="shared" si="4"/>
        <v>43.269463938770492</v>
      </c>
      <c r="I15" t="str">
        <v>Luka Doncic</v>
      </c>
      <c r="J15">
        <v>0.28847222222222224</v>
      </c>
      <c r="K15">
        <v>-0.12097222222222223</v>
      </c>
      <c r="L15">
        <v>1.4888888888888889</v>
      </c>
      <c r="M15">
        <v>2.3822222222222225</v>
      </c>
      <c r="N15">
        <v>1.8145833333333334</v>
      </c>
      <c r="O15">
        <v>3.4244444444444446</v>
      </c>
      <c r="P15">
        <v>0.45597222222222222</v>
      </c>
      <c r="Q15">
        <v>-0.49319444444444449</v>
      </c>
      <c r="R15">
        <v>-2.9219444444444442</v>
      </c>
      <c r="S15">
        <v>6.4394444444444447</v>
      </c>
      <c r="T15">
        <v>9.2404166666666665</v>
      </c>
      <c r="U15">
        <v>2.8940277777777776</v>
      </c>
      <c r="V15">
        <v>6.3184722222222227</v>
      </c>
      <c r="W15">
        <v>6.3184722222222227</v>
      </c>
      <c r="X15" t="str">
        <v>_______</v>
      </c>
      <c r="Y15">
        <v>43.270485096297641</v>
      </c>
      <c r="AG15">
        <f>S15 - sorted!Z$103</f>
        <v>6.4394444444444447</v>
      </c>
      <c r="AH15">
        <f>T15 - sorted!AA$103</f>
        <v>9.2404166666666665</v>
      </c>
      <c r="AI15">
        <f>U15 - sorted!AB$103</f>
        <v>2.8940277777777776</v>
      </c>
      <c r="AJ15">
        <f>V15 - sorted!AC$103</f>
        <v>6.3184722222222227</v>
      </c>
      <c r="AK15">
        <f>W15 - sorted!AD$103</f>
        <v>6.3184722222222227</v>
      </c>
    </row>
    <row r="16" spans="4:44" x14ac:dyDescent="0.35">
      <c r="D16">
        <f t="shared" si="0"/>
        <v>35.937972056541085</v>
      </c>
      <c r="E16">
        <f t="shared" si="1"/>
        <v>43.439711990510119</v>
      </c>
      <c r="F16">
        <f t="shared" si="2"/>
        <v>47.919005513133975</v>
      </c>
      <c r="G16">
        <f t="shared" si="3"/>
        <v>43.257385090789391</v>
      </c>
      <c r="H16">
        <f t="shared" si="4"/>
        <v>43.257385090789391</v>
      </c>
      <c r="I16" t="str">
        <v>Joel Embiid</v>
      </c>
      <c r="J16">
        <v>0.6333333333333333</v>
      </c>
      <c r="K16">
        <v>1.3333333333333333</v>
      </c>
      <c r="L16">
        <v>-0.36666666666666664</v>
      </c>
      <c r="M16">
        <v>1.4249999999999998</v>
      </c>
      <c r="N16">
        <v>2.5249999999999999</v>
      </c>
      <c r="O16">
        <v>0.29166666666666669</v>
      </c>
      <c r="P16">
        <v>8.3333333333333329E-2</v>
      </c>
      <c r="Q16">
        <v>2.0499999999999998</v>
      </c>
      <c r="R16">
        <v>-1.6583333333333334</v>
      </c>
      <c r="S16">
        <v>4.9833333333333325</v>
      </c>
      <c r="T16">
        <v>7.9749999999999988</v>
      </c>
      <c r="U16">
        <v>6.0249999999999986</v>
      </c>
      <c r="V16">
        <v>6.3166666666666655</v>
      </c>
      <c r="W16">
        <v>6.3166666666666655</v>
      </c>
      <c r="X16" t="str">
        <v>_______</v>
      </c>
      <c r="Y16">
        <v>43.258405956512348</v>
      </c>
      <c r="AG16">
        <f>S16 - sorted!Z$103</f>
        <v>4.9833333333333325</v>
      </c>
      <c r="AH16">
        <f>T16 - sorted!AA$103</f>
        <v>7.9749999999999988</v>
      </c>
      <c r="AI16">
        <f>U16 - sorted!AB$103</f>
        <v>6.0249999999999986</v>
      </c>
      <c r="AJ16">
        <f>V16 - sorted!AC$103</f>
        <v>6.3166666666666655</v>
      </c>
      <c r="AK16">
        <f>W16 - sorted!AD$103</f>
        <v>6.3166666666666655</v>
      </c>
    </row>
    <row r="17" spans="4:37" x14ac:dyDescent="0.35">
      <c r="D17">
        <f t="shared" si="0"/>
        <v>76.385393552767511</v>
      </c>
      <c r="E17">
        <f t="shared" si="1"/>
        <v>47.000745295460973</v>
      </c>
      <c r="F17">
        <f t="shared" si="2"/>
        <v>35.553284212265822</v>
      </c>
      <c r="G17">
        <f t="shared" si="3"/>
        <v>42.095028258146968</v>
      </c>
      <c r="H17">
        <f t="shared" si="4"/>
        <v>42.095028258146968</v>
      </c>
      <c r="I17" t="str">
        <v>Giannis Antetokounmpo</v>
      </c>
      <c r="J17">
        <v>3.9962500000000003</v>
      </c>
      <c r="K17">
        <v>-4.6095833333333331</v>
      </c>
      <c r="L17">
        <v>0.11499999999999999</v>
      </c>
      <c r="M17">
        <v>2.5204166666666667</v>
      </c>
      <c r="N17">
        <v>3.5362499999999999</v>
      </c>
      <c r="O17">
        <v>1.7058333333333335</v>
      </c>
      <c r="P17">
        <v>0.25875000000000004</v>
      </c>
      <c r="Q17">
        <v>1.1212499999999999</v>
      </c>
      <c r="R17">
        <v>-2.5012500000000002</v>
      </c>
      <c r="S17">
        <v>10.7525</v>
      </c>
      <c r="T17">
        <v>8.644166666666667</v>
      </c>
      <c r="U17">
        <v>4.4370833333333337</v>
      </c>
      <c r="V17">
        <v>6.1429166666666664</v>
      </c>
      <c r="W17">
        <v>6.1429166666666664</v>
      </c>
      <c r="X17" t="str">
        <v>_______</v>
      </c>
      <c r="Y17">
        <v>42.096021043328605</v>
      </c>
      <c r="AG17">
        <f>S17 - sorted!Z$103</f>
        <v>10.7525</v>
      </c>
      <c r="AH17">
        <f>T17 - sorted!AA$103</f>
        <v>8.644166666666667</v>
      </c>
      <c r="AI17">
        <f>U17 - sorted!AB$103</f>
        <v>4.4370833333333337</v>
      </c>
      <c r="AJ17">
        <f>V17 - sorted!AC$103</f>
        <v>6.1429166666666664</v>
      </c>
      <c r="AK17">
        <f>W17 - sorted!AD$103</f>
        <v>6.1429166666666664</v>
      </c>
    </row>
    <row r="18" spans="4:37" x14ac:dyDescent="0.35">
      <c r="D18">
        <f t="shared" si="0"/>
        <v>42.455247613242022</v>
      </c>
      <c r="E18">
        <f t="shared" si="1"/>
        <v>32.517140346557511</v>
      </c>
      <c r="F18">
        <f t="shared" si="2"/>
        <v>44.359520793361639</v>
      </c>
      <c r="G18">
        <f t="shared" si="3"/>
        <v>41.966806641116868</v>
      </c>
      <c r="H18">
        <f t="shared" si="4"/>
        <v>41.966806641116868</v>
      </c>
      <c r="I18" t="str">
        <v>Nikola Vucevic</v>
      </c>
      <c r="J18">
        <v>1.0733333333333333</v>
      </c>
      <c r="K18">
        <v>0.21083333333333332</v>
      </c>
      <c r="L18">
        <v>0.26833333333333331</v>
      </c>
      <c r="M18">
        <v>0.96791666666666665</v>
      </c>
      <c r="N18">
        <v>2.2904166666666668</v>
      </c>
      <c r="O18">
        <v>0.55583333333333329</v>
      </c>
      <c r="P18">
        <v>-4.791666666666667E-2</v>
      </c>
      <c r="Q18">
        <v>0.60375000000000001</v>
      </c>
      <c r="R18">
        <v>0.20125000000000001</v>
      </c>
      <c r="S18">
        <v>5.9129166666666668</v>
      </c>
      <c r="T18">
        <v>5.9224999999999994</v>
      </c>
      <c r="U18">
        <v>5.5679166666666662</v>
      </c>
      <c r="V18">
        <v>6.1237499999999994</v>
      </c>
      <c r="W18">
        <v>6.1237499999999994</v>
      </c>
      <c r="X18" t="str">
        <v>_______</v>
      </c>
      <c r="Y18">
        <v>41.967796328684827</v>
      </c>
      <c r="AG18">
        <f>S18 - sorted!Z$103</f>
        <v>5.9129166666666668</v>
      </c>
      <c r="AH18">
        <f>T18 - sorted!AA$103</f>
        <v>5.9224999999999994</v>
      </c>
      <c r="AI18">
        <f>U18 - sorted!AB$103</f>
        <v>5.5679166666666662</v>
      </c>
      <c r="AJ18">
        <f>V18 - sorted!AC$103</f>
        <v>6.1237499999999994</v>
      </c>
      <c r="AK18">
        <f>W18 - sorted!AD$103</f>
        <v>6.1237499999999994</v>
      </c>
    </row>
    <row r="19" spans="4:37" x14ac:dyDescent="0.35">
      <c r="D19">
        <f t="shared" si="0"/>
        <v>28.360288150632435</v>
      </c>
      <c r="E19">
        <f t="shared" si="1"/>
        <v>40.113715753009338</v>
      </c>
      <c r="F19">
        <f t="shared" si="2"/>
        <v>42.020060006710921</v>
      </c>
      <c r="G19">
        <f t="shared" si="3"/>
        <v>40.862985764075148</v>
      </c>
      <c r="H19">
        <f t="shared" si="4"/>
        <v>40.862985764075148</v>
      </c>
      <c r="I19" t="str">
        <v>Paul George</v>
      </c>
      <c r="J19">
        <v>-1.0762499999999999</v>
      </c>
      <c r="K19">
        <v>2.0562500000000004</v>
      </c>
      <c r="L19">
        <v>2.17875</v>
      </c>
      <c r="M19">
        <v>1.4962500000000001</v>
      </c>
      <c r="N19">
        <v>0.56875000000000009</v>
      </c>
      <c r="O19">
        <v>0.69125000000000003</v>
      </c>
      <c r="P19">
        <v>1.6275000000000002</v>
      </c>
      <c r="Q19">
        <v>-0.1925</v>
      </c>
      <c r="R19">
        <v>-1.3912500000000001</v>
      </c>
      <c r="S19">
        <v>3.9025000000000007</v>
      </c>
      <c r="T19">
        <v>7.3500000000000014</v>
      </c>
      <c r="U19">
        <v>5.267500000000001</v>
      </c>
      <c r="V19">
        <v>5.9587500000000011</v>
      </c>
      <c r="W19">
        <v>5.9587500000000011</v>
      </c>
      <c r="X19" t="str">
        <v>_______</v>
      </c>
      <c r="Y19">
        <v>40.863948785229773</v>
      </c>
      <c r="AG19">
        <f>S19 - sorted!Z$103</f>
        <v>3.9025000000000007</v>
      </c>
      <c r="AH19">
        <f>T19 - sorted!AA$103</f>
        <v>7.3500000000000014</v>
      </c>
      <c r="AI19">
        <f>U19 - sorted!AB$103</f>
        <v>5.267500000000001</v>
      </c>
      <c r="AJ19">
        <f>V19 - sorted!AC$103</f>
        <v>5.9587500000000011</v>
      </c>
      <c r="AK19">
        <f>W19 - sorted!AD$103</f>
        <v>5.9587500000000011</v>
      </c>
    </row>
    <row r="20" spans="4:37" x14ac:dyDescent="0.35">
      <c r="D20">
        <f t="shared" si="0"/>
        <v>26.114832087020844</v>
      </c>
      <c r="E20">
        <f t="shared" si="1"/>
        <v>37.234142121608649</v>
      </c>
      <c r="F20">
        <f t="shared" si="2"/>
        <v>33.53397154990941</v>
      </c>
      <c r="G20">
        <f t="shared" si="3"/>
        <v>40.425359810298509</v>
      </c>
      <c r="H20">
        <f t="shared" si="4"/>
        <v>40.425359810298509</v>
      </c>
      <c r="I20" t="str">
        <v>Jimmy Butler</v>
      </c>
      <c r="J20">
        <v>-0.13333333333333333</v>
      </c>
      <c r="K20">
        <v>2.3111111111111113</v>
      </c>
      <c r="L20">
        <v>-0.74666666666666659</v>
      </c>
      <c r="M20">
        <v>0.97777777777777786</v>
      </c>
      <c r="N20">
        <v>0.64</v>
      </c>
      <c r="O20">
        <v>1.7155555555555555</v>
      </c>
      <c r="P20">
        <v>1.911111111111111</v>
      </c>
      <c r="Q20">
        <v>0.13333333333333333</v>
      </c>
      <c r="R20">
        <v>-0.91555555555555557</v>
      </c>
      <c r="S20">
        <v>3.5822222222222222</v>
      </c>
      <c r="T20">
        <v>6.8088888888888901</v>
      </c>
      <c r="U20">
        <v>4.177777777777778</v>
      </c>
      <c r="V20">
        <v>5.8933333333333344</v>
      </c>
      <c r="W20">
        <v>5.8933333333333344</v>
      </c>
      <c r="X20" t="str">
        <v>_______</v>
      </c>
      <c r="Y20">
        <v>40.426312259162991</v>
      </c>
      <c r="AG20">
        <f>S20 - sorted!Z$103</f>
        <v>3.5822222222222222</v>
      </c>
      <c r="AH20">
        <f>T20 - sorted!AA$103</f>
        <v>6.8088888888888901</v>
      </c>
      <c r="AI20">
        <f>U20 - sorted!AB$103</f>
        <v>4.177777777777778</v>
      </c>
      <c r="AJ20">
        <f>V20 - sorted!AC$103</f>
        <v>5.8933333333333344</v>
      </c>
      <c r="AK20">
        <f>W20 - sorted!AD$103</f>
        <v>5.8933333333333344</v>
      </c>
    </row>
    <row r="21" spans="4:37" x14ac:dyDescent="0.35">
      <c r="D21">
        <f t="shared" si="0"/>
        <v>46.824441610390849</v>
      </c>
      <c r="E21">
        <f t="shared" si="1"/>
        <v>37.415963249258681</v>
      </c>
      <c r="F21">
        <f t="shared" si="2"/>
        <v>31.722322535743906</v>
      </c>
      <c r="G21">
        <f t="shared" si="3"/>
        <v>36.994966983667126</v>
      </c>
      <c r="H21">
        <f t="shared" si="4"/>
        <v>36.994966983667126</v>
      </c>
      <c r="I21" t="str">
        <v>Bam Adebayo</v>
      </c>
      <c r="J21">
        <v>2.8708333333333336</v>
      </c>
      <c r="K21">
        <v>-1.1555555555555557</v>
      </c>
      <c r="L21">
        <v>-1.5798611111111112</v>
      </c>
      <c r="M21">
        <v>0.67708333333333337</v>
      </c>
      <c r="N21">
        <v>2.2208333333333332</v>
      </c>
      <c r="O21">
        <v>1.4354166666666668</v>
      </c>
      <c r="P21">
        <v>0.55069444444444438</v>
      </c>
      <c r="Q21">
        <v>1.8236111111111113</v>
      </c>
      <c r="R21">
        <v>-1.4625000000000001</v>
      </c>
      <c r="S21">
        <v>6.5361111111111114</v>
      </c>
      <c r="T21">
        <v>6.843055555555555</v>
      </c>
      <c r="U21">
        <v>3.9451388888888888</v>
      </c>
      <c r="V21">
        <v>5.3805555555555546</v>
      </c>
      <c r="W21">
        <v>5.3805555555555546</v>
      </c>
      <c r="X21" t="str">
        <v>_______</v>
      </c>
      <c r="Y21">
        <v>36.995836560142664</v>
      </c>
      <c r="AG21">
        <f>S21 - sorted!Z$103</f>
        <v>6.5361111111111114</v>
      </c>
      <c r="AH21">
        <f>T21 - sorted!AA$103</f>
        <v>6.843055555555555</v>
      </c>
      <c r="AI21">
        <f>U21 - sorted!AB$103</f>
        <v>3.9451388888888888</v>
      </c>
      <c r="AJ21">
        <f>V21 - sorted!AC$103</f>
        <v>5.3805555555555546</v>
      </c>
      <c r="AK21">
        <f>W21 - sorted!AD$103</f>
        <v>5.3805555555555546</v>
      </c>
    </row>
    <row r="22" spans="4:37" x14ac:dyDescent="0.35">
      <c r="D22">
        <f t="shared" si="0"/>
        <v>62.587426327539312</v>
      </c>
      <c r="E22">
        <f t="shared" si="1"/>
        <v>30.563671889732049</v>
      </c>
      <c r="F22">
        <f t="shared" si="2"/>
        <v>44.98683806393835</v>
      </c>
      <c r="G22">
        <f t="shared" si="3"/>
        <v>35.363393364066724</v>
      </c>
      <c r="H22">
        <f t="shared" si="4"/>
        <v>35.363393364066724</v>
      </c>
      <c r="I22" t="str">
        <v>Rudy Gobert</v>
      </c>
      <c r="J22">
        <v>4.4759722222222216</v>
      </c>
      <c r="K22">
        <v>-3.6477777777777778</v>
      </c>
      <c r="L22">
        <v>-1.6284722222222223</v>
      </c>
      <c r="M22">
        <v>0.33499999999999996</v>
      </c>
      <c r="N22">
        <v>3.4058333333333333</v>
      </c>
      <c r="O22">
        <v>-0.51180555555555562</v>
      </c>
      <c r="P22">
        <v>-0.42805555555555558</v>
      </c>
      <c r="Q22">
        <v>3.5547222222222223</v>
      </c>
      <c r="R22">
        <v>-0.41875000000000001</v>
      </c>
      <c r="S22">
        <v>8.7844444444444427</v>
      </c>
      <c r="T22">
        <v>5.555416666666666</v>
      </c>
      <c r="U22">
        <v>5.648472222222221</v>
      </c>
      <c r="V22">
        <v>5.1366666666666658</v>
      </c>
      <c r="W22">
        <v>5.1366666666666658</v>
      </c>
      <c r="X22" t="str">
        <v>_______</v>
      </c>
      <c r="Y22">
        <v>35.364223524530622</v>
      </c>
      <c r="AG22">
        <f>S22 - sorted!Z$103</f>
        <v>8.7844444444444427</v>
      </c>
      <c r="AH22">
        <f>T22 - sorted!AA$103</f>
        <v>5.555416666666666</v>
      </c>
      <c r="AI22">
        <f>U22 - sorted!AB$103</f>
        <v>5.648472222222221</v>
      </c>
      <c r="AJ22">
        <f>V22 - sorted!AC$103</f>
        <v>5.1366666666666658</v>
      </c>
      <c r="AK22">
        <f>W22 - sorted!AD$103</f>
        <v>5.1366666666666658</v>
      </c>
    </row>
    <row r="23" spans="4:37" x14ac:dyDescent="0.35">
      <c r="D23">
        <f t="shared" si="0"/>
        <v>35.36833120779314</v>
      </c>
      <c r="E23">
        <f t="shared" si="1"/>
        <v>30.017469396506918</v>
      </c>
      <c r="F23">
        <f t="shared" si="2"/>
        <v>44.658037287636077</v>
      </c>
      <c r="G23">
        <f t="shared" si="3"/>
        <v>35.122745546597194</v>
      </c>
      <c r="H23">
        <f t="shared" si="4"/>
        <v>35.122745546597194</v>
      </c>
      <c r="I23" t="str">
        <v>John Collins</v>
      </c>
      <c r="J23">
        <v>2.7625000000000002</v>
      </c>
      <c r="K23">
        <v>0.19861111111111113</v>
      </c>
      <c r="L23">
        <v>-0.11736111111111112</v>
      </c>
      <c r="M23">
        <v>0.79444444444444451</v>
      </c>
      <c r="N23">
        <v>1.3361111111111112</v>
      </c>
      <c r="O23">
        <v>-0.50555555555555565</v>
      </c>
      <c r="P23">
        <v>-0.30694444444444446</v>
      </c>
      <c r="Q23">
        <v>1.2909722222222222</v>
      </c>
      <c r="R23">
        <v>-0.35208333333333336</v>
      </c>
      <c r="S23">
        <v>4.9020833333333336</v>
      </c>
      <c r="T23">
        <v>5.4527777777777775</v>
      </c>
      <c r="U23">
        <v>5.6062500000000002</v>
      </c>
      <c r="V23">
        <v>5.1006944444444438</v>
      </c>
      <c r="W23">
        <v>5.1006944444444438</v>
      </c>
      <c r="X23" t="str">
        <v>_______</v>
      </c>
      <c r="Y23">
        <v>35.123569893423841</v>
      </c>
      <c r="AG23">
        <f>S23 - sorted!Z$103</f>
        <v>4.9020833333333336</v>
      </c>
      <c r="AH23">
        <f>T23 - sorted!AA$103</f>
        <v>5.4527777777777775</v>
      </c>
      <c r="AI23">
        <f>U23 - sorted!AB$103</f>
        <v>5.6062500000000002</v>
      </c>
      <c r="AJ23">
        <f>V23 - sorted!AC$103</f>
        <v>5.1006944444444438</v>
      </c>
      <c r="AK23">
        <f>W23 - sorted!AD$103</f>
        <v>5.1006944444444438</v>
      </c>
    </row>
    <row r="24" spans="4:37" x14ac:dyDescent="0.35">
      <c r="D24">
        <f t="shared" si="0"/>
        <v>21.877093670352316</v>
      </c>
      <c r="E24">
        <f t="shared" si="1"/>
        <v>32.494967038307507</v>
      </c>
      <c r="F24">
        <f t="shared" si="2"/>
        <v>32.667624767612935</v>
      </c>
      <c r="G24">
        <f t="shared" si="3"/>
        <v>35.114383267225662</v>
      </c>
      <c r="H24">
        <f t="shared" si="4"/>
        <v>35.114383267225662</v>
      </c>
      <c r="I24" t="str">
        <v>Khris Middleton</v>
      </c>
      <c r="J24">
        <v>0.49319444444444449</v>
      </c>
      <c r="K24">
        <v>2.1216666666666666</v>
      </c>
      <c r="L24">
        <v>1.0515277777777776</v>
      </c>
      <c r="M24">
        <v>1.1259722222222222</v>
      </c>
      <c r="N24">
        <v>0.64208333333333334</v>
      </c>
      <c r="O24">
        <v>1.0329166666666667</v>
      </c>
      <c r="P24">
        <v>0.42805555555555558</v>
      </c>
      <c r="Q24">
        <v>-0.97708333333333341</v>
      </c>
      <c r="R24">
        <v>-0.81888888888888889</v>
      </c>
      <c r="S24">
        <v>2.9777777777777779</v>
      </c>
      <c r="T24">
        <v>5.9183333333333321</v>
      </c>
      <c r="U24">
        <v>4.0665277777777762</v>
      </c>
      <c r="V24">
        <v>5.0994444444444431</v>
      </c>
      <c r="W24">
        <v>5.0994444444444431</v>
      </c>
      <c r="X24" t="str">
        <v>_______</v>
      </c>
      <c r="Y24">
        <v>35.115207412034025</v>
      </c>
      <c r="AG24">
        <f>S24 - sorted!Z$103</f>
        <v>2.9777777777777779</v>
      </c>
      <c r="AH24">
        <f>T24 - sorted!AA$103</f>
        <v>5.9183333333333321</v>
      </c>
      <c r="AI24">
        <f>U24 - sorted!AB$103</f>
        <v>4.0665277777777762</v>
      </c>
      <c r="AJ24">
        <f>V24 - sorted!AC$103</f>
        <v>5.0994444444444431</v>
      </c>
      <c r="AK24">
        <f>W24 - sorted!AD$103</f>
        <v>5.0994444444444431</v>
      </c>
    </row>
    <row r="25" spans="4:37" x14ac:dyDescent="0.35">
      <c r="D25">
        <f t="shared" si="0"/>
        <v>33.615590134722517</v>
      </c>
      <c r="E25">
        <f t="shared" si="1"/>
        <v>28.358166829131527</v>
      </c>
      <c r="F25">
        <f t="shared" si="2"/>
        <v>42.759861753391029</v>
      </c>
      <c r="G25">
        <f t="shared" si="3"/>
        <v>34.932271405356836</v>
      </c>
      <c r="H25">
        <f t="shared" si="4"/>
        <v>34.932271405356836</v>
      </c>
      <c r="I25" t="str">
        <v>Kristaps Porzingis</v>
      </c>
      <c r="J25">
        <v>-0.64166666666666661</v>
      </c>
      <c r="K25">
        <v>0.42013888888888895</v>
      </c>
      <c r="L25">
        <v>0.9472222222222223</v>
      </c>
      <c r="M25">
        <v>0.90902777777777777</v>
      </c>
      <c r="N25">
        <v>1.4361111111111109</v>
      </c>
      <c r="O25">
        <v>-0.29027777777777775</v>
      </c>
      <c r="P25">
        <v>-0.38958333333333334</v>
      </c>
      <c r="Q25">
        <v>2.75</v>
      </c>
      <c r="R25">
        <v>-6.8750000000000006E-2</v>
      </c>
      <c r="S25">
        <v>4.6520833333333336</v>
      </c>
      <c r="T25">
        <v>5.1409722222222225</v>
      </c>
      <c r="U25">
        <v>5.3624999999999998</v>
      </c>
      <c r="V25">
        <v>5.0722222222222229</v>
      </c>
      <c r="W25">
        <v>5.0722222222222229</v>
      </c>
      <c r="X25" t="str">
        <v>_______</v>
      </c>
      <c r="Y25">
        <v>34.933091150655926</v>
      </c>
      <c r="AG25">
        <f>S25 - sorted!Z$103</f>
        <v>4.6520833333333336</v>
      </c>
      <c r="AH25">
        <f>T25 - sorted!AA$103</f>
        <v>5.1409722222222225</v>
      </c>
      <c r="AI25">
        <f>U25 - sorted!AB$103</f>
        <v>5.3624999999999998</v>
      </c>
      <c r="AJ25">
        <f>V25 - sorted!AC$103</f>
        <v>5.0722222222222229</v>
      </c>
      <c r="AK25">
        <f>W25 - sorted!AD$103</f>
        <v>5.0722222222222229</v>
      </c>
    </row>
    <row r="26" spans="4:37" x14ac:dyDescent="0.35">
      <c r="D26">
        <f t="shared" si="0"/>
        <v>33.600983959113584</v>
      </c>
      <c r="E26">
        <f t="shared" si="1"/>
        <v>30.002687191006913</v>
      </c>
      <c r="F26">
        <f t="shared" si="2"/>
        <v>35.134712171381011</v>
      </c>
      <c r="G26">
        <f t="shared" si="3"/>
        <v>33.612889548960148</v>
      </c>
      <c r="H26">
        <f t="shared" si="4"/>
        <v>33.612889548960148</v>
      </c>
      <c r="I26" t="str">
        <v>Jusuf Nurkic</v>
      </c>
      <c r="J26">
        <v>0.97499999999999987</v>
      </c>
      <c r="K26">
        <v>0.22500000000000003</v>
      </c>
      <c r="L26">
        <v>-1.0750000000000002</v>
      </c>
      <c r="M26">
        <v>0.36666666666666664</v>
      </c>
      <c r="N26">
        <v>1.708333333333333</v>
      </c>
      <c r="O26">
        <v>0.49166666666666664</v>
      </c>
      <c r="P26">
        <v>0.69166666666666665</v>
      </c>
      <c r="Q26">
        <v>2.0666666666666669</v>
      </c>
      <c r="R26">
        <v>-0.57499999999999996</v>
      </c>
      <c r="S26">
        <v>4.6499999999999995</v>
      </c>
      <c r="T26">
        <v>5.4499999999999993</v>
      </c>
      <c r="U26">
        <v>4.3833333333333329</v>
      </c>
      <c r="V26">
        <v>4.8749999999999991</v>
      </c>
      <c r="W26">
        <v>4.8749999999999991</v>
      </c>
      <c r="X26" t="str">
        <v>_______</v>
      </c>
      <c r="Y26">
        <v>33.613677420263485</v>
      </c>
      <c r="AG26">
        <f>S26 - sorted!Z$103</f>
        <v>4.6499999999999995</v>
      </c>
      <c r="AH26">
        <f>T26 - sorted!AA$103</f>
        <v>5.4499999999999993</v>
      </c>
      <c r="AI26">
        <f>U26 - sorted!AB$103</f>
        <v>4.3833333333333329</v>
      </c>
      <c r="AJ26">
        <f>V26 - sorted!AC$103</f>
        <v>4.8749999999999991</v>
      </c>
      <c r="AK26">
        <f>W26 - sorted!AD$103</f>
        <v>4.8749999999999991</v>
      </c>
    </row>
    <row r="27" spans="4:37" x14ac:dyDescent="0.35">
      <c r="D27">
        <f t="shared" si="0"/>
        <v>37.469673005396693</v>
      </c>
      <c r="E27">
        <f t="shared" si="1"/>
        <v>27.592448584231345</v>
      </c>
      <c r="F27">
        <f t="shared" si="2"/>
        <v>40.638880429941153</v>
      </c>
      <c r="G27">
        <f t="shared" si="3"/>
        <v>31.75274695987132</v>
      </c>
      <c r="H27">
        <f t="shared" si="4"/>
        <v>31.75274695987132</v>
      </c>
      <c r="I27" t="str">
        <v>Christian Wood</v>
      </c>
      <c r="J27">
        <v>2.1961111111111111</v>
      </c>
      <c r="K27">
        <v>-0.60486111111111118</v>
      </c>
      <c r="L27">
        <v>-0.11166666666666665</v>
      </c>
      <c r="M27">
        <v>0.85611111111111116</v>
      </c>
      <c r="N27">
        <v>1.8890277777777778</v>
      </c>
      <c r="O27">
        <v>-0.49319444444444449</v>
      </c>
      <c r="P27">
        <v>-0.50249999999999995</v>
      </c>
      <c r="Q27">
        <v>1.7680555555555555</v>
      </c>
      <c r="R27">
        <v>-0.40013888888888888</v>
      </c>
      <c r="S27">
        <v>5.2018055555555556</v>
      </c>
      <c r="T27">
        <v>4.9970833333333333</v>
      </c>
      <c r="U27">
        <v>5.0901388888888892</v>
      </c>
      <c r="V27">
        <v>4.5969444444444445</v>
      </c>
      <c r="W27">
        <v>4.5969444444444445</v>
      </c>
      <c r="X27" t="str">
        <v>_______</v>
      </c>
      <c r="Y27">
        <v>31.753489893329952</v>
      </c>
      <c r="AG27">
        <f>S27 - sorted!Z$103</f>
        <v>5.2018055555555556</v>
      </c>
      <c r="AH27">
        <f>T27 - sorted!AA$103</f>
        <v>4.9970833333333333</v>
      </c>
      <c r="AI27">
        <f>U27 - sorted!AB$103</f>
        <v>5.0901388888888892</v>
      </c>
      <c r="AJ27">
        <f>V27 - sorted!AC$103</f>
        <v>4.5969444444444445</v>
      </c>
      <c r="AK27">
        <f>W27 - sorted!AD$103</f>
        <v>4.5969444444444445</v>
      </c>
    </row>
    <row r="28" spans="4:37" x14ac:dyDescent="0.35">
      <c r="D28">
        <f t="shared" si="0"/>
        <v>44.720178577665507</v>
      </c>
      <c r="E28">
        <f t="shared" si="1"/>
        <v>36.888977623183557</v>
      </c>
      <c r="F28">
        <f t="shared" si="2"/>
        <v>9.2957301126265008</v>
      </c>
      <c r="G28">
        <f t="shared" si="3"/>
        <v>31.260301619103533</v>
      </c>
      <c r="H28">
        <f t="shared" si="4"/>
        <v>31.260301619103533</v>
      </c>
      <c r="I28" t="str">
        <v>LeBron James</v>
      </c>
      <c r="J28">
        <v>1.3520833333333333</v>
      </c>
      <c r="K28">
        <v>-1.7126388888888888</v>
      </c>
      <c r="L28">
        <v>0.61458333333333337</v>
      </c>
      <c r="M28">
        <v>1.5405555555555555</v>
      </c>
      <c r="N28">
        <v>1.016111111111111</v>
      </c>
      <c r="O28">
        <v>3.4580555555555552</v>
      </c>
      <c r="P28">
        <v>0.55722222222222229</v>
      </c>
      <c r="Q28">
        <v>-8.1944444444444445E-2</v>
      </c>
      <c r="R28">
        <v>-2.2206944444444443</v>
      </c>
      <c r="S28">
        <v>6.2359722222222214</v>
      </c>
      <c r="T28">
        <v>6.7440277777777764</v>
      </c>
      <c r="U28">
        <v>1.0652777777777778</v>
      </c>
      <c r="V28">
        <v>4.5233333333333317</v>
      </c>
      <c r="W28">
        <v>4.5233333333333317</v>
      </c>
      <c r="X28" t="str">
        <v>_______</v>
      </c>
      <c r="Y28">
        <v>31.261032655929949</v>
      </c>
      <c r="AG28">
        <f>S28 - sorted!Z$103</f>
        <v>6.2359722222222214</v>
      </c>
      <c r="AH28">
        <f>T28 - sorted!AA$103</f>
        <v>6.7440277777777764</v>
      </c>
      <c r="AI28">
        <f>U28 - sorted!AB$103</f>
        <v>1.0652777777777778</v>
      </c>
      <c r="AJ28">
        <f>V28 - sorted!AC$103</f>
        <v>4.5233333333333317</v>
      </c>
      <c r="AK28">
        <f>W28 - sorted!AD$103</f>
        <v>4.5233333333333317</v>
      </c>
    </row>
    <row r="29" spans="4:37" x14ac:dyDescent="0.35">
      <c r="D29">
        <f t="shared" si="0"/>
        <v>27.35343577865742</v>
      </c>
      <c r="E29">
        <f t="shared" si="1"/>
        <v>30.100249747306943</v>
      </c>
      <c r="F29">
        <f t="shared" si="2"/>
        <v>26.520997097462178</v>
      </c>
      <c r="G29">
        <f t="shared" si="3"/>
        <v>31.200836521350457</v>
      </c>
      <c r="H29">
        <f t="shared" si="4"/>
        <v>31.200836521350457</v>
      </c>
      <c r="I29" t="str">
        <v>Shai Gilgeous-Alexander</v>
      </c>
      <c r="J29">
        <v>0.16055555555555556</v>
      </c>
      <c r="K29">
        <v>0.75555555555555565</v>
      </c>
      <c r="L29">
        <v>6.611111111111112E-2</v>
      </c>
      <c r="M29">
        <v>1.2088888888888889</v>
      </c>
      <c r="N29">
        <v>0.5855555555555555</v>
      </c>
      <c r="O29">
        <v>1.2372222222222222</v>
      </c>
      <c r="P29">
        <v>0.97277777777777785</v>
      </c>
      <c r="Q29">
        <v>0.48166666666666669</v>
      </c>
      <c r="R29">
        <v>-0.95388888888888901</v>
      </c>
      <c r="S29">
        <v>3.7588888888888894</v>
      </c>
      <c r="T29">
        <v>5.4683333333333337</v>
      </c>
      <c r="U29">
        <v>3.277222222222222</v>
      </c>
      <c r="V29">
        <v>4.5144444444444449</v>
      </c>
      <c r="W29">
        <v>4.5144444444444449</v>
      </c>
      <c r="X29" t="str">
        <v>_______</v>
      </c>
      <c r="Y29">
        <v>31.201566121602415</v>
      </c>
      <c r="AG29">
        <f>S29 - sorted!Z$103</f>
        <v>3.7588888888888894</v>
      </c>
      <c r="AH29">
        <f>T29 - sorted!AA$103</f>
        <v>5.4683333333333337</v>
      </c>
      <c r="AI29">
        <f>U29 - sorted!AB$103</f>
        <v>3.277222222222222</v>
      </c>
      <c r="AJ29">
        <f>V29 - sorted!AC$103</f>
        <v>4.5144444444444449</v>
      </c>
      <c r="AK29">
        <f>W29 - sorted!AD$103</f>
        <v>4.5144444444444449</v>
      </c>
    </row>
    <row r="30" spans="4:37" x14ac:dyDescent="0.35">
      <c r="D30">
        <f t="shared" si="0"/>
        <v>24.747694050025757</v>
      </c>
      <c r="E30">
        <f t="shared" si="1"/>
        <v>28.879978683281642</v>
      </c>
      <c r="F30">
        <f t="shared" si="2"/>
        <v>17.884568812022465</v>
      </c>
      <c r="G30">
        <f t="shared" si="3"/>
        <v>30.694454048296791</v>
      </c>
      <c r="H30">
        <f t="shared" si="4"/>
        <v>30.694454048296791</v>
      </c>
      <c r="I30" t="str">
        <v>Fred VanVleet</v>
      </c>
      <c r="J30">
        <v>-1.5540277777777778</v>
      </c>
      <c r="K30">
        <v>1.0515277777777776</v>
      </c>
      <c r="L30">
        <v>1.3679166666666667</v>
      </c>
      <c r="M30">
        <v>0.75375000000000003</v>
      </c>
      <c r="N30">
        <v>-0.36291666666666672</v>
      </c>
      <c r="O30">
        <v>2.2705555555555552</v>
      </c>
      <c r="P30">
        <v>2.2054166666666668</v>
      </c>
      <c r="Q30">
        <v>-0.49319444444444449</v>
      </c>
      <c r="R30">
        <v>-0.80027777777777775</v>
      </c>
      <c r="S30">
        <v>3.3872222222222224</v>
      </c>
      <c r="T30">
        <v>5.2390277777777765</v>
      </c>
      <c r="U30">
        <v>2.1681944444444445</v>
      </c>
      <c r="V30">
        <v>4.4387499999999989</v>
      </c>
      <c r="W30">
        <v>4.4387499999999989</v>
      </c>
      <c r="X30" t="str">
        <v>_______</v>
      </c>
      <c r="Y30">
        <v>30.695171415219395</v>
      </c>
      <c r="AG30">
        <f>S30 - sorted!Z$103</f>
        <v>3.3872222222222224</v>
      </c>
      <c r="AH30">
        <f>T30 - sorted!AA$103</f>
        <v>5.2390277777777765</v>
      </c>
      <c r="AI30">
        <f>U30 - sorted!AB$103</f>
        <v>2.1681944444444445</v>
      </c>
      <c r="AJ30">
        <f>V30 - sorted!AC$103</f>
        <v>4.4387499999999989</v>
      </c>
      <c r="AK30">
        <f>W30 - sorted!AD$103</f>
        <v>4.4387499999999989</v>
      </c>
    </row>
    <row r="31" spans="4:37" x14ac:dyDescent="0.35">
      <c r="D31">
        <f t="shared" si="0"/>
        <v>25.830498535167166</v>
      </c>
      <c r="E31">
        <f t="shared" si="1"/>
        <v>21.505875469604891</v>
      </c>
      <c r="F31">
        <f t="shared" si="2"/>
        <v>39.244721875159463</v>
      </c>
      <c r="G31">
        <f t="shared" si="3"/>
        <v>30.569019857723873</v>
      </c>
      <c r="H31">
        <f t="shared" si="4"/>
        <v>30.569019857723873</v>
      </c>
      <c r="I31" t="str">
        <v>Brook Lopez</v>
      </c>
      <c r="J31">
        <v>-0.55722222222222217</v>
      </c>
      <c r="K31">
        <v>0.87833333333333341</v>
      </c>
      <c r="L31">
        <v>0.26444444444444448</v>
      </c>
      <c r="M31">
        <v>-4.7222222222222228E-2</v>
      </c>
      <c r="N31">
        <v>-4.7222222222222228E-2</v>
      </c>
      <c r="O31">
        <v>-0.49111111111111111</v>
      </c>
      <c r="P31">
        <v>-0.39666666666666667</v>
      </c>
      <c r="Q31">
        <v>4.25</v>
      </c>
      <c r="R31">
        <v>0.56666666666666665</v>
      </c>
      <c r="S31">
        <v>3.541666666666667</v>
      </c>
      <c r="T31">
        <v>3.8533333333333335</v>
      </c>
      <c r="U31">
        <v>4.9111111111111114</v>
      </c>
      <c r="V31">
        <v>4.42</v>
      </c>
      <c r="W31">
        <v>4.42</v>
      </c>
      <c r="X31" t="str">
        <v>_______</v>
      </c>
      <c r="Y31">
        <v>30.569734194372234</v>
      </c>
      <c r="AG31">
        <f>S31 - sorted!Z$103</f>
        <v>3.541666666666667</v>
      </c>
      <c r="AH31">
        <f>T31 - sorted!AA$103</f>
        <v>3.8533333333333335</v>
      </c>
      <c r="AI31">
        <f>U31 - sorted!AB$103</f>
        <v>4.9111111111111114</v>
      </c>
      <c r="AJ31">
        <f>V31 - sorted!AC$103</f>
        <v>4.42</v>
      </c>
      <c r="AK31">
        <f>W31 - sorted!AD$103</f>
        <v>4.42</v>
      </c>
    </row>
    <row r="32" spans="4:37" x14ac:dyDescent="0.35">
      <c r="D32">
        <f t="shared" si="0"/>
        <v>20.601487667173135</v>
      </c>
      <c r="E32">
        <f t="shared" si="1"/>
        <v>27.059550075956214</v>
      </c>
      <c r="F32">
        <f t="shared" si="2"/>
        <v>19.473412036983134</v>
      </c>
      <c r="G32">
        <f t="shared" si="3"/>
        <v>29.338835647956827</v>
      </c>
      <c r="H32">
        <f t="shared" si="4"/>
        <v>29.338835647956827</v>
      </c>
      <c r="I32" t="str">
        <v>Chris Paul</v>
      </c>
      <c r="J32">
        <v>0.65236111111111106</v>
      </c>
      <c r="K32">
        <v>1.4402777777777778</v>
      </c>
      <c r="L32">
        <v>0.12708333333333333</v>
      </c>
      <c r="M32">
        <v>0.45750000000000007</v>
      </c>
      <c r="N32">
        <v>-5.9305555555555563E-2</v>
      </c>
      <c r="O32">
        <v>1.8638888888888892</v>
      </c>
      <c r="P32">
        <v>1.1352777777777778</v>
      </c>
      <c r="Q32">
        <v>-0.72013888888888888</v>
      </c>
      <c r="R32">
        <v>-0.66083333333333327</v>
      </c>
      <c r="S32">
        <v>2.7958333333333334</v>
      </c>
      <c r="T32">
        <v>4.8969444444444443</v>
      </c>
      <c r="U32">
        <v>2.3722222222222222</v>
      </c>
      <c r="V32">
        <v>4.2361111111111107</v>
      </c>
      <c r="W32">
        <v>4.2361111111111107</v>
      </c>
      <c r="X32" t="str">
        <v>_______</v>
      </c>
      <c r="Y32">
        <v>29.339520265471126</v>
      </c>
      <c r="AG32">
        <f>S32 - sorted!Z$103</f>
        <v>2.7958333333333334</v>
      </c>
      <c r="AH32">
        <f>T32 - sorted!AA$103</f>
        <v>4.8969444444444443</v>
      </c>
      <c r="AI32">
        <f>U32 - sorted!AB$103</f>
        <v>2.3722222222222222</v>
      </c>
      <c r="AJ32">
        <f>V32 - sorted!AC$103</f>
        <v>4.2361111111111107</v>
      </c>
      <c r="AK32">
        <f>W32 - sorted!AD$103</f>
        <v>4.2361111111111107</v>
      </c>
    </row>
    <row r="33" spans="4:37" x14ac:dyDescent="0.35">
      <c r="D33">
        <f t="shared" si="0"/>
        <v>23.910273315114232</v>
      </c>
      <c r="E33">
        <f t="shared" si="1"/>
        <v>33.6686741550078</v>
      </c>
      <c r="F33">
        <f t="shared" si="2"/>
        <v>25.711974134718421</v>
      </c>
      <c r="G33">
        <f t="shared" si="3"/>
        <v>28.231298202305538</v>
      </c>
      <c r="H33">
        <f t="shared" si="4"/>
        <v>28.231298202305538</v>
      </c>
      <c r="I33" t="str">
        <v>Zach LaVine</v>
      </c>
      <c r="J33">
        <v>-0.24555555555555555</v>
      </c>
      <c r="K33">
        <v>0.8027777777777777</v>
      </c>
      <c r="L33">
        <v>1.7283333333333333</v>
      </c>
      <c r="M33">
        <v>1.8511111111111112</v>
      </c>
      <c r="N33">
        <v>1.8888888888888889E-2</v>
      </c>
      <c r="O33">
        <v>0.89722222222222214</v>
      </c>
      <c r="P33">
        <v>1.152222222222222</v>
      </c>
      <c r="Q33">
        <v>-6.611111111111112E-2</v>
      </c>
      <c r="R33">
        <v>-2.0683333333333334</v>
      </c>
      <c r="S33">
        <v>3.267777777777777</v>
      </c>
      <c r="T33">
        <v>6.1388888888888893</v>
      </c>
      <c r="U33">
        <v>3.1733333333333333</v>
      </c>
      <c r="V33">
        <v>4.0705555555555559</v>
      </c>
      <c r="W33">
        <v>4.0705555555555559</v>
      </c>
      <c r="X33" t="str">
        <v>_______</v>
      </c>
      <c r="Y33">
        <v>28.231956063620586</v>
      </c>
      <c r="AG33">
        <f>S33 - sorted!Z$103</f>
        <v>3.267777777777777</v>
      </c>
      <c r="AH33">
        <f>T33 - sorted!AA$103</f>
        <v>6.1388888888888893</v>
      </c>
      <c r="AI33">
        <f>U33 - sorted!AB$103</f>
        <v>3.1733333333333333</v>
      </c>
      <c r="AJ33">
        <f>V33 - sorted!AC$103</f>
        <v>4.0705555555555559</v>
      </c>
      <c r="AK33">
        <f>W33 - sorted!AD$103</f>
        <v>4.0705555555555559</v>
      </c>
    </row>
    <row r="34" spans="4:37" x14ac:dyDescent="0.35">
      <c r="D34">
        <f t="shared" si="0"/>
        <v>13.746322581385812</v>
      </c>
      <c r="E34">
        <f t="shared" si="1"/>
        <v>27.386236817506294</v>
      </c>
      <c r="F34">
        <f t="shared" si="2"/>
        <v>20.684783318096784</v>
      </c>
      <c r="G34">
        <f t="shared" si="3"/>
        <v>27.926539576320952</v>
      </c>
      <c r="H34">
        <f t="shared" si="4"/>
        <v>27.926539576320952</v>
      </c>
      <c r="I34" t="str">
        <v>DeMar DeRozan</v>
      </c>
      <c r="J34">
        <v>1.7013888888888888</v>
      </c>
      <c r="K34">
        <v>2.2069444444444444</v>
      </c>
      <c r="L34">
        <v>-1.5847222222222221</v>
      </c>
      <c r="M34">
        <v>1.2055555555555555</v>
      </c>
      <c r="N34">
        <v>0.26250000000000001</v>
      </c>
      <c r="O34">
        <v>1.4972222222222222</v>
      </c>
      <c r="P34">
        <v>0.21388888888888891</v>
      </c>
      <c r="Q34">
        <v>-0.54444444444444451</v>
      </c>
      <c r="R34">
        <v>-0.93333333333333335</v>
      </c>
      <c r="S34">
        <v>1.8180555555555555</v>
      </c>
      <c r="T34">
        <v>4.9583333333333339</v>
      </c>
      <c r="U34">
        <v>2.5277777777777781</v>
      </c>
      <c r="V34">
        <v>4.0250000000000004</v>
      </c>
      <c r="W34">
        <v>4.0250000000000004</v>
      </c>
      <c r="X34" t="str">
        <v>_______</v>
      </c>
      <c r="Y34">
        <v>27.927190075191916</v>
      </c>
      <c r="AG34">
        <f>S34 - sorted!Z$103</f>
        <v>1.8180555555555555</v>
      </c>
      <c r="AH34">
        <f>T34 - sorted!AA$103</f>
        <v>4.9583333333333339</v>
      </c>
      <c r="AI34">
        <f>U34 - sorted!AB$103</f>
        <v>2.5277777777777781</v>
      </c>
      <c r="AJ34">
        <f>V34 - sorted!AC$103</f>
        <v>4.0250000000000004</v>
      </c>
      <c r="AK34">
        <f>W34 - sorted!AD$103</f>
        <v>4.0250000000000004</v>
      </c>
    </row>
    <row r="35" spans="4:37" x14ac:dyDescent="0.35">
      <c r="D35">
        <f t="shared" ref="D35:D66" si="5">1900 * AG35/(AN$7 * 1) + 1</f>
        <v>13.798904813577931</v>
      </c>
      <c r="E35">
        <f t="shared" ref="E35:E66" si="6">1900 * AH35/(AO$7 * 1) + 1</f>
        <v>32.34418854220749</v>
      </c>
      <c r="F35">
        <f t="shared" ref="F35:F66" si="7">1900 * AI35/(AP$7 * 1) + 1</f>
        <v>26.146769898118151</v>
      </c>
      <c r="G35">
        <f t="shared" ref="G35:G66" si="8">1900 * AJ35/(AQ$7 * 1) + 1</f>
        <v>27.556740999668932</v>
      </c>
      <c r="H35">
        <f t="shared" ref="H35:H66" si="9">1900 * AK35/(AR$7 * 1) + 1</f>
        <v>27.556740999668932</v>
      </c>
      <c r="I35" t="str">
        <v>Kevin Durant</v>
      </c>
      <c r="J35">
        <v>0.65444444444444438</v>
      </c>
      <c r="K35">
        <v>2.144166666666667</v>
      </c>
      <c r="L35">
        <v>0.67166666666666663</v>
      </c>
      <c r="M35">
        <v>1.5069444444444444</v>
      </c>
      <c r="N35">
        <v>0.38750000000000001</v>
      </c>
      <c r="O35">
        <v>0.74055555555555552</v>
      </c>
      <c r="P35">
        <v>-0.46500000000000008</v>
      </c>
      <c r="Q35">
        <v>0.24972222222222223</v>
      </c>
      <c r="R35">
        <v>-1.9202777777777778</v>
      </c>
      <c r="S35">
        <v>1.8255555555555556</v>
      </c>
      <c r="T35">
        <v>5.8900000000000015</v>
      </c>
      <c r="U35">
        <v>3.2291666666666679</v>
      </c>
      <c r="V35">
        <v>3.9697222222222237</v>
      </c>
      <c r="W35">
        <v>3.9697222222222237</v>
      </c>
      <c r="X35" t="str">
        <v>_______</v>
      </c>
      <c r="Y35">
        <v>27.557382564842495</v>
      </c>
      <c r="AG35">
        <f>S35 - sorted!Z$103</f>
        <v>1.8255555555555556</v>
      </c>
      <c r="AH35">
        <f>T35 - sorted!AA$103</f>
        <v>5.8900000000000015</v>
      </c>
      <c r="AI35">
        <f>U35 - sorted!AB$103</f>
        <v>3.2291666666666679</v>
      </c>
      <c r="AJ35">
        <f>V35 - sorted!AC$103</f>
        <v>3.9697222222222237</v>
      </c>
      <c r="AK35">
        <f>W35 - sorted!AD$103</f>
        <v>3.9697222222222237</v>
      </c>
    </row>
    <row r="36" spans="4:37" x14ac:dyDescent="0.35">
      <c r="D36">
        <f t="shared" si="5"/>
        <v>16.745457306417759</v>
      </c>
      <c r="E36">
        <f t="shared" si="6"/>
        <v>30.800926288007108</v>
      </c>
      <c r="F36">
        <f t="shared" si="7"/>
        <v>22.274708124558444</v>
      </c>
      <c r="G36">
        <f t="shared" si="8"/>
        <v>27.471259921648851</v>
      </c>
      <c r="H36">
        <f t="shared" si="9"/>
        <v>27.471259921648851</v>
      </c>
      <c r="I36" t="str">
        <v>Donovan Mitchell</v>
      </c>
      <c r="J36">
        <v>-0.28194444444444439</v>
      </c>
      <c r="K36">
        <v>1.7111111111111112</v>
      </c>
      <c r="L36">
        <v>1.3902777777777777</v>
      </c>
      <c r="M36">
        <v>1.9055555555555554</v>
      </c>
      <c r="N36">
        <v>-6.8055555555555564E-2</v>
      </c>
      <c r="O36">
        <v>1.2250000000000001</v>
      </c>
      <c r="P36">
        <v>0.47638888888888886</v>
      </c>
      <c r="Q36">
        <v>-0.7583333333333333</v>
      </c>
      <c r="R36">
        <v>-1.6430555555555555</v>
      </c>
      <c r="S36">
        <v>2.2458333333333322</v>
      </c>
      <c r="T36">
        <v>5.6</v>
      </c>
      <c r="U36">
        <v>2.7319444444444443</v>
      </c>
      <c r="V36">
        <v>3.9569444444444439</v>
      </c>
      <c r="W36">
        <v>3.9569444444444439</v>
      </c>
      <c r="X36" t="str">
        <v>_______</v>
      </c>
      <c r="Y36">
        <v>27.471899421746635</v>
      </c>
      <c r="AG36">
        <f>S36 - sorted!Z$103</f>
        <v>2.2458333333333322</v>
      </c>
      <c r="AH36">
        <f>T36 - sorted!AA$103</f>
        <v>5.6</v>
      </c>
      <c r="AI36">
        <f>U36 - sorted!AB$103</f>
        <v>2.7319444444444443</v>
      </c>
      <c r="AJ36">
        <f>V36 - sorted!AC$103</f>
        <v>3.9569444444444439</v>
      </c>
      <c r="AK36">
        <f>W36 - sorted!AD$103</f>
        <v>3.9569444444444439</v>
      </c>
    </row>
    <row r="37" spans="4:37" x14ac:dyDescent="0.35">
      <c r="D37">
        <f t="shared" si="5"/>
        <v>30.786860791794645</v>
      </c>
      <c r="E37">
        <f t="shared" si="6"/>
        <v>20.815546472754725</v>
      </c>
      <c r="F37">
        <f t="shared" si="7"/>
        <v>36.356899267504602</v>
      </c>
      <c r="G37">
        <f t="shared" si="8"/>
        <v>26.755820464306989</v>
      </c>
      <c r="H37">
        <f t="shared" si="9"/>
        <v>26.755820464306989</v>
      </c>
      <c r="I37" t="str">
        <v>Myles Turner</v>
      </c>
      <c r="J37">
        <v>0.36944444444444446</v>
      </c>
      <c r="K37">
        <v>-0.39861111111111108</v>
      </c>
      <c r="L37">
        <v>1.9444444444444445E-2</v>
      </c>
      <c r="M37">
        <v>-2.9166666666666667E-2</v>
      </c>
      <c r="N37">
        <v>0.79722222222222217</v>
      </c>
      <c r="O37">
        <v>-0.69027777777777777</v>
      </c>
      <c r="P37">
        <v>-0.19444444444444445</v>
      </c>
      <c r="Q37">
        <v>3.8499999999999996</v>
      </c>
      <c r="R37">
        <v>0.12638888888888888</v>
      </c>
      <c r="S37">
        <v>4.2486111111111109</v>
      </c>
      <c r="T37">
        <v>3.7236111111111105</v>
      </c>
      <c r="U37">
        <v>4.5402777777777779</v>
      </c>
      <c r="V37">
        <v>3.8499999999999996</v>
      </c>
      <c r="W37">
        <v>3.8499999999999996</v>
      </c>
      <c r="X37" t="str">
        <v>_______</v>
      </c>
      <c r="Y37">
        <v>26.756442680618346</v>
      </c>
      <c r="AG37">
        <f>S37 - sorted!Z$103</f>
        <v>4.2486111111111109</v>
      </c>
      <c r="AH37">
        <f>T37 - sorted!AA$103</f>
        <v>3.7236111111111105</v>
      </c>
      <c r="AI37">
        <f>U37 - sorted!AB$103</f>
        <v>4.5402777777777779</v>
      </c>
      <c r="AJ37">
        <f>V37 - sorted!AC$103</f>
        <v>3.8499999999999996</v>
      </c>
      <c r="AK37">
        <f>W37 - sorted!AD$103</f>
        <v>3.8499999999999996</v>
      </c>
    </row>
    <row r="38" spans="4:37" x14ac:dyDescent="0.35">
      <c r="D38">
        <f t="shared" si="5"/>
        <v>14.08713334559399</v>
      </c>
      <c r="E38">
        <f t="shared" si="6"/>
        <v>29.736607492006858</v>
      </c>
      <c r="F38">
        <f t="shared" si="7"/>
        <v>21.117415918494519</v>
      </c>
      <c r="G38">
        <f t="shared" si="8"/>
        <v>26.086838114584744</v>
      </c>
      <c r="H38">
        <f t="shared" si="9"/>
        <v>26.086838114584744</v>
      </c>
      <c r="I38" t="str">
        <v>Bradley Beal</v>
      </c>
      <c r="J38">
        <v>-0.49166666666666664</v>
      </c>
      <c r="K38">
        <v>1.8833333333333333</v>
      </c>
      <c r="L38">
        <v>1.2666666666666666</v>
      </c>
      <c r="M38">
        <v>1.7749999999999999</v>
      </c>
      <c r="N38">
        <v>-0.36666666666666664</v>
      </c>
      <c r="O38">
        <v>1.1666666666666667</v>
      </c>
      <c r="P38">
        <v>0.46666666666666667</v>
      </c>
      <c r="Q38">
        <v>-0.3</v>
      </c>
      <c r="R38">
        <v>-1.65</v>
      </c>
      <c r="S38">
        <v>1.8666666666666671</v>
      </c>
      <c r="T38">
        <v>5.4000000000000012</v>
      </c>
      <c r="U38">
        <v>2.5833333333333339</v>
      </c>
      <c r="V38">
        <v>3.7500000000000013</v>
      </c>
      <c r="W38">
        <v>3.7500000000000013</v>
      </c>
      <c r="X38" t="str">
        <v>_______</v>
      </c>
      <c r="Y38">
        <v>26.087444169433468</v>
      </c>
      <c r="AG38">
        <f>S38 - sorted!Z$103</f>
        <v>1.8666666666666671</v>
      </c>
      <c r="AH38">
        <f>T38 - sorted!AA$103</f>
        <v>5.4000000000000012</v>
      </c>
      <c r="AI38">
        <f>U38 - sorted!AB$103</f>
        <v>2.5833333333333339</v>
      </c>
      <c r="AJ38">
        <f>V38 - sorted!AC$103</f>
        <v>3.7500000000000013</v>
      </c>
      <c r="AK38">
        <f>W38 - sorted!AD$103</f>
        <v>3.7500000000000013</v>
      </c>
    </row>
    <row r="39" spans="4:37" x14ac:dyDescent="0.35">
      <c r="D39">
        <f t="shared" si="5"/>
        <v>15.606175608921861</v>
      </c>
      <c r="E39">
        <f t="shared" si="6"/>
        <v>27.874049599006415</v>
      </c>
      <c r="F39">
        <f t="shared" si="7"/>
        <v>12.681080210738751</v>
      </c>
      <c r="G39">
        <f t="shared" si="8"/>
        <v>25.752346939723608</v>
      </c>
      <c r="H39">
        <f t="shared" si="9"/>
        <v>25.752346939723608</v>
      </c>
      <c r="I39" t="str">
        <v>Kyle Lowry</v>
      </c>
      <c r="J39">
        <v>-1.2333333333333334</v>
      </c>
      <c r="K39">
        <v>1.6166666666666665</v>
      </c>
      <c r="L39">
        <v>1.0750000000000002</v>
      </c>
      <c r="M39">
        <v>0.66666666666666663</v>
      </c>
      <c r="N39">
        <v>-5.8333333333333334E-2</v>
      </c>
      <c r="O39">
        <v>2.2000000000000002</v>
      </c>
      <c r="P39">
        <v>1.0833333333333333</v>
      </c>
      <c r="Q39">
        <v>-0.3</v>
      </c>
      <c r="R39">
        <v>-1.35</v>
      </c>
      <c r="S39">
        <v>2.0833333333333335</v>
      </c>
      <c r="T39">
        <v>5.0500000000000007</v>
      </c>
      <c r="U39">
        <v>1.5</v>
      </c>
      <c r="V39">
        <v>3.7000000000000006</v>
      </c>
      <c r="W39">
        <v>3.7000000000000006</v>
      </c>
      <c r="X39" t="str">
        <v>_______</v>
      </c>
      <c r="Y39">
        <v>25.752944913841016</v>
      </c>
      <c r="AG39">
        <f>S39 - sorted!Z$103</f>
        <v>2.0833333333333335</v>
      </c>
      <c r="AH39">
        <f>T39 - sorted!AA$103</f>
        <v>5.0500000000000007</v>
      </c>
      <c r="AI39">
        <f>U39 - sorted!AB$103</f>
        <v>1.5</v>
      </c>
      <c r="AJ39">
        <f>V39 - sorted!AC$103</f>
        <v>3.7000000000000006</v>
      </c>
      <c r="AK39">
        <f>W39 - sorted!AD$103</f>
        <v>3.7000000000000006</v>
      </c>
    </row>
    <row r="40" spans="4:37" x14ac:dyDescent="0.35">
      <c r="D40">
        <f t="shared" si="5"/>
        <v>22.920948353869928</v>
      </c>
      <c r="E40">
        <f t="shared" si="6"/>
        <v>25.364031105105809</v>
      </c>
      <c r="F40">
        <f t="shared" si="7"/>
        <v>26.000756395483904</v>
      </c>
      <c r="G40">
        <f t="shared" si="8"/>
        <v>25.216231917793401</v>
      </c>
      <c r="H40">
        <f t="shared" si="9"/>
        <v>25.216231917793401</v>
      </c>
      <c r="I40" t="str">
        <v>Pascal Siakam</v>
      </c>
      <c r="J40">
        <v>-0.31638888888888889</v>
      </c>
      <c r="K40">
        <v>0.49319444444444449</v>
      </c>
      <c r="L40">
        <v>0.84680555555555559</v>
      </c>
      <c r="M40">
        <v>1.3399999999999999</v>
      </c>
      <c r="N40">
        <v>0.87472222222222218</v>
      </c>
      <c r="O40">
        <v>0.40944444444444444</v>
      </c>
      <c r="P40">
        <v>0.15819444444444444</v>
      </c>
      <c r="Q40">
        <v>0.77236111111111105</v>
      </c>
      <c r="R40">
        <v>-0.95847222222222228</v>
      </c>
      <c r="S40">
        <v>3.1266666666666665</v>
      </c>
      <c r="T40">
        <v>4.5783333333333331</v>
      </c>
      <c r="U40">
        <v>3.2104166666666663</v>
      </c>
      <c r="V40">
        <v>3.6198611111111108</v>
      </c>
      <c r="W40">
        <v>3.6198611111111108</v>
      </c>
      <c r="X40" t="str">
        <v>_______</v>
      </c>
      <c r="Y40">
        <v>25.216816940294226</v>
      </c>
      <c r="AG40">
        <f>S40 - sorted!Z$103</f>
        <v>3.1266666666666665</v>
      </c>
      <c r="AH40">
        <f>T40 - sorted!AA$103</f>
        <v>4.5783333333333331</v>
      </c>
      <c r="AI40">
        <f>U40 - sorted!AB$103</f>
        <v>3.2104166666666663</v>
      </c>
      <c r="AJ40">
        <f>V40 - sorted!AC$103</f>
        <v>3.6198611111111108</v>
      </c>
      <c r="AK40">
        <f>W40 - sorted!AD$103</f>
        <v>3.6198611111111108</v>
      </c>
    </row>
    <row r="41" spans="4:37" x14ac:dyDescent="0.35">
      <c r="D41">
        <f t="shared" si="5"/>
        <v>46.824441610390849</v>
      </c>
      <c r="E41">
        <f t="shared" si="6"/>
        <v>31.362650097007243</v>
      </c>
      <c r="F41">
        <f t="shared" si="7"/>
        <v>6.9757377929936712</v>
      </c>
      <c r="G41">
        <f t="shared" si="8"/>
        <v>25.036907482381746</v>
      </c>
      <c r="H41">
        <f t="shared" si="9"/>
        <v>25.036907482381746</v>
      </c>
      <c r="I41" t="str">
        <v>Ben Simmons</v>
      </c>
      <c r="J41">
        <v>2.7895833333333333</v>
      </c>
      <c r="K41">
        <v>-2.9430555555555551</v>
      </c>
      <c r="L41">
        <v>-1.5618055555555557</v>
      </c>
      <c r="M41">
        <v>0.54166666666666663</v>
      </c>
      <c r="N41">
        <v>1.1916666666666667</v>
      </c>
      <c r="O41">
        <v>2.8256944444444443</v>
      </c>
      <c r="P41">
        <v>2.6902777777777778</v>
      </c>
      <c r="Q41">
        <v>0.17152777777777778</v>
      </c>
      <c r="R41">
        <v>-2.1124999999999998</v>
      </c>
      <c r="S41">
        <v>6.5361111111111114</v>
      </c>
      <c r="T41">
        <v>5.7055555555555557</v>
      </c>
      <c r="U41">
        <v>0.76736111111111183</v>
      </c>
      <c r="V41">
        <v>3.5930555555555559</v>
      </c>
      <c r="W41">
        <v>3.5930555555555559</v>
      </c>
      <c r="X41" t="str">
        <v>_______</v>
      </c>
      <c r="Y41">
        <v>25.037488172712727</v>
      </c>
      <c r="AG41">
        <f>S41 - sorted!Z$103</f>
        <v>6.5361111111111114</v>
      </c>
      <c r="AH41">
        <f>T41 - sorted!AA$103</f>
        <v>5.7055555555555557</v>
      </c>
      <c r="AI41">
        <f>U41 - sorted!AB$103</f>
        <v>0.76736111111111183</v>
      </c>
      <c r="AJ41">
        <f>V41 - sorted!AC$103</f>
        <v>3.5930555555555559</v>
      </c>
      <c r="AK41">
        <f>W41 - sorted!AD$103</f>
        <v>3.5930555555555559</v>
      </c>
    </row>
    <row r="42" spans="4:37" x14ac:dyDescent="0.35">
      <c r="D42">
        <f t="shared" si="5"/>
        <v>20.654069899365258</v>
      </c>
      <c r="E42">
        <f t="shared" si="6"/>
        <v>19.90496261395451</v>
      </c>
      <c r="F42">
        <f t="shared" si="7"/>
        <v>29.605667538298007</v>
      </c>
      <c r="G42">
        <f t="shared" si="8"/>
        <v>24.873378463560748</v>
      </c>
      <c r="H42">
        <f t="shared" si="9"/>
        <v>24.873378463560748</v>
      </c>
      <c r="I42" t="str">
        <v>LaMarcus Aldridge</v>
      </c>
      <c r="J42">
        <v>0.57194444444444448</v>
      </c>
      <c r="K42">
        <v>0.76527777777777772</v>
      </c>
      <c r="L42">
        <v>-0.19333333333333333</v>
      </c>
      <c r="M42">
        <v>0.45111111111111118</v>
      </c>
      <c r="N42">
        <v>0.73305555555555557</v>
      </c>
      <c r="O42">
        <v>-0.10472222222222222</v>
      </c>
      <c r="P42">
        <v>-0.47527777777777774</v>
      </c>
      <c r="Q42">
        <v>1.8044444444444447</v>
      </c>
      <c r="R42">
        <v>1.6111111111111111E-2</v>
      </c>
      <c r="S42">
        <v>2.8033333333333337</v>
      </c>
      <c r="T42">
        <v>3.5525000000000002</v>
      </c>
      <c r="U42">
        <v>3.6733333333333338</v>
      </c>
      <c r="V42">
        <v>3.5686111111111112</v>
      </c>
      <c r="W42">
        <v>3.5686111111111112</v>
      </c>
      <c r="X42" t="str">
        <v>_______</v>
      </c>
      <c r="Y42">
        <v>24.873955203311972</v>
      </c>
      <c r="AG42">
        <f>S42 - sorted!Z$103</f>
        <v>2.8033333333333337</v>
      </c>
      <c r="AH42">
        <f>T42 - sorted!AA$103</f>
        <v>3.5525000000000002</v>
      </c>
      <c r="AI42">
        <f>U42 - sorted!AB$103</f>
        <v>3.6733333333333338</v>
      </c>
      <c r="AJ42">
        <f>V42 - sorted!AC$103</f>
        <v>3.5686111111111112</v>
      </c>
      <c r="AK42">
        <f>W42 - sorted!AD$103</f>
        <v>3.5686111111111112</v>
      </c>
    </row>
    <row r="43" spans="4:37" x14ac:dyDescent="0.35">
      <c r="D43">
        <f t="shared" si="5"/>
        <v>22.936528274519443</v>
      </c>
      <c r="E43">
        <f t="shared" si="6"/>
        <v>20.063132212804547</v>
      </c>
      <c r="F43">
        <f t="shared" si="7"/>
        <v>31.31889263587302</v>
      </c>
      <c r="G43">
        <f t="shared" si="8"/>
        <v>23.418341852914828</v>
      </c>
      <c r="H43">
        <f t="shared" si="9"/>
        <v>23.418341852914828</v>
      </c>
      <c r="I43" t="str">
        <v>Robert Covington</v>
      </c>
      <c r="J43">
        <v>-0.73777777777777775</v>
      </c>
      <c r="K43">
        <v>0.22222222222222221</v>
      </c>
      <c r="L43">
        <v>0.96000000000000008</v>
      </c>
      <c r="M43">
        <v>-0.10666666666666666</v>
      </c>
      <c r="N43">
        <v>0.7911111111111111</v>
      </c>
      <c r="O43">
        <v>-0.54222222222222216</v>
      </c>
      <c r="P43">
        <v>1.5022222222222221</v>
      </c>
      <c r="Q43">
        <v>1.4933333333333332</v>
      </c>
      <c r="R43">
        <v>-0.23111111111111113</v>
      </c>
      <c r="S43">
        <v>3.1288888888888882</v>
      </c>
      <c r="T43">
        <v>3.5822222222222222</v>
      </c>
      <c r="U43">
        <v>3.8933333333333331</v>
      </c>
      <c r="V43">
        <v>3.3511111111111109</v>
      </c>
      <c r="W43">
        <v>3.3511111111111109</v>
      </c>
      <c r="X43" t="str">
        <v>_______</v>
      </c>
      <c r="Y43">
        <v>23.41888344148483</v>
      </c>
      <c r="AG43">
        <f>S43 - sorted!Z$103</f>
        <v>3.1288888888888882</v>
      </c>
      <c r="AH43">
        <f>T43 - sorted!AA$103</f>
        <v>3.5822222222222222</v>
      </c>
      <c r="AI43">
        <f>U43 - sorted!AB$103</f>
        <v>3.8933333333333331</v>
      </c>
      <c r="AJ43">
        <f>V43 - sorted!AC$103</f>
        <v>3.3511111111111109</v>
      </c>
      <c r="AK43">
        <f>W43 - sorted!AD$103</f>
        <v>3.3511111111111109</v>
      </c>
    </row>
    <row r="44" spans="4:37" x14ac:dyDescent="0.35">
      <c r="D44">
        <f t="shared" si="5"/>
        <v>13.911859238286926</v>
      </c>
      <c r="E44">
        <f t="shared" si="6"/>
        <v>24.873261882505691</v>
      </c>
      <c r="F44">
        <f t="shared" si="7"/>
        <v>16.444983834199014</v>
      </c>
      <c r="G44">
        <f t="shared" si="8"/>
        <v>23.366309892380876</v>
      </c>
      <c r="H44">
        <f t="shared" si="9"/>
        <v>23.366309892380876</v>
      </c>
      <c r="I44" t="str">
        <v>Jamal Murray</v>
      </c>
      <c r="J44">
        <v>-9.4444444444444456E-2</v>
      </c>
      <c r="K44">
        <v>1.5016666666666667</v>
      </c>
      <c r="L44">
        <v>0.92555555555555558</v>
      </c>
      <c r="M44">
        <v>0.95388888888888901</v>
      </c>
      <c r="N44">
        <v>-0.18888888888888891</v>
      </c>
      <c r="O44">
        <v>1.36</v>
      </c>
      <c r="P44">
        <v>0.57611111111111102</v>
      </c>
      <c r="Q44">
        <v>-0.5477777777777777</v>
      </c>
      <c r="R44">
        <v>-1.1427777777777779</v>
      </c>
      <c r="S44">
        <v>1.8416666666666668</v>
      </c>
      <c r="T44">
        <v>4.4861111111111107</v>
      </c>
      <c r="U44">
        <v>1.9833333333333334</v>
      </c>
      <c r="V44">
        <v>3.3433333333333328</v>
      </c>
      <c r="W44">
        <v>3.3433333333333328</v>
      </c>
      <c r="X44" t="str">
        <v>_______</v>
      </c>
      <c r="Y44">
        <v>23.366850223948227</v>
      </c>
      <c r="AG44">
        <f>S44 - sorted!Z$103</f>
        <v>1.8416666666666668</v>
      </c>
      <c r="AH44">
        <f>T44 - sorted!AA$103</f>
        <v>4.4861111111111107</v>
      </c>
      <c r="AI44">
        <f>U44 - sorted!AB$103</f>
        <v>1.9833333333333334</v>
      </c>
      <c r="AJ44">
        <f>V44 - sorted!AC$103</f>
        <v>3.3433333333333328</v>
      </c>
      <c r="AK44">
        <f>W44 - sorted!AD$103</f>
        <v>3.3433333333333328</v>
      </c>
    </row>
    <row r="45" spans="4:37" x14ac:dyDescent="0.35">
      <c r="D45">
        <f t="shared" si="5"/>
        <v>38.874787098974991</v>
      </c>
      <c r="E45">
        <f t="shared" si="6"/>
        <v>13.564874675003001</v>
      </c>
      <c r="F45">
        <f t="shared" si="7"/>
        <v>34.905416893170219</v>
      </c>
      <c r="G45">
        <f t="shared" si="8"/>
        <v>23.303128226018227</v>
      </c>
      <c r="H45">
        <f t="shared" si="9"/>
        <v>23.303128226018227</v>
      </c>
      <c r="I45" t="str">
        <v>Mitchell Robinson</v>
      </c>
      <c r="J45">
        <v>3.3338888888888887</v>
      </c>
      <c r="K45">
        <v>-2.0683333333333334</v>
      </c>
      <c r="L45">
        <v>-1.6527777777777777</v>
      </c>
      <c r="M45">
        <v>-0.50055555555555553</v>
      </c>
      <c r="N45">
        <v>0.96333333333333337</v>
      </c>
      <c r="O45">
        <v>-1.02</v>
      </c>
      <c r="P45">
        <v>4.7222222222222228E-2</v>
      </c>
      <c r="Q45">
        <v>3.2583333333333337</v>
      </c>
      <c r="R45">
        <v>0.97277777777777785</v>
      </c>
      <c r="S45">
        <v>5.4022222222222229</v>
      </c>
      <c r="T45">
        <v>2.3611111111111116</v>
      </c>
      <c r="U45">
        <v>4.3538888888888891</v>
      </c>
      <c r="V45">
        <v>3.3338888888888896</v>
      </c>
      <c r="W45">
        <v>3.3338888888888896</v>
      </c>
      <c r="X45" t="str">
        <v>_______</v>
      </c>
      <c r="Y45">
        <v>23.303667031225217</v>
      </c>
      <c r="AG45">
        <f>S45 - sorted!Z$103</f>
        <v>5.4022222222222229</v>
      </c>
      <c r="AH45">
        <f>T45 - sorted!AA$103</f>
        <v>2.3611111111111116</v>
      </c>
      <c r="AI45">
        <f>U45 - sorted!AB$103</f>
        <v>4.3538888888888891</v>
      </c>
      <c r="AJ45">
        <f>V45 - sorted!AC$103</f>
        <v>3.3338888888888896</v>
      </c>
      <c r="AK45">
        <f>W45 - sorted!AD$103</f>
        <v>3.3338888888888896</v>
      </c>
    </row>
    <row r="46" spans="4:37" x14ac:dyDescent="0.35">
      <c r="D46">
        <f t="shared" si="5"/>
        <v>24.903493256520921</v>
      </c>
      <c r="E46">
        <f t="shared" si="6"/>
        <v>16.429666100903681</v>
      </c>
      <c r="F46">
        <f t="shared" si="7"/>
        <v>30.786754537383814</v>
      </c>
      <c r="G46">
        <f t="shared" si="8"/>
        <v>23.303128226018224</v>
      </c>
      <c r="H46">
        <f t="shared" si="9"/>
        <v>23.303128226018224</v>
      </c>
      <c r="I46" t="str">
        <v>Brandon Clarke</v>
      </c>
      <c r="J46">
        <v>3.0883333333333334</v>
      </c>
      <c r="K46">
        <v>-7.5555555555555556E-2</v>
      </c>
      <c r="L46">
        <v>-1.1994444444444445</v>
      </c>
      <c r="M46">
        <v>8.5000000000000006E-2</v>
      </c>
      <c r="N46">
        <v>0.78388888888888886</v>
      </c>
      <c r="O46">
        <v>-0.49111111111111111</v>
      </c>
      <c r="P46">
        <v>-0.51</v>
      </c>
      <c r="Q46">
        <v>1.2183333333333333</v>
      </c>
      <c r="R46">
        <v>0.43444444444444447</v>
      </c>
      <c r="S46">
        <v>3.4094444444444445</v>
      </c>
      <c r="T46">
        <v>2.8994444444444447</v>
      </c>
      <c r="U46">
        <v>3.8250000000000002</v>
      </c>
      <c r="V46">
        <v>3.3338888888888891</v>
      </c>
      <c r="W46">
        <v>3.3338888888888891</v>
      </c>
      <c r="X46" t="str">
        <v>_______</v>
      </c>
      <c r="Y46">
        <v>23.303667031225213</v>
      </c>
      <c r="AG46">
        <f>S46 - sorted!Z$103</f>
        <v>3.4094444444444445</v>
      </c>
      <c r="AH46">
        <f>T46 - sorted!AA$103</f>
        <v>2.8994444444444447</v>
      </c>
      <c r="AI46">
        <f>U46 - sorted!AB$103</f>
        <v>3.8250000000000002</v>
      </c>
      <c r="AJ46">
        <f>V46 - sorted!AC$103</f>
        <v>3.3338888888888891</v>
      </c>
      <c r="AK46">
        <f>W46 - sorted!AD$103</f>
        <v>3.3338888888888891</v>
      </c>
    </row>
    <row r="47" spans="4:37" x14ac:dyDescent="0.35">
      <c r="D47">
        <f t="shared" si="5"/>
        <v>21.312321546807333</v>
      </c>
      <c r="E47">
        <f t="shared" si="6"/>
        <v>17.659545598503968</v>
      </c>
      <c r="F47">
        <f t="shared" si="7"/>
        <v>23.334657995532886</v>
      </c>
      <c r="G47">
        <f t="shared" si="8"/>
        <v>22.918463374927917</v>
      </c>
      <c r="H47">
        <f t="shared" si="9"/>
        <v>22.918463374927917</v>
      </c>
      <c r="I47" t="str">
        <v>Tobias Harris</v>
      </c>
      <c r="J47">
        <v>0.42777777777777781</v>
      </c>
      <c r="K47">
        <v>0.37916666666666665</v>
      </c>
      <c r="L47">
        <v>0.34027777777777779</v>
      </c>
      <c r="M47">
        <v>1.0208333333333333</v>
      </c>
      <c r="N47">
        <v>0.81666666666666665</v>
      </c>
      <c r="O47">
        <v>0.40833333333333333</v>
      </c>
      <c r="P47">
        <v>-0.44722222222222224</v>
      </c>
      <c r="Q47">
        <v>0.18472222222222223</v>
      </c>
      <c r="R47">
        <v>0.14583333333333334</v>
      </c>
      <c r="S47">
        <v>2.8972222222222221</v>
      </c>
      <c r="T47">
        <v>3.1305555555555546</v>
      </c>
      <c r="U47">
        <v>2.8680555555555549</v>
      </c>
      <c r="V47">
        <v>3.2763888888888881</v>
      </c>
      <c r="W47">
        <v>3.2763888888888881</v>
      </c>
      <c r="X47" t="str">
        <v>_______</v>
      </c>
      <c r="Y47">
        <v>22.918992887293896</v>
      </c>
      <c r="AG47">
        <f>S47 - sorted!Z$103</f>
        <v>2.8972222222222221</v>
      </c>
      <c r="AH47">
        <f>T47 - sorted!AA$103</f>
        <v>3.1305555555555546</v>
      </c>
      <c r="AI47">
        <f>U47 - sorted!AB$103</f>
        <v>2.8680555555555549</v>
      </c>
      <c r="AJ47">
        <f>V47 - sorted!AC$103</f>
        <v>3.2763888888888881</v>
      </c>
      <c r="AK47">
        <f>W47 - sorted!AD$103</f>
        <v>3.2763888888888881</v>
      </c>
    </row>
    <row r="48" spans="4:37" x14ac:dyDescent="0.35">
      <c r="D48">
        <f t="shared" si="5"/>
        <v>27.3748581695505</v>
      </c>
      <c r="E48">
        <f t="shared" si="6"/>
        <v>19.476278654454408</v>
      </c>
      <c r="F48">
        <f t="shared" si="7"/>
        <v>29.166545448894311</v>
      </c>
      <c r="G48">
        <f t="shared" si="8"/>
        <v>22.12497597678513</v>
      </c>
      <c r="H48">
        <f t="shared" si="9"/>
        <v>22.12497597678513</v>
      </c>
      <c r="I48" t="str">
        <v>Jaren Jackson Jr.</v>
      </c>
      <c r="J48">
        <v>0.29805555555555557</v>
      </c>
      <c r="K48">
        <v>-0.60416666666666663</v>
      </c>
      <c r="L48">
        <v>1.1519444444444444</v>
      </c>
      <c r="M48">
        <v>0.72500000000000009</v>
      </c>
      <c r="N48">
        <v>8.8611111111111113E-2</v>
      </c>
      <c r="O48">
        <v>-0.45916666666666661</v>
      </c>
      <c r="P48">
        <v>-0.16111111111111112</v>
      </c>
      <c r="Q48">
        <v>2.4327777777777779</v>
      </c>
      <c r="R48">
        <v>-0.31416666666666671</v>
      </c>
      <c r="S48">
        <v>3.7619444444444441</v>
      </c>
      <c r="T48">
        <v>3.4719444444444445</v>
      </c>
      <c r="U48">
        <v>3.616944444444445</v>
      </c>
      <c r="V48">
        <v>3.1577777777777776</v>
      </c>
      <c r="W48">
        <v>3.1577777777777776</v>
      </c>
      <c r="X48" t="str">
        <v>_______</v>
      </c>
      <c r="Y48">
        <v>22.125486319860705</v>
      </c>
      <c r="AG48">
        <f>S48 - sorted!Z$103</f>
        <v>3.7619444444444441</v>
      </c>
      <c r="AH48">
        <f>T48 - sorted!AA$103</f>
        <v>3.4719444444444445</v>
      </c>
      <c r="AI48">
        <f>U48 - sorted!AB$103</f>
        <v>3.616944444444445</v>
      </c>
      <c r="AJ48">
        <f>V48 - sorted!AC$103</f>
        <v>3.1577777777777776</v>
      </c>
      <c r="AK48">
        <f>W48 - sorted!AD$103</f>
        <v>3.1577777777777776</v>
      </c>
    </row>
    <row r="49" spans="4:37" x14ac:dyDescent="0.35">
      <c r="D49">
        <f t="shared" si="5"/>
        <v>24.993077800255644</v>
      </c>
      <c r="E49">
        <f t="shared" si="6"/>
        <v>19.625578930004444</v>
      </c>
      <c r="F49">
        <f t="shared" si="7"/>
        <v>27.271614659152242</v>
      </c>
      <c r="G49">
        <f t="shared" si="8"/>
        <v>21.747744262913965</v>
      </c>
      <c r="H49">
        <f t="shared" si="9"/>
        <v>21.747744262913965</v>
      </c>
      <c r="I49" t="str">
        <v>Jonas Valanciunas</v>
      </c>
      <c r="J49">
        <v>2.7027777777777775</v>
      </c>
      <c r="K49">
        <v>-0.32083333333333336</v>
      </c>
      <c r="L49">
        <v>-1.1083333333333334</v>
      </c>
      <c r="M49">
        <v>0.25277777777777777</v>
      </c>
      <c r="N49">
        <v>2.2263888888888892</v>
      </c>
      <c r="O49">
        <v>-0.27222222222222225</v>
      </c>
      <c r="P49">
        <v>-1.1375</v>
      </c>
      <c r="Q49">
        <v>1.1569444444444443</v>
      </c>
      <c r="R49">
        <v>-0.39861111111111108</v>
      </c>
      <c r="S49">
        <v>3.4222222222222225</v>
      </c>
      <c r="T49">
        <v>3.5</v>
      </c>
      <c r="U49">
        <v>3.3736111111111109</v>
      </c>
      <c r="V49">
        <v>3.1013888888888888</v>
      </c>
      <c r="W49">
        <v>3.1013888888888888</v>
      </c>
      <c r="X49" t="str">
        <v>_______</v>
      </c>
      <c r="Y49">
        <v>21.748245492720336</v>
      </c>
      <c r="AG49">
        <f>S49 - sorted!Z$103</f>
        <v>3.4222222222222225</v>
      </c>
      <c r="AH49">
        <f>T49 - sorted!AA$103</f>
        <v>3.5</v>
      </c>
      <c r="AI49">
        <f>U49 - sorted!AB$103</f>
        <v>3.3736111111111109</v>
      </c>
      <c r="AJ49">
        <f>V49 - sorted!AC$103</f>
        <v>3.1013888888888888</v>
      </c>
      <c r="AK49">
        <f>W49 - sorted!AD$103</f>
        <v>3.1013888888888888</v>
      </c>
    </row>
    <row r="50" spans="4:37" x14ac:dyDescent="0.35">
      <c r="D50">
        <f t="shared" si="5"/>
        <v>27.174266691187974</v>
      </c>
      <c r="E50">
        <f t="shared" si="6"/>
        <v>22.948618726405229</v>
      </c>
      <c r="F50">
        <f t="shared" si="7"/>
        <v>16.782437262509241</v>
      </c>
      <c r="G50">
        <f t="shared" si="8"/>
        <v>20.92080774728506</v>
      </c>
      <c r="H50">
        <f t="shared" si="9"/>
        <v>20.92080774728506</v>
      </c>
      <c r="I50" t="str">
        <v>Domantas Sabonis</v>
      </c>
      <c r="J50">
        <v>2.391111111111111</v>
      </c>
      <c r="K50">
        <v>-0.75555555555555554</v>
      </c>
      <c r="L50">
        <v>-1.0666666666666667</v>
      </c>
      <c r="M50">
        <v>0.71111111111111114</v>
      </c>
      <c r="N50">
        <v>2.5511111111111111</v>
      </c>
      <c r="O50">
        <v>0.95111111111111113</v>
      </c>
      <c r="P50">
        <v>-0.52444444444444438</v>
      </c>
      <c r="Q50">
        <v>-0.13333333333333333</v>
      </c>
      <c r="R50">
        <v>-1.1466666666666667</v>
      </c>
      <c r="S50">
        <v>3.7333333333333334</v>
      </c>
      <c r="T50">
        <v>4.1244444444444435</v>
      </c>
      <c r="U50">
        <v>2.0266666666666664</v>
      </c>
      <c r="V50">
        <v>2.977777777777777</v>
      </c>
      <c r="W50">
        <v>2.977777777777777</v>
      </c>
      <c r="X50" t="str">
        <v>_______</v>
      </c>
      <c r="Y50">
        <v>20.921288999727896</v>
      </c>
      <c r="AG50">
        <f>S50 - sorted!Z$103</f>
        <v>3.7333333333333334</v>
      </c>
      <c r="AH50">
        <f>T50 - sorted!AA$103</f>
        <v>4.1244444444444435</v>
      </c>
      <c r="AI50">
        <f>U50 - sorted!AB$103</f>
        <v>2.0266666666666664</v>
      </c>
      <c r="AJ50">
        <f>V50 - sorted!AC$103</f>
        <v>2.977777777777777</v>
      </c>
      <c r="AK50">
        <f>W50 - sorted!AD$103</f>
        <v>2.977777777777777</v>
      </c>
    </row>
    <row r="51" spans="4:37" x14ac:dyDescent="0.35">
      <c r="D51">
        <f t="shared" si="5"/>
        <v>49.667777128927639</v>
      </c>
      <c r="E51">
        <f t="shared" si="6"/>
        <v>29.507483306756797</v>
      </c>
      <c r="F51">
        <f t="shared" si="7"/>
        <v>24.924582801994553</v>
      </c>
      <c r="G51">
        <f t="shared" si="8"/>
        <v>20.18678544689536</v>
      </c>
      <c r="H51">
        <f t="shared" si="9"/>
        <v>20.18678544689536</v>
      </c>
      <c r="I51" t="str">
        <v>Andre Drummond</v>
      </c>
      <c r="J51">
        <v>2.8291666666666671</v>
      </c>
      <c r="K51">
        <v>-4.0736111111111111</v>
      </c>
      <c r="L51">
        <v>-1.3513888888888888</v>
      </c>
      <c r="M51">
        <v>0.66111111111111109</v>
      </c>
      <c r="N51">
        <v>2.9458333333333333</v>
      </c>
      <c r="O51">
        <v>-0.20416666666666666</v>
      </c>
      <c r="P51">
        <v>1.9055555555555554</v>
      </c>
      <c r="Q51">
        <v>2.6444444444444444</v>
      </c>
      <c r="R51">
        <v>-2.4888888888888889</v>
      </c>
      <c r="S51">
        <v>6.9416666666666664</v>
      </c>
      <c r="T51">
        <v>5.3569444444444443</v>
      </c>
      <c r="U51">
        <v>3.0722222222222224</v>
      </c>
      <c r="V51">
        <v>2.8680555555555554</v>
      </c>
      <c r="W51">
        <v>2.8680555555555554</v>
      </c>
      <c r="X51" t="str">
        <v>_______</v>
      </c>
      <c r="Y51">
        <v>20.187248966622253</v>
      </c>
      <c r="AG51">
        <f>S51 - sorted!Z$103</f>
        <v>6.9416666666666664</v>
      </c>
      <c r="AH51">
        <f>T51 - sorted!AA$103</f>
        <v>5.3569444444444443</v>
      </c>
      <c r="AI51">
        <f>U51 - sorted!AB$103</f>
        <v>3.0722222222222224</v>
      </c>
      <c r="AJ51">
        <f>V51 - sorted!AC$103</f>
        <v>2.8680555555555554</v>
      </c>
      <c r="AK51">
        <f>W51 - sorted!AD$103</f>
        <v>2.8680555555555554</v>
      </c>
    </row>
    <row r="52" spans="4:37" x14ac:dyDescent="0.35">
      <c r="D52">
        <f t="shared" si="5"/>
        <v>14.961556392048108</v>
      </c>
      <c r="E52">
        <f t="shared" si="6"/>
        <v>24.126021394480517</v>
      </c>
      <c r="F52">
        <f t="shared" si="7"/>
        <v>8.6089258594951037</v>
      </c>
      <c r="G52">
        <f t="shared" si="8"/>
        <v>19.924767359920814</v>
      </c>
      <c r="H52">
        <f t="shared" si="9"/>
        <v>19.924767359920814</v>
      </c>
      <c r="I52" t="str">
        <v>D'Angelo Russell</v>
      </c>
      <c r="J52">
        <v>-1.1259722222222222</v>
      </c>
      <c r="K52">
        <v>0.83750000000000002</v>
      </c>
      <c r="L52">
        <v>2.0286111111111111</v>
      </c>
      <c r="M52">
        <v>1.1445833333333333</v>
      </c>
      <c r="N52">
        <v>-0.4466666666666666</v>
      </c>
      <c r="O52">
        <v>1.8518055555555557</v>
      </c>
      <c r="P52">
        <v>0.59555555555555562</v>
      </c>
      <c r="Q52">
        <v>-0.53972222222222221</v>
      </c>
      <c r="R52">
        <v>-1.5168055555555555</v>
      </c>
      <c r="S52">
        <v>1.9913888888888887</v>
      </c>
      <c r="T52">
        <v>4.3456944444444447</v>
      </c>
      <c r="U52">
        <v>0.97708333333333353</v>
      </c>
      <c r="V52">
        <v>2.8288888888888892</v>
      </c>
      <c r="W52">
        <v>2.8288888888888892</v>
      </c>
      <c r="X52" t="str">
        <v>_______</v>
      </c>
      <c r="Y52">
        <v>19.925224549741507</v>
      </c>
      <c r="AG52">
        <f>S52 - sorted!Z$103</f>
        <v>1.9913888888888887</v>
      </c>
      <c r="AH52">
        <f>T52 - sorted!AA$103</f>
        <v>4.3456944444444447</v>
      </c>
      <c r="AI52">
        <f>U52 - sorted!AB$103</f>
        <v>0.97708333333333353</v>
      </c>
      <c r="AJ52">
        <f>V52 - sorted!AC$103</f>
        <v>2.8288888888888892</v>
      </c>
      <c r="AK52">
        <f>W52 - sorted!AD$103</f>
        <v>2.8288888888888892</v>
      </c>
    </row>
    <row r="53" spans="4:37" x14ac:dyDescent="0.35">
      <c r="D53">
        <f t="shared" si="5"/>
        <v>14.196192790140602</v>
      </c>
      <c r="E53">
        <f t="shared" si="6"/>
        <v>16.479925599603689</v>
      </c>
      <c r="F53">
        <f t="shared" si="7"/>
        <v>16.263278142031965</v>
      </c>
      <c r="G53">
        <f t="shared" si="8"/>
        <v>19.471345989553502</v>
      </c>
      <c r="H53">
        <f t="shared" si="9"/>
        <v>19.471345989553502</v>
      </c>
      <c r="I53" t="str">
        <v>Derrick White</v>
      </c>
      <c r="J53">
        <v>0.1788888888888889</v>
      </c>
      <c r="K53">
        <v>0.87888888888888883</v>
      </c>
      <c r="L53">
        <v>-2.3333333333333331E-2</v>
      </c>
      <c r="M53">
        <v>0.12444444444444445</v>
      </c>
      <c r="N53">
        <v>-0.25666666666666665</v>
      </c>
      <c r="O53">
        <v>0.80111111111111111</v>
      </c>
      <c r="P53">
        <v>0.22555555555555554</v>
      </c>
      <c r="Q53">
        <v>0.98</v>
      </c>
      <c r="R53">
        <v>-0.14777777777777779</v>
      </c>
      <c r="S53">
        <v>1.882222222222222</v>
      </c>
      <c r="T53">
        <v>2.9088888888888889</v>
      </c>
      <c r="U53">
        <v>1.9599999999999997</v>
      </c>
      <c r="V53">
        <v>2.7611111111111111</v>
      </c>
      <c r="W53">
        <v>2.7611111111111111</v>
      </c>
      <c r="X53" t="str">
        <v>_______</v>
      </c>
      <c r="Y53">
        <v>19.471792225493967</v>
      </c>
      <c r="AG53">
        <f>S53 - sorted!Z$103</f>
        <v>1.882222222222222</v>
      </c>
      <c r="AH53">
        <f>T53 - sorted!AA$103</f>
        <v>2.9088888888888889</v>
      </c>
      <c r="AI53">
        <f>U53 - sorted!AB$103</f>
        <v>1.9599999999999997</v>
      </c>
      <c r="AJ53">
        <f>V53 - sorted!AC$103</f>
        <v>2.7611111111111111</v>
      </c>
      <c r="AK53">
        <f>W53 - sorted!AD$103</f>
        <v>2.7611111111111111</v>
      </c>
    </row>
    <row r="54" spans="4:37" x14ac:dyDescent="0.35">
      <c r="D54">
        <f t="shared" si="5"/>
        <v>20.050347974196484</v>
      </c>
      <c r="E54">
        <f t="shared" si="6"/>
        <v>12.736332056727797</v>
      </c>
      <c r="F54">
        <f t="shared" si="7"/>
        <v>28.826928857582086</v>
      </c>
      <c r="G54">
        <f t="shared" si="8"/>
        <v>19.302242117818146</v>
      </c>
      <c r="H54">
        <f t="shared" si="9"/>
        <v>19.302242117818146</v>
      </c>
      <c r="I54" t="str">
        <v>Richaun Holmes</v>
      </c>
      <c r="J54">
        <v>2.8195833333333331</v>
      </c>
      <c r="K54">
        <v>1.8611111111111113E-2</v>
      </c>
      <c r="L54">
        <v>-1.6284722222222223</v>
      </c>
      <c r="M54">
        <v>-0.30708333333333332</v>
      </c>
      <c r="N54">
        <v>0.93986111111111115</v>
      </c>
      <c r="O54">
        <v>-0.83750000000000002</v>
      </c>
      <c r="P54">
        <v>-0.2233333333333333</v>
      </c>
      <c r="Q54">
        <v>1.4237500000000001</v>
      </c>
      <c r="R54">
        <v>0.53041666666666665</v>
      </c>
      <c r="S54">
        <v>2.717222222222222</v>
      </c>
      <c r="T54">
        <v>2.2054166666666664</v>
      </c>
      <c r="U54">
        <v>3.5733333333333328</v>
      </c>
      <c r="V54">
        <v>2.7358333333333329</v>
      </c>
      <c r="W54">
        <v>2.7358333333333329</v>
      </c>
      <c r="X54" t="str">
        <v>_______</v>
      </c>
      <c r="Y54">
        <v>19.302684268500006</v>
      </c>
      <c r="AG54">
        <f>S54 - sorted!Z$103</f>
        <v>2.717222222222222</v>
      </c>
      <c r="AH54">
        <f>T54 - sorted!AA$103</f>
        <v>2.2054166666666664</v>
      </c>
      <c r="AI54">
        <f>U54 - sorted!AB$103</f>
        <v>3.5733333333333328</v>
      </c>
      <c r="AJ54">
        <f>V54 - sorted!AC$103</f>
        <v>2.7358333333333329</v>
      </c>
      <c r="AK54">
        <f>W54 - sorted!AD$103</f>
        <v>2.7358333333333329</v>
      </c>
    </row>
    <row r="55" spans="4:37" x14ac:dyDescent="0.35">
      <c r="D55">
        <f t="shared" si="5"/>
        <v>22.325016389025919</v>
      </c>
      <c r="E55">
        <f t="shared" si="6"/>
        <v>13.505745853002979</v>
      </c>
      <c r="F55">
        <f t="shared" si="7"/>
        <v>24.816424651895119</v>
      </c>
      <c r="G55">
        <f t="shared" si="8"/>
        <v>19.17402050078805</v>
      </c>
      <c r="H55">
        <f t="shared" si="9"/>
        <v>19.17402050078805</v>
      </c>
      <c r="I55" t="str">
        <v>Thomas Bryant</v>
      </c>
      <c r="J55">
        <v>2.5666666666666669</v>
      </c>
      <c r="K55">
        <v>-0.32500000000000001</v>
      </c>
      <c r="L55">
        <v>-0.7</v>
      </c>
      <c r="M55">
        <v>7.4999999999999997E-2</v>
      </c>
      <c r="N55">
        <v>0.79166666666666663</v>
      </c>
      <c r="O55">
        <v>-0.34166666666666662</v>
      </c>
      <c r="P55">
        <v>-0.83333333333333337</v>
      </c>
      <c r="Q55">
        <v>1.1166666666666667</v>
      </c>
      <c r="R55">
        <v>0.36666666666666664</v>
      </c>
      <c r="S55">
        <v>3.041666666666667</v>
      </c>
      <c r="T55">
        <v>2.3499999999999996</v>
      </c>
      <c r="U55">
        <v>3.0583333333333331</v>
      </c>
      <c r="V55">
        <v>2.7166666666666663</v>
      </c>
      <c r="W55">
        <v>2.7166666666666663</v>
      </c>
      <c r="X55" t="str">
        <v>_______</v>
      </c>
      <c r="Y55">
        <v>19.174459553856238</v>
      </c>
      <c r="AG55">
        <f>S55 - sorted!Z$103</f>
        <v>3.041666666666667</v>
      </c>
      <c r="AH55">
        <f>T55 - sorted!AA$103</f>
        <v>2.3499999999999996</v>
      </c>
      <c r="AI55">
        <f>U55 - sorted!AB$103</f>
        <v>3.0583333333333331</v>
      </c>
      <c r="AJ55">
        <f>V55 - sorted!AC$103</f>
        <v>2.7166666666666663</v>
      </c>
      <c r="AK55">
        <f>W55 - sorted!AD$103</f>
        <v>2.7166666666666663</v>
      </c>
    </row>
    <row r="56" spans="4:37" x14ac:dyDescent="0.35">
      <c r="D56">
        <f t="shared" si="5"/>
        <v>24.884018355709024</v>
      </c>
      <c r="E56">
        <f t="shared" si="6"/>
        <v>28.317515764006512</v>
      </c>
      <c r="F56">
        <f t="shared" si="7"/>
        <v>0.57602005161022429</v>
      </c>
      <c r="G56">
        <f t="shared" si="8"/>
        <v>19.055090305281869</v>
      </c>
      <c r="H56">
        <f t="shared" si="9"/>
        <v>19.055090305281869</v>
      </c>
      <c r="I56" t="str">
        <v>Russell Westbrook</v>
      </c>
      <c r="J56">
        <v>0.14000000000000001</v>
      </c>
      <c r="K56">
        <v>-0.70777777777777784</v>
      </c>
      <c r="L56">
        <v>-0.52888888888888896</v>
      </c>
      <c r="M56">
        <v>1.5088888888888889</v>
      </c>
      <c r="N56">
        <v>1.151111111111111</v>
      </c>
      <c r="O56">
        <v>2.7533333333333334</v>
      </c>
      <c r="P56">
        <v>1.1200000000000001</v>
      </c>
      <c r="Q56">
        <v>-0.30333333333333334</v>
      </c>
      <c r="R56">
        <v>-2.4344444444444444</v>
      </c>
      <c r="S56">
        <v>3.4066666666666663</v>
      </c>
      <c r="T56">
        <v>5.1333333333333329</v>
      </c>
      <c r="U56">
        <v>-5.4444444444444295E-2</v>
      </c>
      <c r="V56">
        <v>2.6988888888888884</v>
      </c>
      <c r="W56">
        <v>2.6988888888888884</v>
      </c>
      <c r="X56" t="str">
        <v>_______</v>
      </c>
      <c r="Y56">
        <v>19.055526485201142</v>
      </c>
      <c r="AG56">
        <f>S56 - sorted!Z$103</f>
        <v>3.4066666666666663</v>
      </c>
      <c r="AH56">
        <f>T56 - sorted!AA$103</f>
        <v>5.1333333333333329</v>
      </c>
      <c r="AI56">
        <f>U56 - sorted!AB$103</f>
        <v>-5.4444444444444295E-2</v>
      </c>
      <c r="AJ56">
        <f>V56 - sorted!AC$103</f>
        <v>2.6988888888888884</v>
      </c>
      <c r="AK56">
        <f>W56 - sorted!AD$103</f>
        <v>2.6988888888888884</v>
      </c>
    </row>
    <row r="57" spans="4:37" x14ac:dyDescent="0.35">
      <c r="D57">
        <f t="shared" si="5"/>
        <v>18.848746594102511</v>
      </c>
      <c r="E57">
        <f t="shared" si="6"/>
        <v>17.574547916878956</v>
      </c>
      <c r="F57">
        <f t="shared" si="7"/>
        <v>14.91995391779701</v>
      </c>
      <c r="G57">
        <f t="shared" si="8"/>
        <v>18.816300772117124</v>
      </c>
      <c r="H57">
        <f t="shared" si="9"/>
        <v>18.816300772117124</v>
      </c>
      <c r="I57" t="str">
        <v>CJ McCollum</v>
      </c>
      <c r="J57">
        <v>-0.14444444444444446</v>
      </c>
      <c r="K57">
        <v>0.11736111111111112</v>
      </c>
      <c r="L57">
        <v>1.2999999999999998</v>
      </c>
      <c r="M57">
        <v>1.2729166666666665</v>
      </c>
      <c r="N57">
        <v>-0.23472222222222225</v>
      </c>
      <c r="O57">
        <v>0.87569444444444444</v>
      </c>
      <c r="P57">
        <v>-0.18055555555555555</v>
      </c>
      <c r="Q57">
        <v>0.10833333333333334</v>
      </c>
      <c r="R57">
        <v>-0.4513888888888889</v>
      </c>
      <c r="S57">
        <v>2.5458333333333334</v>
      </c>
      <c r="T57">
        <v>3.1145833333333335</v>
      </c>
      <c r="U57">
        <v>1.7874999999999996</v>
      </c>
      <c r="V57">
        <v>2.6631944444444446</v>
      </c>
      <c r="W57">
        <v>2.6631944444444446</v>
      </c>
      <c r="X57" t="str">
        <v>_______</v>
      </c>
      <c r="Y57">
        <v>18.816731183292099</v>
      </c>
      <c r="AG57">
        <f>S57 - sorted!Z$103</f>
        <v>2.5458333333333334</v>
      </c>
      <c r="AH57">
        <f>T57 - sorted!AA$103</f>
        <v>3.1145833333333335</v>
      </c>
      <c r="AI57">
        <f>U57 - sorted!AB$103</f>
        <v>1.7874999999999996</v>
      </c>
      <c r="AJ57">
        <f>V57 - sorted!AC$103</f>
        <v>2.6631944444444446</v>
      </c>
      <c r="AK57">
        <f>W57 - sorted!AD$103</f>
        <v>2.6631944444444446</v>
      </c>
    </row>
    <row r="58" spans="4:37" x14ac:dyDescent="0.35">
      <c r="D58">
        <f t="shared" si="5"/>
        <v>15.66460031135755</v>
      </c>
      <c r="E58">
        <f t="shared" si="6"/>
        <v>13.683132319003024</v>
      </c>
      <c r="F58">
        <f t="shared" si="7"/>
        <v>23.713211520880904</v>
      </c>
      <c r="G58">
        <f t="shared" si="8"/>
        <v>18.616535209352836</v>
      </c>
      <c r="H58">
        <f t="shared" si="9"/>
        <v>18.616535209352836</v>
      </c>
      <c r="I58" t="str">
        <v>T.J. Warren</v>
      </c>
      <c r="J58">
        <v>0.72500000000000009</v>
      </c>
      <c r="K58">
        <v>0.54166666666666663</v>
      </c>
      <c r="L58">
        <v>1.6666666666666666E-2</v>
      </c>
      <c r="M58">
        <v>0.71666666666666667</v>
      </c>
      <c r="N58">
        <v>-9.166666666666666E-2</v>
      </c>
      <c r="O58">
        <v>-0.28333333333333338</v>
      </c>
      <c r="P58">
        <v>0.81666666666666665</v>
      </c>
      <c r="Q58">
        <v>-5.8333333333333334E-2</v>
      </c>
      <c r="R58">
        <v>0.25</v>
      </c>
      <c r="S58">
        <v>2.0916666666666668</v>
      </c>
      <c r="T58">
        <v>2.3833333333333333</v>
      </c>
      <c r="U58">
        <v>2.916666666666667</v>
      </c>
      <c r="V58">
        <v>2.6333333333333333</v>
      </c>
      <c r="W58">
        <v>2.6333333333333333</v>
      </c>
      <c r="X58" t="str">
        <v>_______</v>
      </c>
      <c r="Y58">
        <v>18.616960794535494</v>
      </c>
      <c r="AG58">
        <f>S58 - sorted!Z$103</f>
        <v>2.0916666666666668</v>
      </c>
      <c r="AH58">
        <f>T58 - sorted!AA$103</f>
        <v>2.3833333333333333</v>
      </c>
      <c r="AI58">
        <f>U58 - sorted!AB$103</f>
        <v>2.916666666666667</v>
      </c>
      <c r="AJ58">
        <f>V58 - sorted!AC$103</f>
        <v>2.6333333333333333</v>
      </c>
      <c r="AK58">
        <f>W58 - sorted!AD$103</f>
        <v>2.6333333333333333</v>
      </c>
    </row>
    <row r="59" spans="4:37" x14ac:dyDescent="0.35">
      <c r="D59">
        <f t="shared" si="5"/>
        <v>14.585690806378519</v>
      </c>
      <c r="E59">
        <f t="shared" si="6"/>
        <v>22.948618726405236</v>
      </c>
      <c r="F59">
        <f t="shared" si="7"/>
        <v>17.751534287400169</v>
      </c>
      <c r="G59">
        <f t="shared" si="8"/>
        <v>18.601668934914564</v>
      </c>
      <c r="H59">
        <f t="shared" si="9"/>
        <v>18.601668934914564</v>
      </c>
      <c r="I59" t="str">
        <v>Brandon Ingram</v>
      </c>
      <c r="J59">
        <v>0.16888888888888889</v>
      </c>
      <c r="K59">
        <v>0.69333333333333336</v>
      </c>
      <c r="L59">
        <v>1.1466666666666667</v>
      </c>
      <c r="M59">
        <v>1.1200000000000001</v>
      </c>
      <c r="N59">
        <v>6.2222222222222227E-2</v>
      </c>
      <c r="O59">
        <v>0.48000000000000004</v>
      </c>
      <c r="P59">
        <v>0.19555555555555557</v>
      </c>
      <c r="Q59">
        <v>0.25777777777777777</v>
      </c>
      <c r="R59">
        <v>-1.4933333333333332</v>
      </c>
      <c r="S59">
        <v>1.9377777777777776</v>
      </c>
      <c r="T59">
        <v>4.1244444444444444</v>
      </c>
      <c r="U59">
        <v>2.1511111111111116</v>
      </c>
      <c r="V59">
        <v>2.6311111111111112</v>
      </c>
      <c r="W59">
        <v>2.6311111111111112</v>
      </c>
      <c r="X59" t="str">
        <v>_______</v>
      </c>
      <c r="Y59">
        <v>18.602094160953609</v>
      </c>
      <c r="AG59">
        <f>S59 - sorted!Z$103</f>
        <v>1.9377777777777776</v>
      </c>
      <c r="AH59">
        <f>T59 - sorted!AA$103</f>
        <v>4.1244444444444444</v>
      </c>
      <c r="AI59">
        <f>U59 - sorted!AB$103</f>
        <v>2.1511111111111116</v>
      </c>
      <c r="AJ59">
        <f>V59 - sorted!AC$103</f>
        <v>2.6311111111111112</v>
      </c>
      <c r="AK59">
        <f>W59 - sorted!AD$103</f>
        <v>2.6311111111111112</v>
      </c>
    </row>
    <row r="60" spans="4:37" x14ac:dyDescent="0.35">
      <c r="D60">
        <f t="shared" si="5"/>
        <v>17.723097327174937</v>
      </c>
      <c r="E60">
        <f t="shared" si="6"/>
        <v>13.143581818252896</v>
      </c>
      <c r="F60">
        <f t="shared" si="7"/>
        <v>15.015133089884511</v>
      </c>
      <c r="G60">
        <f t="shared" si="8"/>
        <v>17.821189526905261</v>
      </c>
      <c r="H60">
        <f t="shared" si="9"/>
        <v>17.821189526905261</v>
      </c>
      <c r="I60" t="str">
        <v>Al Horford</v>
      </c>
      <c r="J60">
        <v>0.33583333333333332</v>
      </c>
      <c r="K60">
        <v>0.12916666666666665</v>
      </c>
      <c r="L60">
        <v>-0.2583333333333333</v>
      </c>
      <c r="M60">
        <v>-0.11194444444444446</v>
      </c>
      <c r="N60">
        <v>0.86111111111111116</v>
      </c>
      <c r="O60">
        <v>0.71472222222222226</v>
      </c>
      <c r="P60">
        <v>-0.20666666666666667</v>
      </c>
      <c r="Q60">
        <v>0.81805555555555554</v>
      </c>
      <c r="R60">
        <v>0.23250000000000004</v>
      </c>
      <c r="S60">
        <v>2.3852777777777781</v>
      </c>
      <c r="T60">
        <v>2.2819444444444446</v>
      </c>
      <c r="U60">
        <v>1.7997222222222222</v>
      </c>
      <c r="V60">
        <v>2.5144444444444445</v>
      </c>
      <c r="W60">
        <v>2.5144444444444445</v>
      </c>
      <c r="X60" t="str">
        <v>_______</v>
      </c>
      <c r="Y60">
        <v>17.821595897904569</v>
      </c>
      <c r="AG60">
        <f>S60 - sorted!Z$103</f>
        <v>2.3852777777777781</v>
      </c>
      <c r="AH60">
        <f>T60 - sorted!AA$103</f>
        <v>2.2819444444444446</v>
      </c>
      <c r="AI60">
        <f>U60 - sorted!AB$103</f>
        <v>1.7997222222222222</v>
      </c>
      <c r="AJ60">
        <f>V60 - sorted!AC$103</f>
        <v>2.5144444444444445</v>
      </c>
      <c r="AK60">
        <f>W60 - sorted!AD$103</f>
        <v>2.5144444444444445</v>
      </c>
    </row>
    <row r="61" spans="4:37" x14ac:dyDescent="0.35">
      <c r="D61">
        <f t="shared" si="5"/>
        <v>18.926646197350099</v>
      </c>
      <c r="E61">
        <f t="shared" si="6"/>
        <v>10.312789465002222</v>
      </c>
      <c r="F61">
        <f t="shared" si="7"/>
        <v>23.410368700602493</v>
      </c>
      <c r="G61">
        <f t="shared" si="8"/>
        <v>17.325027617527915</v>
      </c>
      <c r="H61">
        <f t="shared" si="9"/>
        <v>17.325027617527915</v>
      </c>
      <c r="I61" t="str">
        <v>Daniel Theis</v>
      </c>
      <c r="J61">
        <v>1.6625000000000001</v>
      </c>
      <c r="K61">
        <v>-0.11666666666666667</v>
      </c>
      <c r="L61">
        <v>-1.088888888888889</v>
      </c>
      <c r="M61">
        <v>-0.45694444444444443</v>
      </c>
      <c r="N61">
        <v>0.86527777777777781</v>
      </c>
      <c r="O61">
        <v>-0.4375</v>
      </c>
      <c r="P61">
        <v>-0.57361111111111107</v>
      </c>
      <c r="Q61">
        <v>1.8958333333333333</v>
      </c>
      <c r="R61">
        <v>0.69027777777777777</v>
      </c>
      <c r="S61">
        <v>2.5569444444444445</v>
      </c>
      <c r="T61">
        <v>1.75</v>
      </c>
      <c r="U61">
        <v>2.8777777777777782</v>
      </c>
      <c r="V61">
        <v>2.4402777777777778</v>
      </c>
      <c r="W61">
        <v>2.4402777777777778</v>
      </c>
      <c r="X61" t="str">
        <v>_______</v>
      </c>
      <c r="Y61">
        <v>17.325422002109104</v>
      </c>
      <c r="AG61">
        <f>S61 - sorted!Z$103</f>
        <v>2.5569444444444445</v>
      </c>
      <c r="AH61">
        <f>T61 - sorted!AA$103</f>
        <v>1.75</v>
      </c>
      <c r="AI61">
        <f>U61 - sorted!AB$103</f>
        <v>2.8777777777777782</v>
      </c>
      <c r="AJ61">
        <f>V61 - sorted!AC$103</f>
        <v>2.4402777777777778</v>
      </c>
      <c r="AK61">
        <f>W61 - sorted!AD$103</f>
        <v>2.4402777777777778</v>
      </c>
    </row>
    <row r="62" spans="4:37" x14ac:dyDescent="0.35">
      <c r="D62">
        <f t="shared" si="5"/>
        <v>15.243942453820599</v>
      </c>
      <c r="E62">
        <f t="shared" si="6"/>
        <v>13.647655025803017</v>
      </c>
      <c r="F62">
        <f t="shared" si="7"/>
        <v>21.82152547564182</v>
      </c>
      <c r="G62">
        <f t="shared" si="8"/>
        <v>17.22003455430762</v>
      </c>
      <c r="H62">
        <f t="shared" si="9"/>
        <v>17.22003455430762</v>
      </c>
      <c r="I62" t="str">
        <v>Mikal Bridges</v>
      </c>
      <c r="J62">
        <v>0.47916666666666669</v>
      </c>
      <c r="K62">
        <v>0.39291666666666664</v>
      </c>
      <c r="L62">
        <v>9.5833333333333343E-3</v>
      </c>
      <c r="M62">
        <v>-0.34499999999999997</v>
      </c>
      <c r="N62">
        <v>-0.10541666666666666</v>
      </c>
      <c r="O62">
        <v>-0.24916666666666668</v>
      </c>
      <c r="P62">
        <v>1.7537500000000001</v>
      </c>
      <c r="Q62">
        <v>0.44083333333333335</v>
      </c>
      <c r="R62">
        <v>4.791666666666667E-2</v>
      </c>
      <c r="S62">
        <v>2.0316666666666667</v>
      </c>
      <c r="T62">
        <v>2.3766666666666669</v>
      </c>
      <c r="U62">
        <v>2.6737500000000001</v>
      </c>
      <c r="V62">
        <v>2.4245833333333335</v>
      </c>
      <c r="W62">
        <v>2.4245833333333335</v>
      </c>
      <c r="X62" t="str">
        <v>_______</v>
      </c>
      <c r="Y62">
        <v>17.220426402437035</v>
      </c>
      <c r="AG62">
        <f>S62 - sorted!Z$103</f>
        <v>2.0316666666666667</v>
      </c>
      <c r="AH62">
        <f>T62 - sorted!AA$103</f>
        <v>2.3766666666666669</v>
      </c>
      <c r="AI62">
        <f>U62 - sorted!AB$103</f>
        <v>2.6737500000000001</v>
      </c>
      <c r="AJ62">
        <f>V62 - sorted!AC$103</f>
        <v>2.4245833333333335</v>
      </c>
      <c r="AK62">
        <f>W62 - sorted!AD$103</f>
        <v>2.4245833333333335</v>
      </c>
    </row>
    <row r="63" spans="4:37" x14ac:dyDescent="0.35">
      <c r="D63">
        <f t="shared" si="5"/>
        <v>5.8395128517561048</v>
      </c>
      <c r="E63">
        <f t="shared" si="6"/>
        <v>20.660333315004689</v>
      </c>
      <c r="F63">
        <f t="shared" si="7"/>
        <v>14.249373387180523</v>
      </c>
      <c r="G63">
        <f t="shared" si="8"/>
        <v>16.804708012188385</v>
      </c>
      <c r="H63">
        <f t="shared" si="9"/>
        <v>16.804708012188385</v>
      </c>
      <c r="I63" t="str">
        <v>Collin Sexton</v>
      </c>
      <c r="J63">
        <v>0.57361111111111107</v>
      </c>
      <c r="K63">
        <v>1.6722222222222221</v>
      </c>
      <c r="L63">
        <v>0.31111111111111112</v>
      </c>
      <c r="M63">
        <v>1.4583333333333333</v>
      </c>
      <c r="N63">
        <v>-0.4861111111111111</v>
      </c>
      <c r="O63">
        <v>0.66111111111111109</v>
      </c>
      <c r="P63">
        <v>0.49583333333333335</v>
      </c>
      <c r="Q63">
        <v>-0.9916666666666667</v>
      </c>
      <c r="R63">
        <v>-1.3319444444444446</v>
      </c>
      <c r="S63">
        <v>0.6902777777777771</v>
      </c>
      <c r="T63">
        <v>3.6944444444444442</v>
      </c>
      <c r="U63">
        <v>1.7013888888888884</v>
      </c>
      <c r="V63">
        <v>2.3624999999999998</v>
      </c>
      <c r="W63">
        <v>2.3624999999999998</v>
      </c>
      <c r="X63" t="str">
        <v>_______</v>
      </c>
      <c r="Y63">
        <v>16.805089826743078</v>
      </c>
      <c r="AG63">
        <f>S63 - sorted!Z$103</f>
        <v>0.6902777777777771</v>
      </c>
      <c r="AH63">
        <f>T63 - sorted!AA$103</f>
        <v>3.6944444444444442</v>
      </c>
      <c r="AI63">
        <f>U63 - sorted!AB$103</f>
        <v>1.7013888888888884</v>
      </c>
      <c r="AJ63">
        <f>V63 - sorted!AC$103</f>
        <v>2.3624999999999998</v>
      </c>
      <c r="AK63">
        <f>W63 - sorted!AD$103</f>
        <v>2.3624999999999998</v>
      </c>
    </row>
    <row r="64" spans="4:37" x14ac:dyDescent="0.35">
      <c r="D64">
        <f t="shared" si="5"/>
        <v>14.765833638888555</v>
      </c>
      <c r="E64">
        <f t="shared" si="6"/>
        <v>17.391248568678908</v>
      </c>
      <c r="F64">
        <f t="shared" si="7"/>
        <v>11.072768518760181</v>
      </c>
      <c r="G64">
        <f t="shared" si="8"/>
        <v>16.749888625197251</v>
      </c>
      <c r="H64">
        <f t="shared" si="9"/>
        <v>16.749888625197251</v>
      </c>
      <c r="I64" t="str">
        <v>Dejounte Murray</v>
      </c>
      <c r="J64">
        <v>0.13958333333333331</v>
      </c>
      <c r="K64">
        <v>0.39083333333333337</v>
      </c>
      <c r="L64">
        <v>-0.80027777777777775</v>
      </c>
      <c r="M64">
        <v>-0.11166666666666665</v>
      </c>
      <c r="N64">
        <v>0.62347222222222221</v>
      </c>
      <c r="O64">
        <v>1.0608333333333333</v>
      </c>
      <c r="P64">
        <v>2.2333333333333329</v>
      </c>
      <c r="Q64">
        <v>-0.45597222222222222</v>
      </c>
      <c r="R64">
        <v>-0.72583333333333344</v>
      </c>
      <c r="S64">
        <v>1.9634722222222218</v>
      </c>
      <c r="T64">
        <v>3.0801388888888885</v>
      </c>
      <c r="U64">
        <v>1.2934722222222219</v>
      </c>
      <c r="V64">
        <v>2.354305555555555</v>
      </c>
      <c r="W64">
        <v>2.354305555555555</v>
      </c>
      <c r="X64" t="str">
        <v>_______</v>
      </c>
      <c r="Y64">
        <v>16.750269115409871</v>
      </c>
      <c r="AG64">
        <f>S64 - sorted!Z$103</f>
        <v>1.9634722222222218</v>
      </c>
      <c r="AH64">
        <f>T64 - sorted!AA$103</f>
        <v>3.0801388888888885</v>
      </c>
      <c r="AI64">
        <f>U64 - sorted!AB$103</f>
        <v>1.2934722222222219</v>
      </c>
      <c r="AJ64">
        <f>V64 - sorted!AC$103</f>
        <v>2.354305555555555</v>
      </c>
      <c r="AK64">
        <f>W64 - sorted!AD$103</f>
        <v>2.354305555555555</v>
      </c>
    </row>
    <row r="65" spans="4:37" x14ac:dyDescent="0.35">
      <c r="D65">
        <f t="shared" si="5"/>
        <v>21.175997241124058</v>
      </c>
      <c r="E65">
        <f t="shared" si="6"/>
        <v>18.590824545004192</v>
      </c>
      <c r="F65">
        <f t="shared" si="7"/>
        <v>20.68478331809678</v>
      </c>
      <c r="G65">
        <f t="shared" si="8"/>
        <v>16.479508258851173</v>
      </c>
      <c r="H65">
        <f t="shared" si="9"/>
        <v>16.479508258851173</v>
      </c>
      <c r="I65" t="str">
        <v>Jaylen Brown</v>
      </c>
      <c r="J65">
        <v>0.69027777777777777</v>
      </c>
      <c r="K65">
        <v>-0.56388888888888877</v>
      </c>
      <c r="L65">
        <v>0.98194444444444451</v>
      </c>
      <c r="M65">
        <v>1.2152777777777777</v>
      </c>
      <c r="N65">
        <v>0.73888888888888893</v>
      </c>
      <c r="O65">
        <v>-0.21388888888888891</v>
      </c>
      <c r="P65">
        <v>0.73888888888888893</v>
      </c>
      <c r="Q65">
        <v>-0.28194444444444439</v>
      </c>
      <c r="R65">
        <v>-0.9916666666666667</v>
      </c>
      <c r="S65">
        <v>2.8777777777777773</v>
      </c>
      <c r="T65">
        <v>3.3055555555555554</v>
      </c>
      <c r="U65">
        <v>2.5277777777777777</v>
      </c>
      <c r="V65">
        <v>2.3138888888888887</v>
      </c>
      <c r="W65">
        <v>2.3138888888888887</v>
      </c>
      <c r="X65" t="str">
        <v>_______</v>
      </c>
      <c r="Y65">
        <v>16.479882217139313</v>
      </c>
      <c r="AG65">
        <f>S65 - sorted!Z$103</f>
        <v>2.8777777777777773</v>
      </c>
      <c r="AH65">
        <f>T65 - sorted!AA$103</f>
        <v>3.3055555555555554</v>
      </c>
      <c r="AI65">
        <f>U65 - sorted!AB$103</f>
        <v>2.5277777777777777</v>
      </c>
      <c r="AJ65">
        <f>V65 - sorted!AC$103</f>
        <v>2.3138888888888887</v>
      </c>
      <c r="AK65">
        <f>W65 - sorted!AD$103</f>
        <v>2.3138888888888887</v>
      </c>
    </row>
    <row r="66" spans="4:37" x14ac:dyDescent="0.35">
      <c r="D66">
        <f t="shared" si="5"/>
        <v>10.488171675555641</v>
      </c>
      <c r="E66">
        <f t="shared" si="6"/>
        <v>14.46067632830321</v>
      </c>
      <c r="F66">
        <f t="shared" si="7"/>
        <v>14.173662682110924</v>
      </c>
      <c r="G66">
        <f t="shared" si="8"/>
        <v>15.981488065169046</v>
      </c>
      <c r="H66">
        <f t="shared" si="9"/>
        <v>15.981488065169046</v>
      </c>
      <c r="I66" t="str">
        <v>Gordon Hayward</v>
      </c>
      <c r="J66">
        <v>0.435</v>
      </c>
      <c r="K66">
        <v>0.88611111111111118</v>
      </c>
      <c r="L66">
        <v>7.2499999999999995E-2</v>
      </c>
      <c r="M66">
        <v>0.81361111111111106</v>
      </c>
      <c r="N66">
        <v>0.42694444444444446</v>
      </c>
      <c r="O66">
        <v>0.54777777777777781</v>
      </c>
      <c r="P66">
        <v>-0.3947222222222222</v>
      </c>
      <c r="Q66">
        <v>-0.25777777777777777</v>
      </c>
      <c r="R66">
        <v>-0.28999999999999998</v>
      </c>
      <c r="S66">
        <v>1.3533333333333335</v>
      </c>
      <c r="T66">
        <v>2.5294444444444446</v>
      </c>
      <c r="U66">
        <v>1.6916666666666669</v>
      </c>
      <c r="V66">
        <v>2.2394444444444446</v>
      </c>
      <c r="W66">
        <v>2.2394444444444446</v>
      </c>
      <c r="X66" t="str">
        <v>_______</v>
      </c>
      <c r="Y66">
        <v>15.981849992146113</v>
      </c>
      <c r="AG66">
        <f>S66 - sorted!Z$103</f>
        <v>1.3533333333333335</v>
      </c>
      <c r="AH66">
        <f>T66 - sorted!AA$103</f>
        <v>2.5294444444444446</v>
      </c>
      <c r="AI66">
        <f>U66 - sorted!AB$103</f>
        <v>1.6916666666666669</v>
      </c>
      <c r="AJ66">
        <f>V66 - sorted!AC$103</f>
        <v>2.2394444444444446</v>
      </c>
      <c r="AK66">
        <f>W66 - sorted!AD$103</f>
        <v>2.2394444444444446</v>
      </c>
    </row>
    <row r="67" spans="4:37" x14ac:dyDescent="0.35">
      <c r="D67">
        <f t="shared" ref="D67:D98" si="10">1900 * AG67/(AN$7 * 1) + 1</f>
        <v>13.201025358652727</v>
      </c>
      <c r="E67">
        <f t="shared" ref="E67:E98" si="11">1900 * AH67/(AO$7 * 1) + 1</f>
        <v>16.624791213503727</v>
      </c>
      <c r="F67">
        <f t="shared" ref="F67:F130" si="12">1900 * AI67/(AP$7 * 1) + 1</f>
        <v>17.050669474755843</v>
      </c>
      <c r="G67">
        <f t="shared" ref="G67:G98" si="13">1900 * AJ67/(AQ$7 * 1) + 1</f>
        <v>15.959188653511642</v>
      </c>
      <c r="H67">
        <f t="shared" ref="H67:H98" si="14">1900 * AK67/(AR$7 * 1) + 1</f>
        <v>15.959188653511642</v>
      </c>
      <c r="I67" t="str">
        <v>Buddy Hield</v>
      </c>
      <c r="J67">
        <v>-7.7777777777777779E-2</v>
      </c>
      <c r="K67">
        <v>0.49583333333333335</v>
      </c>
      <c r="L67">
        <v>2.5083333333333333</v>
      </c>
      <c r="M67">
        <v>0.93333333333333335</v>
      </c>
      <c r="N67">
        <v>-0.17499999999999999</v>
      </c>
      <c r="O67">
        <v>0.17499999999999999</v>
      </c>
      <c r="P67">
        <v>-0.11666666666666667</v>
      </c>
      <c r="Q67">
        <v>-0.80694444444444435</v>
      </c>
      <c r="R67">
        <v>-0.7</v>
      </c>
      <c r="S67">
        <v>1.7402777777777776</v>
      </c>
      <c r="T67">
        <v>2.9361111111111113</v>
      </c>
      <c r="U67">
        <v>2.0611111111111118</v>
      </c>
      <c r="V67">
        <v>2.2361111111111116</v>
      </c>
      <c r="W67">
        <v>2.2361111111111116</v>
      </c>
      <c r="X67" t="str">
        <v>_______</v>
      </c>
      <c r="Y67">
        <v>15.959550041773287</v>
      </c>
      <c r="AG67">
        <f>S67 - sorted!Z$103</f>
        <v>1.7402777777777776</v>
      </c>
      <c r="AH67">
        <f>T67 - sorted!AA$103</f>
        <v>2.9361111111111113</v>
      </c>
      <c r="AI67">
        <f>U67 - sorted!AB$103</f>
        <v>2.0611111111111118</v>
      </c>
      <c r="AJ67">
        <f>V67 - sorted!AC$103</f>
        <v>2.2361111111111116</v>
      </c>
      <c r="AK67">
        <f>W67 - sorted!AD$103</f>
        <v>2.2361111111111116</v>
      </c>
    </row>
    <row r="68" spans="4:37" x14ac:dyDescent="0.35">
      <c r="D68">
        <f t="shared" si="10"/>
        <v>26.25407762782589</v>
      </c>
      <c r="E68">
        <f t="shared" si="11"/>
        <v>22.18659603288005</v>
      </c>
      <c r="F68">
        <f t="shared" si="12"/>
        <v>-1.6012035098913651</v>
      </c>
      <c r="G68">
        <f t="shared" si="13"/>
        <v>15.434223337410138</v>
      </c>
      <c r="H68">
        <f t="shared" si="14"/>
        <v>15.434223337410138</v>
      </c>
      <c r="I68" t="str">
        <v>De'Aaron Fox</v>
      </c>
      <c r="J68">
        <v>0.74930555555555545</v>
      </c>
      <c r="K68">
        <v>-1.4444444444444444</v>
      </c>
      <c r="L68">
        <v>-0.37013888888888885</v>
      </c>
      <c r="M68">
        <v>1.2999999999999998</v>
      </c>
      <c r="N68">
        <v>-0.24375000000000002</v>
      </c>
      <c r="O68">
        <v>2.4916666666666663</v>
      </c>
      <c r="P68">
        <v>1.4986111111111109</v>
      </c>
      <c r="Q68">
        <v>0</v>
      </c>
      <c r="R68">
        <v>-1.8236111111111113</v>
      </c>
      <c r="S68">
        <v>3.6020833333333324</v>
      </c>
      <c r="T68">
        <v>3.9812499999999993</v>
      </c>
      <c r="U68">
        <v>-0.33402777777777837</v>
      </c>
      <c r="V68">
        <v>2.1576388888888882</v>
      </c>
      <c r="W68">
        <v>2.1576388888888882</v>
      </c>
      <c r="X68" t="str">
        <v>_______</v>
      </c>
      <c r="Y68">
        <v>15.434572043412913</v>
      </c>
      <c r="AG68">
        <f>S68 - sorted!Z$103</f>
        <v>3.6020833333333324</v>
      </c>
      <c r="AH68">
        <f>T68 - sorted!AA$103</f>
        <v>3.9812499999999993</v>
      </c>
      <c r="AI68">
        <f>U68 - sorted!AB$103</f>
        <v>-0.33402777777777837</v>
      </c>
      <c r="AJ68">
        <f>V68 - sorted!AC$103</f>
        <v>2.1576388888888882</v>
      </c>
      <c r="AK68">
        <f>W68 - sorted!AD$103</f>
        <v>2.1576388888888882</v>
      </c>
    </row>
    <row r="69" spans="4:37" x14ac:dyDescent="0.35">
      <c r="D69">
        <f t="shared" si="10"/>
        <v>28.196698983812503</v>
      </c>
      <c r="E69">
        <f t="shared" si="11"/>
        <v>10.157576307252183</v>
      </c>
      <c r="F69">
        <f t="shared" si="12"/>
        <v>22.19899741948884</v>
      </c>
      <c r="G69">
        <f t="shared" si="13"/>
        <v>15.178709245502334</v>
      </c>
      <c r="H69">
        <f t="shared" si="14"/>
        <v>15.178709245502334</v>
      </c>
      <c r="I69" t="str">
        <v>Jarrett Allen</v>
      </c>
      <c r="J69">
        <v>2.9555555555555557</v>
      </c>
      <c r="K69">
        <v>-1.7597222222222222</v>
      </c>
      <c r="L69">
        <v>-1.6916666666666667</v>
      </c>
      <c r="M69">
        <v>-0.30138888888888887</v>
      </c>
      <c r="N69">
        <v>1.9249999999999998</v>
      </c>
      <c r="O69">
        <v>-0.60277777777777775</v>
      </c>
      <c r="P69">
        <v>-0.95277777777777772</v>
      </c>
      <c r="Q69">
        <v>2.1486111111111108</v>
      </c>
      <c r="R69">
        <v>0.39861111111111108</v>
      </c>
      <c r="S69">
        <v>3.8791666666666664</v>
      </c>
      <c r="T69">
        <v>1.7208333333333332</v>
      </c>
      <c r="U69">
        <v>2.7222222222222219</v>
      </c>
      <c r="V69">
        <v>2.1194444444444445</v>
      </c>
      <c r="W69">
        <v>2.1194444444444445</v>
      </c>
      <c r="X69" t="str">
        <v>_______</v>
      </c>
      <c r="Y69">
        <v>15.179051778724244</v>
      </c>
      <c r="AG69">
        <f>S69 - sorted!Z$103</f>
        <v>3.8791666666666664</v>
      </c>
      <c r="AH69">
        <f>T69 - sorted!AA$103</f>
        <v>1.7208333333333332</v>
      </c>
      <c r="AI69">
        <f>U69 - sorted!AB$103</f>
        <v>2.7222222222222219</v>
      </c>
      <c r="AJ69">
        <f>V69 - sorted!AC$103</f>
        <v>2.1194444444444445</v>
      </c>
      <c r="AK69">
        <f>W69 - sorted!AD$103</f>
        <v>2.1194444444444445</v>
      </c>
    </row>
    <row r="70" spans="4:37" x14ac:dyDescent="0.35">
      <c r="D70">
        <f t="shared" si="10"/>
        <v>10.479407970190289</v>
      </c>
      <c r="E70">
        <f t="shared" si="11"/>
        <v>11.772532258127569</v>
      </c>
      <c r="F70">
        <f t="shared" si="12"/>
        <v>19.797886487281431</v>
      </c>
      <c r="G70">
        <f t="shared" si="13"/>
        <v>15.00217223654785</v>
      </c>
      <c r="H70">
        <f t="shared" si="14"/>
        <v>15.00217223654785</v>
      </c>
      <c r="I70" t="str">
        <v>Norman Powell</v>
      </c>
      <c r="J70">
        <v>0.78680555555555554</v>
      </c>
      <c r="K70">
        <v>0.74097222222222225</v>
      </c>
      <c r="L70">
        <v>0.62638888888888877</v>
      </c>
      <c r="M70">
        <v>0.33611111111111108</v>
      </c>
      <c r="N70">
        <v>-0.38958333333333334</v>
      </c>
      <c r="O70">
        <v>-0.3208333333333333</v>
      </c>
      <c r="P70">
        <v>0.50416666666666676</v>
      </c>
      <c r="Q70">
        <v>-0.25972222222222224</v>
      </c>
      <c r="R70">
        <v>6.8750000000000006E-2</v>
      </c>
      <c r="S70">
        <v>1.3520833333333333</v>
      </c>
      <c r="T70">
        <v>2.0243055555555554</v>
      </c>
      <c r="U70">
        <v>2.4138888888888888</v>
      </c>
      <c r="V70">
        <v>2.0930555555555554</v>
      </c>
      <c r="W70">
        <v>2.0930555555555554</v>
      </c>
      <c r="X70" t="str">
        <v>_______</v>
      </c>
      <c r="Y70">
        <v>15.002510504939339</v>
      </c>
      <c r="AG70">
        <f>S70 - sorted!Z$103</f>
        <v>1.3520833333333333</v>
      </c>
      <c r="AH70">
        <f>T70 - sorted!AA$103</f>
        <v>2.0243055555555554</v>
      </c>
      <c r="AI70">
        <f>U70 - sorted!AB$103</f>
        <v>2.4138888888888888</v>
      </c>
      <c r="AJ70">
        <f>V70 - sorted!AC$103</f>
        <v>2.0930555555555554</v>
      </c>
      <c r="AK70">
        <f>W70 - sorted!AD$103</f>
        <v>2.0930555555555554</v>
      </c>
    </row>
    <row r="71" spans="4:37" x14ac:dyDescent="0.35">
      <c r="D71">
        <f t="shared" si="10"/>
        <v>17.379365327844969</v>
      </c>
      <c r="E71">
        <f t="shared" si="11"/>
        <v>19.206503404079339</v>
      </c>
      <c r="F71">
        <f t="shared" si="12"/>
        <v>7.2688463797631302</v>
      </c>
      <c r="G71">
        <f t="shared" si="13"/>
        <v>14.873021477365356</v>
      </c>
      <c r="H71">
        <f t="shared" si="14"/>
        <v>14.873021477365356</v>
      </c>
      <c r="I71" t="str">
        <v>Jrue Holiday</v>
      </c>
      <c r="J71">
        <v>6.1249999999999999E-2</v>
      </c>
      <c r="K71">
        <v>-0.26249999999999996</v>
      </c>
      <c r="L71">
        <v>0.28875000000000006</v>
      </c>
      <c r="M71">
        <v>0.51624999999999988</v>
      </c>
      <c r="N71">
        <v>-0.1575</v>
      </c>
      <c r="O71">
        <v>1.2687499999999998</v>
      </c>
      <c r="P71">
        <v>1.26</v>
      </c>
      <c r="Q71">
        <v>0.44625000000000004</v>
      </c>
      <c r="R71">
        <v>-1.3474999999999999</v>
      </c>
      <c r="S71">
        <v>2.3362499999999993</v>
      </c>
      <c r="T71">
        <v>3.4212499999999997</v>
      </c>
      <c r="U71">
        <v>0.80500000000000016</v>
      </c>
      <c r="V71">
        <v>2.0737499999999995</v>
      </c>
      <c r="W71">
        <v>2.0737499999999995</v>
      </c>
      <c r="X71" t="str">
        <v>_______</v>
      </c>
      <c r="Y71">
        <v>14.873356625696699</v>
      </c>
      <c r="AG71">
        <f>S71 - sorted!Z$103</f>
        <v>2.3362499999999993</v>
      </c>
      <c r="AH71">
        <f>T71 - sorted!AA$103</f>
        <v>3.4212499999999997</v>
      </c>
      <c r="AI71">
        <f>U71 - sorted!AB$103</f>
        <v>0.80500000000000016</v>
      </c>
      <c r="AJ71">
        <f>V71 - sorted!AC$103</f>
        <v>2.0737499999999995</v>
      </c>
      <c r="AK71">
        <f>W71 - sorted!AD$103</f>
        <v>2.0737499999999995</v>
      </c>
    </row>
    <row r="72" spans="4:37" x14ac:dyDescent="0.35">
      <c r="D72">
        <f t="shared" si="10"/>
        <v>11.292485079086939</v>
      </c>
      <c r="E72">
        <f t="shared" si="11"/>
        <v>7.8293789410016306</v>
      </c>
      <c r="F72">
        <f t="shared" si="12"/>
        <v>19.927676267400752</v>
      </c>
      <c r="G72">
        <f t="shared" si="13"/>
        <v>14.463269788160476</v>
      </c>
      <c r="H72">
        <f t="shared" si="14"/>
        <v>14.463269788160476</v>
      </c>
      <c r="I72" t="str">
        <v>Duncan Robinson</v>
      </c>
      <c r="J72">
        <v>0.23333333333333334</v>
      </c>
      <c r="K72">
        <v>0.54444444444444451</v>
      </c>
      <c r="L72">
        <v>2.5763888888888888</v>
      </c>
      <c r="M72">
        <v>9.7222222222222224E-2</v>
      </c>
      <c r="N72">
        <v>-0.64166666666666672</v>
      </c>
      <c r="O72">
        <v>-0.41805555555555551</v>
      </c>
      <c r="P72">
        <v>-0.59305555555555545</v>
      </c>
      <c r="Q72">
        <v>-0.51527777777777783</v>
      </c>
      <c r="R72">
        <v>0.72916666666666663</v>
      </c>
      <c r="S72">
        <v>1.4680555555555557</v>
      </c>
      <c r="T72">
        <v>1.2833333333333337</v>
      </c>
      <c r="U72">
        <v>2.4305555555555558</v>
      </c>
      <c r="V72">
        <v>2.0125000000000002</v>
      </c>
      <c r="W72">
        <v>2.0125000000000002</v>
      </c>
      <c r="X72" t="str">
        <v>_______</v>
      </c>
      <c r="Y72">
        <v>14.463595037595958</v>
      </c>
      <c r="AG72">
        <f>S72 - sorted!Z$103</f>
        <v>1.4680555555555557</v>
      </c>
      <c r="AH72">
        <f>T72 - sorted!AA$103</f>
        <v>1.2833333333333337</v>
      </c>
      <c r="AI72">
        <f>U72 - sorted!AB$103</f>
        <v>2.4305555555555558</v>
      </c>
      <c r="AJ72">
        <f>V72 - sorted!AC$103</f>
        <v>2.0125000000000002</v>
      </c>
      <c r="AK72">
        <f>W72 - sorted!AD$103</f>
        <v>2.0125000000000002</v>
      </c>
    </row>
    <row r="73" spans="4:37" x14ac:dyDescent="0.35">
      <c r="D73">
        <f t="shared" si="10"/>
        <v>31.219203589818733</v>
      </c>
      <c r="E73">
        <f t="shared" si="11"/>
        <v>11.596624012677527</v>
      </c>
      <c r="F73">
        <f t="shared" si="12"/>
        <v>19.824926024806292</v>
      </c>
      <c r="G73">
        <f t="shared" si="13"/>
        <v>13.718097781942067</v>
      </c>
      <c r="H73">
        <f t="shared" si="14"/>
        <v>13.718097781942067</v>
      </c>
      <c r="I73" t="str">
        <v>Clint Capela</v>
      </c>
      <c r="J73">
        <v>2.5894444444444442</v>
      </c>
      <c r="K73">
        <v>-2.4091666666666667</v>
      </c>
      <c r="L73">
        <v>-1.4340277777777777</v>
      </c>
      <c r="M73">
        <v>-0.14749999999999999</v>
      </c>
      <c r="N73">
        <v>1.9994444444444446</v>
      </c>
      <c r="O73">
        <v>-0.51624999999999999</v>
      </c>
      <c r="P73">
        <v>-0.13930555555555557</v>
      </c>
      <c r="Q73">
        <v>2.0486111111111112</v>
      </c>
      <c r="R73">
        <v>-9.0138888888888893E-2</v>
      </c>
      <c r="S73">
        <v>4.3102777777777774</v>
      </c>
      <c r="T73">
        <v>1.99125</v>
      </c>
      <c r="U73">
        <v>2.4173611111111111</v>
      </c>
      <c r="V73">
        <v>1.901111111111111</v>
      </c>
      <c r="W73">
        <v>1.901111111111111</v>
      </c>
      <c r="X73" t="str">
        <v>_______</v>
      </c>
      <c r="Y73">
        <v>13.718405029303895</v>
      </c>
      <c r="AG73">
        <f>S73 - sorted!Z$103</f>
        <v>4.3102777777777774</v>
      </c>
      <c r="AH73">
        <f>T73 - sorted!AA$103</f>
        <v>1.99125</v>
      </c>
      <c r="AI73">
        <f>U73 - sorted!AB$103</f>
        <v>2.4173611111111111</v>
      </c>
      <c r="AJ73">
        <f>V73 - sorted!AC$103</f>
        <v>1.901111111111111</v>
      </c>
      <c r="AK73">
        <f>W73 - sorted!AD$103</f>
        <v>1.901111111111111</v>
      </c>
    </row>
    <row r="74" spans="4:37" x14ac:dyDescent="0.35">
      <c r="D74">
        <f t="shared" si="10"/>
        <v>12.455136657557119</v>
      </c>
      <c r="E74">
        <f t="shared" si="11"/>
        <v>23.164438926705287</v>
      </c>
      <c r="F74">
        <f t="shared" si="12"/>
        <v>-7.0166820853699647</v>
      </c>
      <c r="G74">
        <f t="shared" si="13"/>
        <v>13.509969939806254</v>
      </c>
      <c r="H74">
        <f t="shared" si="14"/>
        <v>13.509969939806254</v>
      </c>
      <c r="I74" t="str">
        <v>Ja Morant</v>
      </c>
      <c r="J74">
        <v>0.52888888888888896</v>
      </c>
      <c r="K74">
        <v>0.2361111111111111</v>
      </c>
      <c r="L74">
        <v>-0.2361111111111111</v>
      </c>
      <c r="M74">
        <v>0.98222222222222222</v>
      </c>
      <c r="N74">
        <v>-0.24555555555555555</v>
      </c>
      <c r="O74">
        <v>2.8994444444444443</v>
      </c>
      <c r="P74">
        <v>0.46277777777777779</v>
      </c>
      <c r="Q74">
        <v>-0.46277777777777779</v>
      </c>
      <c r="R74">
        <v>-2.2949999999999999</v>
      </c>
      <c r="S74">
        <v>1.6338888888888889</v>
      </c>
      <c r="T74">
        <v>4.165</v>
      </c>
      <c r="U74">
        <v>-1.0294444444444444</v>
      </c>
      <c r="V74">
        <v>1.87</v>
      </c>
      <c r="W74">
        <v>1.87</v>
      </c>
      <c r="X74" t="str">
        <v>_______</v>
      </c>
      <c r="Y74">
        <v>13.510272159157484</v>
      </c>
      <c r="AG74">
        <f>S74 - sorted!Z$103</f>
        <v>1.6338888888888889</v>
      </c>
      <c r="AH74">
        <f>T74 - sorted!AA$103</f>
        <v>4.165</v>
      </c>
      <c r="AI74">
        <f>U74 - sorted!AB$103</f>
        <v>-1.0294444444444444</v>
      </c>
      <c r="AJ74">
        <f>V74 - sorted!AC$103</f>
        <v>1.87</v>
      </c>
      <c r="AK74">
        <f>W74 - sorted!AD$103</f>
        <v>1.87</v>
      </c>
    </row>
    <row r="75" spans="4:37" x14ac:dyDescent="0.35">
      <c r="D75">
        <f t="shared" si="10"/>
        <v>20.455425911083914</v>
      </c>
      <c r="E75">
        <f t="shared" si="11"/>
        <v>8.7163112710018389</v>
      </c>
      <c r="F75">
        <f t="shared" si="12"/>
        <v>21.831259709150771</v>
      </c>
      <c r="G75">
        <f t="shared" si="13"/>
        <v>13.431921999005322</v>
      </c>
      <c r="H75">
        <f t="shared" si="14"/>
        <v>13.431921999005322</v>
      </c>
      <c r="I75" t="str">
        <v>Hassan Whiteside</v>
      </c>
      <c r="J75">
        <v>2.1749999999999998</v>
      </c>
      <c r="K75">
        <v>-0.91666666666666663</v>
      </c>
      <c r="L75">
        <v>-1.4</v>
      </c>
      <c r="M75">
        <v>-0.33333333333333331</v>
      </c>
      <c r="N75">
        <v>1.4083333333333332</v>
      </c>
      <c r="O75">
        <v>-0.81666666666666665</v>
      </c>
      <c r="P75">
        <v>-1.3250000000000002</v>
      </c>
      <c r="Q75">
        <v>2.6583333333333332</v>
      </c>
      <c r="R75">
        <v>0.40833333333333333</v>
      </c>
      <c r="S75">
        <v>2.7749999999999995</v>
      </c>
      <c r="T75">
        <v>1.4499999999999997</v>
      </c>
      <c r="U75">
        <v>2.6749999999999998</v>
      </c>
      <c r="V75">
        <v>1.8583333333333329</v>
      </c>
      <c r="W75">
        <v>1.8583333333333329</v>
      </c>
      <c r="X75" t="str">
        <v>_______</v>
      </c>
      <c r="Y75">
        <v>13.432222332852577</v>
      </c>
      <c r="AG75">
        <f>S75 - sorted!Z$103</f>
        <v>2.7749999999999995</v>
      </c>
      <c r="AH75">
        <f>T75 - sorted!AA$103</f>
        <v>1.4499999999999997</v>
      </c>
      <c r="AI75">
        <f>U75 - sorted!AB$103</f>
        <v>2.6749999999999998</v>
      </c>
      <c r="AJ75">
        <f>V75 - sorted!AC$103</f>
        <v>1.8583333333333329</v>
      </c>
      <c r="AK75">
        <f>W75 - sorted!AD$103</f>
        <v>1.8583333333333329</v>
      </c>
    </row>
    <row r="76" spans="4:37" x14ac:dyDescent="0.35">
      <c r="D76">
        <f t="shared" si="10"/>
        <v>1.8452106952362768</v>
      </c>
      <c r="E76">
        <f t="shared" si="11"/>
        <v>14.976575300253335</v>
      </c>
      <c r="F76">
        <f t="shared" si="12"/>
        <v>-2.2187865469591226</v>
      </c>
      <c r="G76">
        <f t="shared" si="13"/>
        <v>12.924610383799278</v>
      </c>
      <c r="H76">
        <f t="shared" si="14"/>
        <v>12.924610383799278</v>
      </c>
      <c r="I76" t="str">
        <v>Malcolm Brogdon</v>
      </c>
      <c r="J76">
        <v>-0.43055555555555558</v>
      </c>
      <c r="K76">
        <v>1.6619444444444444</v>
      </c>
      <c r="L76">
        <v>7.7499999999999999E-2</v>
      </c>
      <c r="M76">
        <v>0.40472222222222221</v>
      </c>
      <c r="N76">
        <v>3.4444444444444444E-2</v>
      </c>
      <c r="O76">
        <v>2.1958333333333333</v>
      </c>
      <c r="P76">
        <v>-0.62861111111111112</v>
      </c>
      <c r="Q76">
        <v>-0.68888888888888888</v>
      </c>
      <c r="R76">
        <v>-0.84388888888888891</v>
      </c>
      <c r="S76">
        <v>0.1205555555555553</v>
      </c>
      <c r="T76">
        <v>2.6263888888888891</v>
      </c>
      <c r="U76">
        <v>-0.41333333333333333</v>
      </c>
      <c r="V76">
        <v>1.7825000000000002</v>
      </c>
      <c r="W76">
        <v>1.7825000000000002</v>
      </c>
      <c r="X76" t="str">
        <v>_______</v>
      </c>
      <c r="Y76">
        <v>12.924898461870706</v>
      </c>
      <c r="AG76">
        <f>S76 - sorted!Z$103</f>
        <v>0.1205555555555553</v>
      </c>
      <c r="AH76">
        <f>T76 - sorted!AA$103</f>
        <v>2.6263888888888891</v>
      </c>
      <c r="AI76">
        <f>U76 - sorted!AB$103</f>
        <v>-0.41333333333333333</v>
      </c>
      <c r="AJ76">
        <f>V76 - sorted!AC$103</f>
        <v>1.7825000000000002</v>
      </c>
      <c r="AK76">
        <f>W76 - sorted!AD$103</f>
        <v>1.7825000000000002</v>
      </c>
    </row>
    <row r="77" spans="4:37" x14ac:dyDescent="0.35">
      <c r="D77">
        <f t="shared" si="10"/>
        <v>13.90017429779979</v>
      </c>
      <c r="E77">
        <f t="shared" si="11"/>
        <v>10.271399289602213</v>
      </c>
      <c r="F77">
        <f t="shared" si="12"/>
        <v>18.166861583781984</v>
      </c>
      <c r="G77">
        <f t="shared" si="13"/>
        <v>12.5956940618525</v>
      </c>
      <c r="H77">
        <f t="shared" si="14"/>
        <v>12.5956940618525</v>
      </c>
      <c r="I77" t="str">
        <v>Darius Bazley</v>
      </c>
      <c r="J77">
        <v>-0.52444444444444438</v>
      </c>
      <c r="K77">
        <v>-0.10666666666666666</v>
      </c>
      <c r="L77">
        <v>0.59555555555555562</v>
      </c>
      <c r="M77">
        <v>0.10666666666666666</v>
      </c>
      <c r="N77">
        <v>0.75555555555555554</v>
      </c>
      <c r="O77">
        <v>-0.47111111111111115</v>
      </c>
      <c r="P77">
        <v>-6.2222222222222227E-2</v>
      </c>
      <c r="Q77">
        <v>1.4488888888888889</v>
      </c>
      <c r="R77">
        <v>-8.8888888888888889E-3</v>
      </c>
      <c r="S77">
        <v>1.8400000000000003</v>
      </c>
      <c r="T77">
        <v>1.7422222222222223</v>
      </c>
      <c r="U77">
        <v>2.2044444444444444</v>
      </c>
      <c r="V77">
        <v>1.7333333333333334</v>
      </c>
      <c r="W77">
        <v>1.7333333333333334</v>
      </c>
      <c r="X77" t="str">
        <v>_______</v>
      </c>
      <c r="Y77">
        <v>12.595974193871465</v>
      </c>
      <c r="AG77">
        <f>S77 - sorted!Z$103</f>
        <v>1.8400000000000003</v>
      </c>
      <c r="AH77">
        <f>T77 - sorted!AA$103</f>
        <v>1.7422222222222223</v>
      </c>
      <c r="AI77">
        <f>U77 - sorted!AB$103</f>
        <v>2.2044444444444444</v>
      </c>
      <c r="AJ77">
        <f>V77 - sorted!AC$103</f>
        <v>1.7333333333333334</v>
      </c>
      <c r="AK77">
        <f>W77 - sorted!AD$103</f>
        <v>1.7333333333333334</v>
      </c>
    </row>
    <row r="78" spans="4:37" x14ac:dyDescent="0.35">
      <c r="D78">
        <f t="shared" si="10"/>
        <v>8.2290831813757261</v>
      </c>
      <c r="E78">
        <f t="shared" si="11"/>
        <v>9.325338137601987</v>
      </c>
      <c r="F78">
        <f t="shared" si="12"/>
        <v>18.720631312291083</v>
      </c>
      <c r="G78">
        <f t="shared" si="13"/>
        <v>11.703717595556155</v>
      </c>
      <c r="H78">
        <f t="shared" si="14"/>
        <v>11.703717595556155</v>
      </c>
      <c r="I78" t="str">
        <v>Michael Porter Jr.</v>
      </c>
      <c r="J78">
        <v>0.60444444444444445</v>
      </c>
      <c r="K78">
        <v>0.56888888888888889</v>
      </c>
      <c r="L78">
        <v>0.53333333333333333</v>
      </c>
      <c r="M78">
        <v>0.26666666666666666</v>
      </c>
      <c r="N78">
        <v>0.72000000000000008</v>
      </c>
      <c r="O78">
        <v>-0.67555555555555558</v>
      </c>
      <c r="P78">
        <v>-0.25777777777777777</v>
      </c>
      <c r="Q78">
        <v>-0.19555555555555557</v>
      </c>
      <c r="R78">
        <v>3.5555555555555556E-2</v>
      </c>
      <c r="S78">
        <v>1.0311111111111111</v>
      </c>
      <c r="T78">
        <v>1.5644444444444447</v>
      </c>
      <c r="U78">
        <v>2.2755555555555556</v>
      </c>
      <c r="V78">
        <v>1.6000000000000003</v>
      </c>
      <c r="W78">
        <v>1.6000000000000003</v>
      </c>
      <c r="X78" t="str">
        <v>_______</v>
      </c>
      <c r="Y78">
        <v>11.703976178958277</v>
      </c>
      <c r="AG78">
        <f>S78 - sorted!Z$103</f>
        <v>1.0311111111111111</v>
      </c>
      <c r="AH78">
        <f>T78 - sorted!AA$103</f>
        <v>1.5644444444444447</v>
      </c>
      <c r="AI78">
        <f>U78 - sorted!AB$103</f>
        <v>2.2755555555555556</v>
      </c>
      <c r="AJ78">
        <f>V78 - sorted!AC$103</f>
        <v>1.6000000000000003</v>
      </c>
      <c r="AK78">
        <f>W78 - sorted!AD$103</f>
        <v>1.6000000000000003</v>
      </c>
    </row>
    <row r="79" spans="4:37" x14ac:dyDescent="0.35">
      <c r="D79">
        <f t="shared" si="10"/>
        <v>9.4521069523627848</v>
      </c>
      <c r="E79">
        <f t="shared" si="11"/>
        <v>5.5011815747510751</v>
      </c>
      <c r="F79">
        <f t="shared" si="12"/>
        <v>17.807776525451871</v>
      </c>
      <c r="G79">
        <f t="shared" si="13"/>
        <v>11.536472008125591</v>
      </c>
      <c r="H79">
        <f t="shared" si="14"/>
        <v>11.536472008125591</v>
      </c>
      <c r="I79" t="str">
        <v>Maxi Kleber</v>
      </c>
      <c r="J79">
        <v>0.61250000000000004</v>
      </c>
      <c r="K79">
        <v>0.36944444444444446</v>
      </c>
      <c r="L79">
        <v>0.32083333333333336</v>
      </c>
      <c r="M79">
        <v>-0.41805555555555551</v>
      </c>
      <c r="N79">
        <v>0.34027777777777779</v>
      </c>
      <c r="O79">
        <v>-0.58333333333333337</v>
      </c>
      <c r="P79">
        <v>-1.4</v>
      </c>
      <c r="Q79">
        <v>1.6041666666666667</v>
      </c>
      <c r="R79">
        <v>0.72916666666666663</v>
      </c>
      <c r="S79">
        <v>1.2055555555555557</v>
      </c>
      <c r="T79">
        <v>0.84583333333333355</v>
      </c>
      <c r="U79">
        <v>2.1583333333333337</v>
      </c>
      <c r="V79">
        <v>1.5750000000000002</v>
      </c>
      <c r="W79">
        <v>1.5750000000000002</v>
      </c>
      <c r="X79" t="str">
        <v>_______</v>
      </c>
      <c r="Y79">
        <v>11.536726551162054</v>
      </c>
      <c r="AG79">
        <f>S79 - sorted!Z$103</f>
        <v>1.2055555555555557</v>
      </c>
      <c r="AH79">
        <f>T79 - sorted!AA$103</f>
        <v>0.84583333333333355</v>
      </c>
      <c r="AI79">
        <f>U79 - sorted!AB$103</f>
        <v>2.1583333333333337</v>
      </c>
      <c r="AJ79">
        <f>V79 - sorted!AC$103</f>
        <v>1.5750000000000002</v>
      </c>
      <c r="AK79">
        <f>W79 - sorted!AD$103</f>
        <v>1.5750000000000002</v>
      </c>
    </row>
    <row r="80" spans="4:37" x14ac:dyDescent="0.35">
      <c r="D80">
        <f t="shared" si="10"/>
        <v>15.418242816087069</v>
      </c>
      <c r="E80">
        <f t="shared" si="11"/>
        <v>10.656475742877305</v>
      </c>
      <c r="F80">
        <f t="shared" si="12"/>
        <v>17.957034772589086</v>
      </c>
      <c r="G80">
        <f t="shared" si="13"/>
        <v>11.45842406732466</v>
      </c>
      <c r="H80">
        <f t="shared" si="14"/>
        <v>11.45842406732466</v>
      </c>
      <c r="I80" t="str">
        <v>Wendell Carter Jr.</v>
      </c>
      <c r="J80">
        <v>1.0422222222222224</v>
      </c>
      <c r="K80">
        <v>-0.49319444444444449</v>
      </c>
      <c r="L80">
        <v>-1.4144444444444444</v>
      </c>
      <c r="M80">
        <v>-0.11166666666666665</v>
      </c>
      <c r="N80">
        <v>1.9355555555555557</v>
      </c>
      <c r="O80">
        <v>-0.61416666666666664</v>
      </c>
      <c r="P80">
        <v>-4.6527777777777779E-2</v>
      </c>
      <c r="Q80">
        <v>1.5168055555555555</v>
      </c>
      <c r="R80">
        <v>-0.25124999999999997</v>
      </c>
      <c r="S80">
        <v>2.0565277777777782</v>
      </c>
      <c r="T80">
        <v>1.8145833333333337</v>
      </c>
      <c r="U80">
        <v>2.1775000000000002</v>
      </c>
      <c r="V80">
        <v>1.5633333333333337</v>
      </c>
      <c r="W80">
        <v>1.5633333333333337</v>
      </c>
      <c r="X80" t="str">
        <v>_______</v>
      </c>
      <c r="Y80">
        <v>11.458676724857151</v>
      </c>
      <c r="AG80">
        <f>S80 - sorted!Z$103</f>
        <v>2.0565277777777782</v>
      </c>
      <c r="AH80">
        <f>T80 - sorted!AA$103</f>
        <v>1.8145833333333337</v>
      </c>
      <c r="AI80">
        <f>U80 - sorted!AB$103</f>
        <v>2.1775000000000002</v>
      </c>
      <c r="AJ80">
        <f>V80 - sorted!AC$103</f>
        <v>1.5633333333333337</v>
      </c>
      <c r="AK80">
        <f>W80 - sorted!AD$103</f>
        <v>1.5633333333333337</v>
      </c>
    </row>
    <row r="81" spans="4:37" x14ac:dyDescent="0.35">
      <c r="D81">
        <f t="shared" si="10"/>
        <v>6.5990339834200462</v>
      </c>
      <c r="E81">
        <f t="shared" si="11"/>
        <v>10.645389088752301</v>
      </c>
      <c r="F81">
        <f t="shared" si="12"/>
        <v>15.871745638672021</v>
      </c>
      <c r="G81">
        <f t="shared" si="13"/>
        <v>11.452849214410307</v>
      </c>
      <c r="H81">
        <f t="shared" si="14"/>
        <v>11.452849214410307</v>
      </c>
      <c r="I81" t="str">
        <v>Lauri Markkanen</v>
      </c>
      <c r="J81">
        <v>-0.54166666666666663</v>
      </c>
      <c r="K81">
        <v>0.76388888888888895</v>
      </c>
      <c r="L81">
        <v>0.70833333333333337</v>
      </c>
      <c r="M81">
        <v>0.50694444444444442</v>
      </c>
      <c r="N81">
        <v>0.69444444444444442</v>
      </c>
      <c r="O81">
        <v>-0.34722222222222221</v>
      </c>
      <c r="P81">
        <v>1.3888888888888888E-2</v>
      </c>
      <c r="Q81">
        <v>1.3888888888888888E-2</v>
      </c>
      <c r="R81">
        <v>-0.25</v>
      </c>
      <c r="S81">
        <v>0.79861111111111105</v>
      </c>
      <c r="T81">
        <v>1.8125</v>
      </c>
      <c r="U81">
        <v>1.9097222222222223</v>
      </c>
      <c r="V81">
        <v>1.5625</v>
      </c>
      <c r="W81">
        <v>1.5625</v>
      </c>
      <c r="X81" t="str">
        <v>_______</v>
      </c>
      <c r="Y81">
        <v>11.453101737263941</v>
      </c>
      <c r="AG81">
        <f>S81 - sorted!Z$103</f>
        <v>0.79861111111111105</v>
      </c>
      <c r="AH81">
        <f>T81 - sorted!AA$103</f>
        <v>1.8125</v>
      </c>
      <c r="AI81">
        <f>U81 - sorted!AB$103</f>
        <v>1.9097222222222223</v>
      </c>
      <c r="AJ81">
        <f>V81 - sorted!AC$103</f>
        <v>1.5625</v>
      </c>
      <c r="AK81">
        <f>W81 - sorted!AD$103</f>
        <v>1.5625</v>
      </c>
    </row>
    <row r="82" spans="4:37" x14ac:dyDescent="0.35">
      <c r="D82">
        <f t="shared" si="10"/>
        <v>11.158108263484857</v>
      </c>
      <c r="E82">
        <f t="shared" si="11"/>
        <v>8.5684892160018045</v>
      </c>
      <c r="F82">
        <f t="shared" si="12"/>
        <v>16.5055523982547</v>
      </c>
      <c r="G82">
        <f t="shared" si="13"/>
        <v>10.57388073824745</v>
      </c>
      <c r="H82">
        <f t="shared" si="14"/>
        <v>10.57388073824745</v>
      </c>
      <c r="I82" t="str">
        <v>Kelly Oubre Jr.</v>
      </c>
      <c r="J82">
        <v>-0.37333333333333329</v>
      </c>
      <c r="K82">
        <v>-1.7777777777777778E-2</v>
      </c>
      <c r="L82">
        <v>0.40888888888888891</v>
      </c>
      <c r="M82">
        <v>0.57777777777777783</v>
      </c>
      <c r="N82">
        <v>0.19555555555555557</v>
      </c>
      <c r="O82">
        <v>-0.56000000000000005</v>
      </c>
      <c r="P82">
        <v>0.69333333333333336</v>
      </c>
      <c r="Q82">
        <v>0.49777777777777782</v>
      </c>
      <c r="R82">
        <v>8.8888888888888889E-3</v>
      </c>
      <c r="S82">
        <v>1.4488888888888891</v>
      </c>
      <c r="T82">
        <v>1.4222222222222223</v>
      </c>
      <c r="U82">
        <v>1.9911111111111115</v>
      </c>
      <c r="V82">
        <v>1.4311111111111112</v>
      </c>
      <c r="W82">
        <v>1.4311111111111112</v>
      </c>
      <c r="X82" t="str">
        <v>_______</v>
      </c>
      <c r="Y82">
        <v>10.574112026734902</v>
      </c>
      <c r="AG82">
        <f>S82 - sorted!Z$103</f>
        <v>1.4488888888888891</v>
      </c>
      <c r="AH82">
        <f>T82 - sorted!AA$103</f>
        <v>1.4222222222222223</v>
      </c>
      <c r="AI82">
        <f>U82 - sorted!AB$103</f>
        <v>1.9911111111111115</v>
      </c>
      <c r="AJ82">
        <f>V82 - sorted!AC$103</f>
        <v>1.4311111111111112</v>
      </c>
      <c r="AK82">
        <f>W82 - sorted!AD$103</f>
        <v>1.4311111111111112</v>
      </c>
    </row>
    <row r="83" spans="4:37" x14ac:dyDescent="0.35">
      <c r="D83">
        <f t="shared" si="10"/>
        <v>8.0031743319577338</v>
      </c>
      <c r="E83">
        <f t="shared" si="11"/>
        <v>13.464355677602974</v>
      </c>
      <c r="F83">
        <f t="shared" si="12"/>
        <v>2.0729288489863738</v>
      </c>
      <c r="G83">
        <f t="shared" si="13"/>
        <v>10.447517405522133</v>
      </c>
      <c r="H83">
        <f t="shared" si="14"/>
        <v>10.447517405522133</v>
      </c>
      <c r="I83" t="str">
        <v>Eric Bledsoe</v>
      </c>
      <c r="J83">
        <v>0.42194444444444446</v>
      </c>
      <c r="K83">
        <v>0.41333333333333333</v>
      </c>
      <c r="L83">
        <v>-0.27555555555555555</v>
      </c>
      <c r="M83">
        <v>0.31861111111111112</v>
      </c>
      <c r="N83">
        <v>1.7222222222222222E-2</v>
      </c>
      <c r="O83">
        <v>1.2744444444444445</v>
      </c>
      <c r="P83">
        <v>0.42194444444444446</v>
      </c>
      <c r="Q83">
        <v>-0.24972222222222223</v>
      </c>
      <c r="R83">
        <v>-0.93000000000000016</v>
      </c>
      <c r="S83">
        <v>0.99888888888888894</v>
      </c>
      <c r="T83">
        <v>2.3422222222222224</v>
      </c>
      <c r="U83">
        <v>0.13777777777777778</v>
      </c>
      <c r="V83">
        <v>1.4122222222222223</v>
      </c>
      <c r="W83">
        <v>1.4122222222222223</v>
      </c>
      <c r="X83" t="str">
        <v>_______</v>
      </c>
      <c r="Y83">
        <v>10.447745641288867</v>
      </c>
      <c r="AG83">
        <f>S83 - sorted!Z$103</f>
        <v>0.99888888888888894</v>
      </c>
      <c r="AH83">
        <f>T83 - sorted!AA$103</f>
        <v>2.3422222222222224</v>
      </c>
      <c r="AI83">
        <f>U83 - sorted!AB$103</f>
        <v>0.13777777777777778</v>
      </c>
      <c r="AJ83">
        <f>V83 - sorted!AC$103</f>
        <v>1.4122222222222223</v>
      </c>
      <c r="AK83">
        <f>W83 - sorted!AD$103</f>
        <v>1.4122222222222223</v>
      </c>
    </row>
    <row r="84" spans="4:37" x14ac:dyDescent="0.35">
      <c r="D84">
        <f t="shared" si="10"/>
        <v>3.0507070554926292</v>
      </c>
      <c r="E84">
        <f t="shared" si="11"/>
        <v>11.616579990102531</v>
      </c>
      <c r="F84">
        <f t="shared" si="12"/>
        <v>11.045728981235325</v>
      </c>
      <c r="G84">
        <f t="shared" si="13"/>
        <v>10.181782749938012</v>
      </c>
      <c r="H84">
        <f t="shared" si="14"/>
        <v>10.181782749938012</v>
      </c>
      <c r="I84" t="str">
        <v>Kevin Love</v>
      </c>
      <c r="J84">
        <v>-8.2500000000000004E-2</v>
      </c>
      <c r="K84">
        <v>1.0799999999999998</v>
      </c>
      <c r="L84">
        <v>0.72</v>
      </c>
      <c r="M84">
        <v>0.35249999999999998</v>
      </c>
      <c r="N84">
        <v>0.95250000000000001</v>
      </c>
      <c r="O84">
        <v>8.2500000000000004E-2</v>
      </c>
      <c r="P84">
        <v>-0.71249999999999991</v>
      </c>
      <c r="Q84">
        <v>-0.39750000000000002</v>
      </c>
      <c r="R84">
        <v>-0.62250000000000005</v>
      </c>
      <c r="S84">
        <v>0.29249999999999998</v>
      </c>
      <c r="T84">
        <v>1.9950000000000001</v>
      </c>
      <c r="U84">
        <v>1.29</v>
      </c>
      <c r="V84">
        <v>1.3725000000000001</v>
      </c>
      <c r="W84">
        <v>1.3725000000000001</v>
      </c>
      <c r="X84" t="str">
        <v>_______</v>
      </c>
      <c r="Y84">
        <v>10.182004566012646</v>
      </c>
      <c r="AG84">
        <f>S84 - sorted!Z$103</f>
        <v>0.29249999999999998</v>
      </c>
      <c r="AH84">
        <f>T84 - sorted!AA$103</f>
        <v>1.9950000000000001</v>
      </c>
      <c r="AI84">
        <f>U84 - sorted!AB$103</f>
        <v>1.29</v>
      </c>
      <c r="AJ84">
        <f>V84 - sorted!AC$103</f>
        <v>1.3725000000000001</v>
      </c>
      <c r="AK84">
        <f>W84 - sorted!AD$103</f>
        <v>1.3725000000000001</v>
      </c>
    </row>
    <row r="85" spans="4:37" x14ac:dyDescent="0.35">
      <c r="D85">
        <f t="shared" si="10"/>
        <v>14.018971192752351</v>
      </c>
      <c r="E85">
        <f t="shared" si="11"/>
        <v>7.4154771870015308</v>
      </c>
      <c r="F85">
        <f t="shared" si="12"/>
        <v>14.930769732806958</v>
      </c>
      <c r="G85">
        <f t="shared" si="13"/>
        <v>10.040553142774426</v>
      </c>
      <c r="H85">
        <f t="shared" si="14"/>
        <v>10.040553142774426</v>
      </c>
      <c r="I85" t="str">
        <v>OG Anunoby</v>
      </c>
      <c r="J85">
        <v>0.24305555555555555</v>
      </c>
      <c r="K85">
        <v>-0.50555555555555554</v>
      </c>
      <c r="L85">
        <v>-8.7499999999999994E-2</v>
      </c>
      <c r="M85">
        <v>-0.28194444444444439</v>
      </c>
      <c r="N85">
        <v>0.23333333333333334</v>
      </c>
      <c r="O85">
        <v>-0.4375</v>
      </c>
      <c r="P85">
        <v>1.5458333333333334</v>
      </c>
      <c r="Q85">
        <v>0.49583333333333335</v>
      </c>
      <c r="R85">
        <v>0.14583333333333334</v>
      </c>
      <c r="S85">
        <v>1.8569444444444445</v>
      </c>
      <c r="T85">
        <v>1.2055555555555557</v>
      </c>
      <c r="U85">
        <v>1.7888888888888894</v>
      </c>
      <c r="V85">
        <v>1.351388888888889</v>
      </c>
      <c r="W85">
        <v>1.351388888888889</v>
      </c>
      <c r="X85" t="str">
        <v>_______</v>
      </c>
      <c r="Y85">
        <v>10.040771546984725</v>
      </c>
      <c r="AG85">
        <f>S85 - sorted!Z$103</f>
        <v>1.8569444444444445</v>
      </c>
      <c r="AH85">
        <f>T85 - sorted!AA$103</f>
        <v>1.2055555555555557</v>
      </c>
      <c r="AI85">
        <f>U85 - sorted!AB$103</f>
        <v>1.7888888888888894</v>
      </c>
      <c r="AJ85">
        <f>V85 - sorted!AC$103</f>
        <v>1.351388888888889</v>
      </c>
      <c r="AK85">
        <f>W85 - sorted!AD$103</f>
        <v>1.351388888888889</v>
      </c>
    </row>
    <row r="86" spans="4:37" x14ac:dyDescent="0.35">
      <c r="D86">
        <f t="shared" si="10"/>
        <v>17.636434018562007</v>
      </c>
      <c r="E86">
        <f t="shared" si="11"/>
        <v>17.193167014978865</v>
      </c>
      <c r="F86">
        <f t="shared" si="12"/>
        <v>-7.2611195045946797</v>
      </c>
      <c r="G86">
        <f t="shared" si="13"/>
        <v>10.026616010488548</v>
      </c>
      <c r="H86">
        <f t="shared" si="14"/>
        <v>10.026616010488548</v>
      </c>
      <c r="I86" t="str">
        <v>Lonzo Ball</v>
      </c>
      <c r="J86">
        <v>-1.3306944444444444</v>
      </c>
      <c r="K86">
        <v>-1.0236111111111112</v>
      </c>
      <c r="L86">
        <v>0.91194444444444445</v>
      </c>
      <c r="M86">
        <v>-0.15819444444444444</v>
      </c>
      <c r="N86">
        <v>0.57694444444444448</v>
      </c>
      <c r="O86">
        <v>2.4101388888888891</v>
      </c>
      <c r="P86">
        <v>1.4516666666666669</v>
      </c>
      <c r="Q86">
        <v>0.20472222222222222</v>
      </c>
      <c r="R86">
        <v>-1.6936111111111112</v>
      </c>
      <c r="S86">
        <v>2.3729166666666677</v>
      </c>
      <c r="T86">
        <v>3.0429166666666672</v>
      </c>
      <c r="U86">
        <v>-1.0608333333333331</v>
      </c>
      <c r="V86">
        <v>1.349305555555556</v>
      </c>
      <c r="W86">
        <v>1.349305555555556</v>
      </c>
      <c r="X86" t="str">
        <v>_______</v>
      </c>
      <c r="Y86">
        <v>10.026834078001709</v>
      </c>
      <c r="AG86">
        <f>S86 - sorted!Z$103</f>
        <v>2.3729166666666677</v>
      </c>
      <c r="AH86">
        <f>T86 - sorted!AA$103</f>
        <v>3.0429166666666672</v>
      </c>
      <c r="AI86">
        <f>U86 - sorted!AB$103</f>
        <v>-1.0608333333333331</v>
      </c>
      <c r="AJ86">
        <f>V86 - sorted!AC$103</f>
        <v>1.349305555555556</v>
      </c>
      <c r="AK86">
        <f>W86 - sorted!AD$103</f>
        <v>1.349305555555556</v>
      </c>
    </row>
    <row r="87" spans="4:37" x14ac:dyDescent="0.35">
      <c r="D87">
        <f t="shared" si="10"/>
        <v>5.7625869935491183</v>
      </c>
      <c r="E87">
        <f t="shared" si="11"/>
        <v>10.161271858627185</v>
      </c>
      <c r="F87">
        <f t="shared" si="12"/>
        <v>2.8841149747321202</v>
      </c>
      <c r="G87">
        <f t="shared" si="13"/>
        <v>9.9643634862782786</v>
      </c>
      <c r="H87">
        <f t="shared" si="14"/>
        <v>9.9643634862782786</v>
      </c>
      <c r="I87" t="str">
        <v>Marcus Smart</v>
      </c>
      <c r="J87">
        <v>-2.0286111111111111</v>
      </c>
      <c r="K87">
        <v>0.66069444444444447</v>
      </c>
      <c r="L87">
        <v>0.84680555555555559</v>
      </c>
      <c r="M87">
        <v>-9.3055555555555565E-3</v>
      </c>
      <c r="N87">
        <v>-0.37222222222222223</v>
      </c>
      <c r="O87">
        <v>1.0980555555555556</v>
      </c>
      <c r="P87">
        <v>1.5912499999999998</v>
      </c>
      <c r="Q87">
        <v>-6.5138888888888899E-2</v>
      </c>
      <c r="R87">
        <v>-0.38152777777777774</v>
      </c>
      <c r="S87">
        <v>0.67930555555555516</v>
      </c>
      <c r="T87">
        <v>1.7215277777777778</v>
      </c>
      <c r="U87">
        <v>0.24194444444444441</v>
      </c>
      <c r="V87">
        <v>1.34</v>
      </c>
      <c r="W87">
        <v>1.34</v>
      </c>
      <c r="X87" t="str">
        <v>_______</v>
      </c>
      <c r="Y87">
        <v>9.9645800498775561</v>
      </c>
      <c r="AG87">
        <f>S87 - sorted!Z$103</f>
        <v>0.67930555555555516</v>
      </c>
      <c r="AH87">
        <f>T87 - sorted!AA$103</f>
        <v>1.7215277777777778</v>
      </c>
      <c r="AI87">
        <f>U87 - sorted!AB$103</f>
        <v>0.24194444444444441</v>
      </c>
      <c r="AJ87">
        <f>V87 - sorted!AC$103</f>
        <v>1.34</v>
      </c>
      <c r="AK87">
        <f>W87 - sorted!AD$103</f>
        <v>1.34</v>
      </c>
    </row>
    <row r="88" spans="4:37" x14ac:dyDescent="0.35">
      <c r="D88">
        <f t="shared" si="10"/>
        <v>9.740335484378841</v>
      </c>
      <c r="E88">
        <f t="shared" si="11"/>
        <v>7.3829563349015235</v>
      </c>
      <c r="F88">
        <f t="shared" si="12"/>
        <v>4.6038295613131028</v>
      </c>
      <c r="G88">
        <f t="shared" si="13"/>
        <v>9.9086149571347573</v>
      </c>
      <c r="H88">
        <f t="shared" si="14"/>
        <v>9.9086149571347573</v>
      </c>
      <c r="I88" t="str">
        <v>Delon Wright</v>
      </c>
      <c r="J88">
        <v>0.19833333333333333</v>
      </c>
      <c r="K88">
        <v>8.5000000000000006E-2</v>
      </c>
      <c r="L88">
        <v>-0.68944444444444442</v>
      </c>
      <c r="M88">
        <v>-0.5855555555555555</v>
      </c>
      <c r="N88">
        <v>0.14166666666666666</v>
      </c>
      <c r="O88">
        <v>0.86888888888888893</v>
      </c>
      <c r="P88">
        <v>1.4355555555555555</v>
      </c>
      <c r="Q88">
        <v>-0.255</v>
      </c>
      <c r="R88">
        <v>0.13222222222222224</v>
      </c>
      <c r="S88">
        <v>1.2466666666666666</v>
      </c>
      <c r="T88">
        <v>1.1994444444444445</v>
      </c>
      <c r="U88">
        <v>0.46277777777777773</v>
      </c>
      <c r="V88">
        <v>1.3316666666666668</v>
      </c>
      <c r="W88">
        <v>1.3316666666666668</v>
      </c>
      <c r="X88" t="str">
        <v>_______</v>
      </c>
      <c r="Y88">
        <v>9.908830173945482</v>
      </c>
      <c r="AG88">
        <f>S88 - sorted!Z$103</f>
        <v>1.2466666666666666</v>
      </c>
      <c r="AH88">
        <f>T88 - sorted!AA$103</f>
        <v>1.1994444444444445</v>
      </c>
      <c r="AI88">
        <f>U88 - sorted!AB$103</f>
        <v>0.46277777777777773</v>
      </c>
      <c r="AJ88">
        <f>V88 - sorted!AC$103</f>
        <v>1.3316666666666668</v>
      </c>
      <c r="AK88">
        <f>W88 - sorted!AD$103</f>
        <v>1.3316666666666668</v>
      </c>
    </row>
    <row r="89" spans="4:37" x14ac:dyDescent="0.35">
      <c r="D89">
        <f t="shared" si="10"/>
        <v>-6.0421241335815257</v>
      </c>
      <c r="E89">
        <f t="shared" si="11"/>
        <v>12.873067457602835</v>
      </c>
      <c r="F89">
        <f t="shared" si="12"/>
        <v>12.283058218372837</v>
      </c>
      <c r="G89">
        <f t="shared" si="13"/>
        <v>9.3251136854325658</v>
      </c>
      <c r="H89">
        <f t="shared" si="14"/>
        <v>9.3251136854325658</v>
      </c>
      <c r="I89" t="str">
        <v>Bojan Bogdanovic</v>
      </c>
      <c r="J89">
        <v>-0.22222222222222221</v>
      </c>
      <c r="K89">
        <v>2.2488888888888887</v>
      </c>
      <c r="L89">
        <v>1.5022222222222221</v>
      </c>
      <c r="M89">
        <v>0.96000000000000008</v>
      </c>
      <c r="N89">
        <v>-0.24888888888888891</v>
      </c>
      <c r="O89">
        <v>-0.20444444444444446</v>
      </c>
      <c r="P89">
        <v>-0.87111111111111106</v>
      </c>
      <c r="Q89">
        <v>-0.93333333333333335</v>
      </c>
      <c r="R89">
        <v>-0.9866666666666668</v>
      </c>
      <c r="S89">
        <v>-1.0044444444444443</v>
      </c>
      <c r="T89">
        <v>2.2311111111111117</v>
      </c>
      <c r="U89">
        <v>1.4488888888888889</v>
      </c>
      <c r="V89">
        <v>1.2444444444444449</v>
      </c>
      <c r="W89">
        <v>1.2444444444444449</v>
      </c>
      <c r="X89" t="str">
        <v>_______</v>
      </c>
      <c r="Y89">
        <v>9.3253148058564399</v>
      </c>
      <c r="AG89">
        <f>S89 - sorted!Z$103</f>
        <v>-1.0044444444444443</v>
      </c>
      <c r="AH89">
        <f>T89 - sorted!AA$103</f>
        <v>2.2311111111111117</v>
      </c>
      <c r="AI89">
        <f>U89 - sorted!AB$103</f>
        <v>1.4488888888888889</v>
      </c>
      <c r="AJ89">
        <f>V89 - sorted!AC$103</f>
        <v>1.2444444444444449</v>
      </c>
      <c r="AK89">
        <f>W89 - sorted!AD$103</f>
        <v>1.2444444444444449</v>
      </c>
    </row>
    <row r="90" spans="4:37" x14ac:dyDescent="0.35">
      <c r="D90">
        <f t="shared" si="10"/>
        <v>13.532098672454955</v>
      </c>
      <c r="E90">
        <f t="shared" si="11"/>
        <v>6.2365962983762468</v>
      </c>
      <c r="F90">
        <f t="shared" si="12"/>
        <v>16.185404273960373</v>
      </c>
      <c r="G90">
        <f t="shared" si="13"/>
        <v>9.2136166271455178</v>
      </c>
      <c r="H90">
        <f t="shared" si="14"/>
        <v>9.2136166271455178</v>
      </c>
      <c r="I90" t="str">
        <v>Nerlens Noel</v>
      </c>
      <c r="J90">
        <v>1.1194444444444445</v>
      </c>
      <c r="K90">
        <v>-0.55972222222222223</v>
      </c>
      <c r="L90">
        <v>-1.5798611111111112</v>
      </c>
      <c r="M90">
        <v>-0.80347222222222225</v>
      </c>
      <c r="N90">
        <v>0.40625</v>
      </c>
      <c r="O90">
        <v>-0.72222222222222221</v>
      </c>
      <c r="P90">
        <v>0.64097222222222217</v>
      </c>
      <c r="Q90">
        <v>2.4826388888888888</v>
      </c>
      <c r="R90">
        <v>0.24375000000000002</v>
      </c>
      <c r="S90">
        <v>1.7874999999999996</v>
      </c>
      <c r="T90">
        <v>0.9840277777777775</v>
      </c>
      <c r="U90">
        <v>1.9499999999999997</v>
      </c>
      <c r="V90">
        <v>1.2277777777777774</v>
      </c>
      <c r="W90">
        <v>1.2277777777777774</v>
      </c>
      <c r="X90" t="str">
        <v>_______</v>
      </c>
      <c r="Y90">
        <v>9.2138150539922847</v>
      </c>
      <c r="AG90">
        <f>S90 - sorted!Z$103</f>
        <v>1.7874999999999996</v>
      </c>
      <c r="AH90">
        <f>T90 - sorted!AA$103</f>
        <v>0.9840277777777775</v>
      </c>
      <c r="AI90">
        <f>U90 - sorted!AB$103</f>
        <v>1.9499999999999997</v>
      </c>
      <c r="AJ90">
        <f>V90 - sorted!AC$103</f>
        <v>1.2277777777777774</v>
      </c>
      <c r="AK90">
        <f>W90 - sorted!AD$103</f>
        <v>1.2277777777777774</v>
      </c>
    </row>
    <row r="91" spans="4:37" x14ac:dyDescent="0.35">
      <c r="D91">
        <f t="shared" si="10"/>
        <v>10.474539244987312</v>
      </c>
      <c r="E91">
        <f t="shared" si="11"/>
        <v>4.4146894705008144</v>
      </c>
      <c r="F91">
        <f t="shared" si="12"/>
        <v>14.552216207458939</v>
      </c>
      <c r="G91">
        <f t="shared" si="13"/>
        <v>8.6747141787581441</v>
      </c>
      <c r="H91">
        <f t="shared" si="14"/>
        <v>8.6747141787581441</v>
      </c>
      <c r="I91" t="str">
        <v>Jerami Grant</v>
      </c>
      <c r="J91">
        <v>0.32083333333333336</v>
      </c>
      <c r="K91">
        <v>-0.20416666666666666</v>
      </c>
      <c r="L91">
        <v>0.19444444444444445</v>
      </c>
      <c r="M91">
        <v>0.14583333333333334</v>
      </c>
      <c r="N91">
        <v>-0.14583333333333334</v>
      </c>
      <c r="O91">
        <v>-0.59305555555555545</v>
      </c>
      <c r="P91">
        <v>-0.21388888888888891</v>
      </c>
      <c r="Q91">
        <v>1.1375</v>
      </c>
      <c r="R91">
        <v>0.50555555555555554</v>
      </c>
      <c r="S91">
        <v>1.3513888888888888</v>
      </c>
      <c r="T91">
        <v>0.64166666666666672</v>
      </c>
      <c r="U91">
        <v>1.7402777777777778</v>
      </c>
      <c r="V91">
        <v>1.1472222222222221</v>
      </c>
      <c r="W91">
        <v>1.1472222222222221</v>
      </c>
      <c r="X91" t="str">
        <v>_______</v>
      </c>
      <c r="Y91">
        <v>8.6748995866489018</v>
      </c>
      <c r="AG91">
        <f>S91 - sorted!Z$103</f>
        <v>1.3513888888888888</v>
      </c>
      <c r="AH91">
        <f>T91 - sorted!AA$103</f>
        <v>0.64166666666666672</v>
      </c>
      <c r="AI91">
        <f>U91 - sorted!AB$103</f>
        <v>1.7402777777777778</v>
      </c>
      <c r="AJ91">
        <f>V91 - sorted!AC$103</f>
        <v>1.1472222222222221</v>
      </c>
      <c r="AK91">
        <f>W91 - sorted!AD$103</f>
        <v>1.1472222222222221</v>
      </c>
    </row>
    <row r="92" spans="4:37" x14ac:dyDescent="0.35">
      <c r="D92">
        <f t="shared" si="10"/>
        <v>1</v>
      </c>
      <c r="E92">
        <f t="shared" si="11"/>
        <v>8.2373678128017254</v>
      </c>
      <c r="F92">
        <f t="shared" si="12"/>
        <v>5.5166843481523165</v>
      </c>
      <c r="G92">
        <f t="shared" si="13"/>
        <v>7.9128176137966832</v>
      </c>
      <c r="H92">
        <f t="shared" si="14"/>
        <v>7.9128176137966832</v>
      </c>
      <c r="I92" t="str">
        <v>Kemba Walker</v>
      </c>
      <c r="J92">
        <v>-0.77333333333333321</v>
      </c>
      <c r="K92">
        <v>1.0333333333333334</v>
      </c>
      <c r="L92">
        <v>0.98</v>
      </c>
      <c r="M92">
        <v>0.48666666666666664</v>
      </c>
      <c r="N92">
        <v>-0.38</v>
      </c>
      <c r="O92">
        <v>0.45333333333333337</v>
      </c>
      <c r="P92">
        <v>-0.18000000000000002</v>
      </c>
      <c r="Q92">
        <v>-0.26</v>
      </c>
      <c r="R92">
        <v>-0.32666666666666666</v>
      </c>
      <c r="S92">
        <v>0</v>
      </c>
      <c r="T92">
        <v>1.36</v>
      </c>
      <c r="U92">
        <v>0.57999999999999996</v>
      </c>
      <c r="V92">
        <v>1.0333333333333334</v>
      </c>
      <c r="W92">
        <v>1.0333333333333334</v>
      </c>
      <c r="X92" t="str">
        <v>_______</v>
      </c>
      <c r="Y92">
        <v>7.9129846155772201</v>
      </c>
      <c r="AG92">
        <f>S92 - sorted!Z$103</f>
        <v>0</v>
      </c>
      <c r="AH92">
        <f>T92 - sorted!AA$103</f>
        <v>1.36</v>
      </c>
      <c r="AI92">
        <f>U92 - sorted!AB$103</f>
        <v>0.57999999999999996</v>
      </c>
      <c r="AJ92">
        <f>V92 - sorted!AC$103</f>
        <v>1.0333333333333334</v>
      </c>
      <c r="AK92">
        <f>W92 - sorted!AD$103</f>
        <v>1.0333333333333334</v>
      </c>
    </row>
    <row r="93" spans="4:37" x14ac:dyDescent="0.35">
      <c r="D93">
        <f t="shared" si="10"/>
        <v>10.459933069378392</v>
      </c>
      <c r="E93">
        <f t="shared" si="11"/>
        <v>12.191607784052669</v>
      </c>
      <c r="F93">
        <f t="shared" si="12"/>
        <v>-5.4494704904291806</v>
      </c>
      <c r="G93">
        <f t="shared" si="13"/>
        <v>7.8477776631292411</v>
      </c>
      <c r="H93">
        <f t="shared" si="14"/>
        <v>7.8477776631292411</v>
      </c>
      <c r="I93" t="str">
        <v>Draymond Green</v>
      </c>
      <c r="J93">
        <v>-0.58625000000000005</v>
      </c>
      <c r="K93">
        <v>-0.32569444444444445</v>
      </c>
      <c r="L93">
        <v>-0.71652777777777787</v>
      </c>
      <c r="M93">
        <v>-0.61416666666666664</v>
      </c>
      <c r="N93">
        <v>0.6793055555555555</v>
      </c>
      <c r="O93">
        <v>1.8518055555555557</v>
      </c>
      <c r="P93">
        <v>1.0887500000000001</v>
      </c>
      <c r="Q93">
        <v>0.72583333333333344</v>
      </c>
      <c r="R93">
        <v>-1.0794444444444444</v>
      </c>
      <c r="S93">
        <v>1.3493055555555555</v>
      </c>
      <c r="T93">
        <v>2.1030555555555557</v>
      </c>
      <c r="U93">
        <v>-0.82819444444444423</v>
      </c>
      <c r="V93">
        <v>1.0236111111111112</v>
      </c>
      <c r="W93">
        <v>1.0236111111111112</v>
      </c>
      <c r="X93" t="str">
        <v>_______</v>
      </c>
      <c r="Y93">
        <v>7.8479430936564665</v>
      </c>
      <c r="AG93">
        <f>S93 - sorted!Z$103</f>
        <v>1.3493055555555555</v>
      </c>
      <c r="AH93">
        <f>T93 - sorted!AA$103</f>
        <v>2.1030555555555557</v>
      </c>
      <c r="AI93">
        <f>U93 - sorted!AB$103</f>
        <v>-0.82819444444444423</v>
      </c>
      <c r="AJ93">
        <f>V93 - sorted!AC$103</f>
        <v>1.0236111111111112</v>
      </c>
      <c r="AK93">
        <f>W93 - sorted!AD$103</f>
        <v>1.0236111111111112</v>
      </c>
    </row>
    <row r="94" spans="4:37" x14ac:dyDescent="0.35">
      <c r="D94">
        <f t="shared" si="10"/>
        <v>14.048183543970197</v>
      </c>
      <c r="E94">
        <f t="shared" si="11"/>
        <v>11.99352623035262</v>
      </c>
      <c r="F94">
        <f>1900 * AI94/(AP$7 * 1) + 1</f>
        <v>-12.043872901991607</v>
      </c>
      <c r="G94">
        <f t="shared" si="13"/>
        <v>7.8477776631292375</v>
      </c>
      <c r="H94">
        <f t="shared" si="14"/>
        <v>7.8477776631292375</v>
      </c>
      <c r="I94" t="str">
        <v>Elfrid Payton</v>
      </c>
      <c r="J94">
        <v>-0.51180555555555562</v>
      </c>
      <c r="K94">
        <v>-0.83750000000000002</v>
      </c>
      <c r="L94">
        <v>-1.0329166666666667</v>
      </c>
      <c r="M94">
        <v>-0.27916666666666662</v>
      </c>
      <c r="N94">
        <v>0.11166666666666665</v>
      </c>
      <c r="O94">
        <v>2.6986111111111111</v>
      </c>
      <c r="P94">
        <v>2.0286111111111111</v>
      </c>
      <c r="Q94">
        <v>-0.11166666666666665</v>
      </c>
      <c r="R94">
        <v>-1.0422222222222224</v>
      </c>
      <c r="S94">
        <v>1.8611111111111112</v>
      </c>
      <c r="T94">
        <v>2.065833333333333</v>
      </c>
      <c r="U94">
        <v>-1.6750000000000003</v>
      </c>
      <c r="V94">
        <v>1.0236111111111106</v>
      </c>
      <c r="W94">
        <v>1.0236111111111106</v>
      </c>
      <c r="X94" t="str">
        <v>_______</v>
      </c>
      <c r="Y94">
        <v>7.8479430936564629</v>
      </c>
      <c r="AG94">
        <f>S94 - sorted!Z$103</f>
        <v>1.8611111111111112</v>
      </c>
      <c r="AH94">
        <f>T94 - sorted!AA$103</f>
        <v>2.065833333333333</v>
      </c>
      <c r="AI94">
        <f>U94 - sorted!AB$103</f>
        <v>-1.6750000000000003</v>
      </c>
      <c r="AJ94">
        <f>V94 - sorted!AC$103</f>
        <v>1.0236111111111106</v>
      </c>
      <c r="AK94">
        <f>W94 - sorted!AD$103</f>
        <v>1.0236111111111106</v>
      </c>
    </row>
    <row r="95" spans="4:37" x14ac:dyDescent="0.35">
      <c r="D95">
        <f t="shared" si="10"/>
        <v>-2.9884596862762636</v>
      </c>
      <c r="E95">
        <f t="shared" si="11"/>
        <v>4.5950323776008553</v>
      </c>
      <c r="F95">
        <f t="shared" si="12"/>
        <v>10.414085384654637</v>
      </c>
      <c r="G95">
        <f t="shared" si="13"/>
        <v>7.6600909483460491</v>
      </c>
      <c r="H95">
        <f t="shared" si="14"/>
        <v>7.6600909483460491</v>
      </c>
      <c r="I95" t="str">
        <v>JJ Redick</v>
      </c>
      <c r="J95">
        <v>-3.5555555555555556E-2</v>
      </c>
      <c r="K95">
        <v>1.5644444444444445</v>
      </c>
      <c r="L95">
        <v>1.7333333333333334</v>
      </c>
      <c r="M95">
        <v>0.39111111111111113</v>
      </c>
      <c r="N95">
        <v>-0.7911111111111111</v>
      </c>
      <c r="O95">
        <v>-0.21333333333333332</v>
      </c>
      <c r="P95">
        <v>-1.28</v>
      </c>
      <c r="Q95">
        <v>-0.69333333333333336</v>
      </c>
      <c r="R95">
        <v>0.32</v>
      </c>
      <c r="S95">
        <v>-0.568888888888889</v>
      </c>
      <c r="T95">
        <v>0.67555555555555524</v>
      </c>
      <c r="U95">
        <v>1.2088888888888887</v>
      </c>
      <c r="V95">
        <v>0.9955555555555553</v>
      </c>
      <c r="W95">
        <v>0.9955555555555553</v>
      </c>
      <c r="X95" t="str">
        <v>_______</v>
      </c>
      <c r="Y95">
        <v>7.6602518446851473</v>
      </c>
      <c r="AG95">
        <f>S95 - sorted!Z$103</f>
        <v>-0.568888888888889</v>
      </c>
      <c r="AH95">
        <f>T95 - sorted!AA$103</f>
        <v>0.67555555555555524</v>
      </c>
      <c r="AI95">
        <f>U95 - sorted!AB$103</f>
        <v>1.2088888888888887</v>
      </c>
      <c r="AJ95">
        <f>V95 - sorted!AC$103</f>
        <v>0.9955555555555553</v>
      </c>
      <c r="AK95">
        <f>W95 - sorted!AD$103</f>
        <v>0.9955555555555553</v>
      </c>
    </row>
    <row r="96" spans="4:37" x14ac:dyDescent="0.35">
      <c r="D96">
        <f t="shared" si="10"/>
        <v>3.2834321201947816</v>
      </c>
      <c r="E96">
        <f t="shared" si="11"/>
        <v>7.8338136026516292</v>
      </c>
      <c r="F96">
        <f t="shared" si="12"/>
        <v>5.4204235945638208</v>
      </c>
      <c r="G96">
        <f t="shared" si="13"/>
        <v>7.1629998968163155</v>
      </c>
      <c r="H96">
        <f t="shared" si="14"/>
        <v>7.1629998968163155</v>
      </c>
      <c r="I96" t="str">
        <v>Evan Fournier</v>
      </c>
      <c r="J96">
        <v>-0.32569444444444445</v>
      </c>
      <c r="K96">
        <v>0.59555555555555562</v>
      </c>
      <c r="L96">
        <v>1.1818055555555556</v>
      </c>
      <c r="M96">
        <v>0.63277777777777777</v>
      </c>
      <c r="N96">
        <v>-0.83750000000000002</v>
      </c>
      <c r="O96">
        <v>0.3536111111111111</v>
      </c>
      <c r="P96">
        <v>0.42805555555555558</v>
      </c>
      <c r="Q96">
        <v>-0.74444444444444446</v>
      </c>
      <c r="R96">
        <v>-0.36291666666666672</v>
      </c>
      <c r="S96">
        <v>0.32569444444444412</v>
      </c>
      <c r="T96">
        <v>1.2841666666666667</v>
      </c>
      <c r="U96">
        <v>0.5676388888888888</v>
      </c>
      <c r="V96">
        <v>0.9212499999999999</v>
      </c>
      <c r="W96">
        <v>0.9212499999999999</v>
      </c>
      <c r="X96" t="str">
        <v>_______</v>
      </c>
      <c r="Y96">
        <v>7.1631487842908186</v>
      </c>
      <c r="AG96">
        <f>S96 - sorted!Z$103</f>
        <v>0.32569444444444412</v>
      </c>
      <c r="AH96">
        <f>T96 - sorted!AA$103</f>
        <v>1.2841666666666667</v>
      </c>
      <c r="AI96">
        <f>U96 - sorted!AB$103</f>
        <v>0.5676388888888888</v>
      </c>
      <c r="AJ96">
        <f>V96 - sorted!AC$103</f>
        <v>0.9212499999999999</v>
      </c>
      <c r="AK96">
        <f>W96 - sorted!AD$103</f>
        <v>0.9212499999999999</v>
      </c>
    </row>
    <row r="97" spans="4:37" x14ac:dyDescent="0.35">
      <c r="D97">
        <f t="shared" si="10"/>
        <v>33.717833363984973</v>
      </c>
      <c r="E97">
        <f t="shared" si="11"/>
        <v>12.973586455002856</v>
      </c>
      <c r="F97">
        <f t="shared" si="12"/>
        <v>7.4245941159063138</v>
      </c>
      <c r="G97">
        <f t="shared" si="13"/>
        <v>6.6306014434956859</v>
      </c>
      <c r="H97">
        <f t="shared" si="14"/>
        <v>6.6306014434956859</v>
      </c>
      <c r="I97" t="str">
        <v>Zion Williamson</v>
      </c>
      <c r="J97">
        <v>4.3916666666666666</v>
      </c>
      <c r="K97">
        <v>-3.8249999999999997</v>
      </c>
      <c r="L97">
        <v>-1.0416666666666667</v>
      </c>
      <c r="M97">
        <v>1.6666666666666667</v>
      </c>
      <c r="N97">
        <v>1.0416666666666667</v>
      </c>
      <c r="O97">
        <v>1.6666666666666666E-2</v>
      </c>
      <c r="P97">
        <v>-4.1666666666666664E-2</v>
      </c>
      <c r="Q97">
        <v>4.1666666666666664E-2</v>
      </c>
      <c r="R97">
        <v>-1.4083333333333332</v>
      </c>
      <c r="S97">
        <v>4.666666666666667</v>
      </c>
      <c r="T97">
        <v>2.25</v>
      </c>
      <c r="U97">
        <v>0.82500000000000018</v>
      </c>
      <c r="V97">
        <v>0.84166666666666679</v>
      </c>
      <c r="W97">
        <v>0.84166666666666679</v>
      </c>
      <c r="X97" t="str">
        <v>_______</v>
      </c>
      <c r="Y97">
        <v>6.6307374691395102</v>
      </c>
      <c r="AG97">
        <f>S97 - sorted!Z$103</f>
        <v>4.666666666666667</v>
      </c>
      <c r="AH97">
        <f>T97 - sorted!AA$103</f>
        <v>2.25</v>
      </c>
      <c r="AI97">
        <f>U97 - sorted!AB$103</f>
        <v>0.82500000000000018</v>
      </c>
      <c r="AJ97">
        <f>V97 - sorted!AC$103</f>
        <v>0.84166666666666679</v>
      </c>
      <c r="AK97">
        <f>W97 - sorted!AD$103</f>
        <v>0.84166666666666679</v>
      </c>
    </row>
    <row r="98" spans="4:37" x14ac:dyDescent="0.35">
      <c r="D98">
        <f t="shared" si="10"/>
        <v>1.9932199414066876</v>
      </c>
      <c r="E98">
        <f t="shared" si="11"/>
        <v>12.618813523002773</v>
      </c>
      <c r="F98">
        <f t="shared" si="12"/>
        <v>0.61063065964204388</v>
      </c>
      <c r="G98">
        <f t="shared" si="13"/>
        <v>6.3518587977780783</v>
      </c>
      <c r="H98">
        <f t="shared" si="14"/>
        <v>6.3518587977780783</v>
      </c>
      <c r="I98" t="str">
        <v>Victor Oladipo</v>
      </c>
      <c r="J98">
        <v>-0.97499999999999987</v>
      </c>
      <c r="K98">
        <v>0.65833333333333344</v>
      </c>
      <c r="L98">
        <v>0.46666666666666667</v>
      </c>
      <c r="M98">
        <v>0.70833333333333337</v>
      </c>
      <c r="N98">
        <v>0</v>
      </c>
      <c r="O98">
        <v>0.85000000000000009</v>
      </c>
      <c r="P98">
        <v>1.0833333333333333</v>
      </c>
      <c r="Q98">
        <v>-0.60833333333333328</v>
      </c>
      <c r="R98">
        <v>-1.3833333333333333</v>
      </c>
      <c r="S98">
        <v>0.14166666666666683</v>
      </c>
      <c r="T98">
        <v>2.1833333333333336</v>
      </c>
      <c r="U98">
        <v>-4.9999999999999711E-2</v>
      </c>
      <c r="V98">
        <v>0.80000000000000027</v>
      </c>
      <c r="W98">
        <v>0.80000000000000027</v>
      </c>
      <c r="X98" t="str">
        <v>_______</v>
      </c>
      <c r="Y98">
        <v>6.3519880894791392</v>
      </c>
      <c r="AG98">
        <f>S98 - sorted!Z$103</f>
        <v>0.14166666666666683</v>
      </c>
      <c r="AH98">
        <f>T98 - sorted!AA$103</f>
        <v>2.1833333333333336</v>
      </c>
      <c r="AI98">
        <f>U98 - sorted!AB$103</f>
        <v>-4.9999999999999711E-2</v>
      </c>
      <c r="AJ98">
        <f>V98 - sorted!AC$103</f>
        <v>0.80000000000000027</v>
      </c>
      <c r="AK98">
        <f>W98 - sorted!AD$103</f>
        <v>0.80000000000000027</v>
      </c>
    </row>
    <row r="99" spans="4:37" x14ac:dyDescent="0.35">
      <c r="D99">
        <f t="shared" ref="D99:D130" si="15">1900 * AG99/(AN$7 * 1) + 1</f>
        <v>1.2609636708794052</v>
      </c>
      <c r="E99">
        <f t="shared" ref="E99:E130" si="16">1900 * AH99/(AO$7 * 1) + 1</f>
        <v>4.5159475781758394</v>
      </c>
      <c r="F99">
        <f t="shared" si="12"/>
        <v>8.8987897017615847</v>
      </c>
      <c r="G99">
        <f t="shared" ref="G99:G130" si="17">1900 * AJ99/(AQ$7 * 1) + 1</f>
        <v>6.2914645578725965</v>
      </c>
      <c r="H99">
        <f t="shared" ref="H99:H130" si="18">1900 * AK99/(AR$7 * 1) + 1</f>
        <v>6.2914645578725965</v>
      </c>
      <c r="I99" t="str">
        <v>Rui Hachimura</v>
      </c>
      <c r="J99">
        <v>0.2326388888888889</v>
      </c>
      <c r="K99">
        <v>0.75375000000000003</v>
      </c>
      <c r="L99">
        <v>-0.80958333333333332</v>
      </c>
      <c r="M99">
        <v>0.25124999999999997</v>
      </c>
      <c r="N99">
        <v>0.86541666666666672</v>
      </c>
      <c r="O99">
        <v>-0.2233333333333333</v>
      </c>
      <c r="P99">
        <v>0.26986111111111111</v>
      </c>
      <c r="Q99">
        <v>-0.6793055555555555</v>
      </c>
      <c r="R99">
        <v>0.1302777777777778</v>
      </c>
      <c r="S99">
        <v>3.7222222222222406E-2</v>
      </c>
      <c r="T99">
        <v>0.66069444444444458</v>
      </c>
      <c r="U99">
        <v>1.0143055555555558</v>
      </c>
      <c r="V99">
        <v>0.79097222222222241</v>
      </c>
      <c r="W99">
        <v>0.79097222222222241</v>
      </c>
      <c r="X99" t="str">
        <v>_______</v>
      </c>
      <c r="Y99">
        <v>6.2915923905527249</v>
      </c>
      <c r="AG99">
        <f>S99 - sorted!Z$103</f>
        <v>3.7222222222222406E-2</v>
      </c>
      <c r="AH99">
        <f>T99 - sorted!AA$103</f>
        <v>0.66069444444444458</v>
      </c>
      <c r="AI99">
        <f>U99 - sorted!AB$103</f>
        <v>1.0143055555555558</v>
      </c>
      <c r="AJ99">
        <f>V99 - sorted!AC$103</f>
        <v>0.79097222222222241</v>
      </c>
      <c r="AK99">
        <f>W99 - sorted!AD$103</f>
        <v>0.79097222222222241</v>
      </c>
    </row>
    <row r="100" spans="4:37" x14ac:dyDescent="0.35">
      <c r="D100">
        <f t="shared" si="15"/>
        <v>5.9174124550036939</v>
      </c>
      <c r="E100">
        <f t="shared" si="16"/>
        <v>3.2542863387505374</v>
      </c>
      <c r="F100">
        <f t="shared" si="12"/>
        <v>8.1384379065625687</v>
      </c>
      <c r="G100">
        <f t="shared" si="17"/>
        <v>6.1102818381561486</v>
      </c>
      <c r="H100">
        <f t="shared" si="18"/>
        <v>6.1102818381561486</v>
      </c>
      <c r="I100" t="str">
        <v>Otto Porter Jr.</v>
      </c>
      <c r="J100">
        <v>-1.3888888888888888E-2</v>
      </c>
      <c r="K100">
        <v>6.25E-2</v>
      </c>
      <c r="L100">
        <v>0.30555555555555558</v>
      </c>
      <c r="M100">
        <v>8.3333333333333329E-2</v>
      </c>
      <c r="N100">
        <v>-0.27083333333333331</v>
      </c>
      <c r="O100">
        <v>-0.15277777777777779</v>
      </c>
      <c r="P100">
        <v>0.49305555555555558</v>
      </c>
      <c r="Q100">
        <v>-8.3333333333333329E-2</v>
      </c>
      <c r="R100">
        <v>0.34027777777777779</v>
      </c>
      <c r="S100">
        <v>0.70138888888888906</v>
      </c>
      <c r="T100">
        <v>0.4236111111111111</v>
      </c>
      <c r="U100">
        <v>0.91666666666666674</v>
      </c>
      <c r="V100">
        <v>0.76388888888888884</v>
      </c>
      <c r="W100">
        <v>0.76388888888888884</v>
      </c>
      <c r="X100" t="str">
        <v>_______</v>
      </c>
      <c r="Y100">
        <v>6.1104052937734812</v>
      </c>
      <c r="AG100">
        <f>S100 - sorted!Z$103</f>
        <v>0.70138888888888906</v>
      </c>
      <c r="AH100">
        <f>T100 - sorted!AA$103</f>
        <v>0.4236111111111111</v>
      </c>
      <c r="AI100">
        <f>U100 - sorted!AB$103</f>
        <v>0.91666666666666674</v>
      </c>
      <c r="AJ100">
        <f>V100 - sorted!AC$103</f>
        <v>0.76388888888888884</v>
      </c>
      <c r="AK100">
        <f>W100 - sorted!AD$103</f>
        <v>0.76388888888888884</v>
      </c>
    </row>
    <row r="101" spans="4:37" x14ac:dyDescent="0.35">
      <c r="D101">
        <f t="shared" si="15"/>
        <v>9.210618182295276</v>
      </c>
      <c r="E101">
        <f t="shared" si="16"/>
        <v>2.5580444597003718</v>
      </c>
      <c r="F101">
        <f t="shared" si="12"/>
        <v>11.149560805330779</v>
      </c>
      <c r="G101">
        <f t="shared" si="17"/>
        <v>5.9281699762873119</v>
      </c>
      <c r="H101">
        <f t="shared" si="18"/>
        <v>5.9281699762873119</v>
      </c>
      <c r="I101" t="str">
        <v>Ivica Zubac</v>
      </c>
      <c r="J101">
        <v>2.0966666666666667</v>
      </c>
      <c r="K101">
        <v>-0.43444444444444447</v>
      </c>
      <c r="L101">
        <v>-1.6527777777777777</v>
      </c>
      <c r="M101">
        <v>-0.34</v>
      </c>
      <c r="N101">
        <v>1.4261111111111111</v>
      </c>
      <c r="O101">
        <v>-0.56666666666666665</v>
      </c>
      <c r="P101">
        <v>-1.4733333333333334</v>
      </c>
      <c r="Q101">
        <v>1.2372222222222222</v>
      </c>
      <c r="R101">
        <v>0.44388888888888883</v>
      </c>
      <c r="S101">
        <v>1.1711111111111112</v>
      </c>
      <c r="T101">
        <v>0.2927777777777778</v>
      </c>
      <c r="U101">
        <v>1.3033333333333332</v>
      </c>
      <c r="V101">
        <v>0.73666666666666658</v>
      </c>
      <c r="W101">
        <v>0.73666666666666658</v>
      </c>
      <c r="X101" t="str">
        <v>_______</v>
      </c>
      <c r="Y101">
        <v>5.9282890323953721</v>
      </c>
      <c r="AG101">
        <f>S101 - sorted!Z$103</f>
        <v>1.1711111111111112</v>
      </c>
      <c r="AH101">
        <f>T101 - sorted!AA$103</f>
        <v>0.2927777777777778</v>
      </c>
      <c r="AI101">
        <f>U101 - sorted!AB$103</f>
        <v>1.3033333333333332</v>
      </c>
      <c r="AJ101">
        <f>V101 - sorted!AC$103</f>
        <v>0.73666666666666658</v>
      </c>
      <c r="AK101">
        <f>W101 - sorted!AD$103</f>
        <v>0.73666666666666658</v>
      </c>
    </row>
    <row r="102" spans="4:37" x14ac:dyDescent="0.35">
      <c r="D102">
        <f t="shared" si="15"/>
        <v>3.5706869071702489</v>
      </c>
      <c r="E102">
        <f t="shared" si="16"/>
        <v>1.753892480500181</v>
      </c>
      <c r="F102">
        <f t="shared" si="12"/>
        <v>10.474653948710321</v>
      </c>
      <c r="G102">
        <f t="shared" si="17"/>
        <v>5.9058705646299039</v>
      </c>
      <c r="H102">
        <f t="shared" si="18"/>
        <v>5.9058705646299039</v>
      </c>
      <c r="I102" t="str">
        <v>Davis Bertans</v>
      </c>
      <c r="J102">
        <v>-0.47499999999999992</v>
      </c>
      <c r="K102">
        <v>0.36666666666666664</v>
      </c>
      <c r="L102">
        <v>1.6083333333333334</v>
      </c>
      <c r="M102">
        <v>3.3333333333333333E-2</v>
      </c>
      <c r="N102">
        <v>-0.3</v>
      </c>
      <c r="O102">
        <v>-0.48333333333333328</v>
      </c>
      <c r="P102">
        <v>-0.59166666666666656</v>
      </c>
      <c r="Q102">
        <v>-1.6666666666666666E-2</v>
      </c>
      <c r="R102">
        <v>0.59166666666666656</v>
      </c>
      <c r="S102">
        <v>0.36666666666666686</v>
      </c>
      <c r="T102">
        <v>0.14166666666666689</v>
      </c>
      <c r="U102">
        <v>1.2166666666666668</v>
      </c>
      <c r="V102">
        <v>0.73333333333333339</v>
      </c>
      <c r="W102">
        <v>0.73333333333333339</v>
      </c>
      <c r="X102" t="str">
        <v>_______</v>
      </c>
      <c r="Y102">
        <v>5.9059890820225434</v>
      </c>
      <c r="AG102">
        <f>S102 - sorted!Z$103</f>
        <v>0.36666666666666686</v>
      </c>
      <c r="AH102">
        <f>T102 - sorted!AA$103</f>
        <v>0.14166666666666689</v>
      </c>
      <c r="AI102">
        <f>U102 - sorted!AB$103</f>
        <v>1.2166666666666668</v>
      </c>
      <c r="AJ102">
        <f>V102 - sorted!AC$103</f>
        <v>0.73333333333333339</v>
      </c>
      <c r="AK102">
        <f>W102 - sorted!AD$103</f>
        <v>0.73333333333333339</v>
      </c>
    </row>
    <row r="103" spans="4:37" x14ac:dyDescent="0.35">
      <c r="D103">
        <f t="shared" si="15"/>
        <v>2.9922823530569413</v>
      </c>
      <c r="E103">
        <f t="shared" si="16"/>
        <v>8.3659730006517563</v>
      </c>
      <c r="F103">
        <f t="shared" si="12"/>
        <v>5.4258315020687942</v>
      </c>
      <c r="G103">
        <f t="shared" si="17"/>
        <v>5.5379302722826598</v>
      </c>
      <c r="H103">
        <f t="shared" si="18"/>
        <v>5.5379302722826598</v>
      </c>
      <c r="I103" t="str">
        <v>Josh Richardson</v>
      </c>
      <c r="J103">
        <v>-0.50416666666666676</v>
      </c>
      <c r="K103">
        <v>0.39416666666666667</v>
      </c>
      <c r="L103">
        <v>0.55916666666666659</v>
      </c>
      <c r="M103">
        <v>0.26583333333333331</v>
      </c>
      <c r="N103">
        <v>-0.54083333333333328</v>
      </c>
      <c r="O103">
        <v>0.11</v>
      </c>
      <c r="P103">
        <v>0.4491666666666666</v>
      </c>
      <c r="Q103">
        <v>0.65083333333333337</v>
      </c>
      <c r="R103">
        <v>-0.70583333333333331</v>
      </c>
      <c r="S103">
        <v>0.28416666666666657</v>
      </c>
      <c r="T103">
        <v>1.3841666666666665</v>
      </c>
      <c r="U103">
        <v>0.56833333333333336</v>
      </c>
      <c r="V103">
        <v>0.67833333333333323</v>
      </c>
      <c r="W103">
        <v>0.67833333333333323</v>
      </c>
      <c r="X103" t="str">
        <v>_______</v>
      </c>
      <c r="Y103">
        <v>5.5380399008708512</v>
      </c>
      <c r="AG103">
        <f>S103 - sorted!Z$103</f>
        <v>0.28416666666666657</v>
      </c>
      <c r="AH103">
        <f>T103 - sorted!AA$103</f>
        <v>1.3841666666666665</v>
      </c>
      <c r="AI103">
        <f>U103 - sorted!AB$103</f>
        <v>0.56833333333333336</v>
      </c>
      <c r="AJ103">
        <f>V103 - sorted!AC$103</f>
        <v>0.67833333333333323</v>
      </c>
      <c r="AK103">
        <f>W103 - sorted!AD$103</f>
        <v>0.67833333333333323</v>
      </c>
    </row>
    <row r="104" spans="4:37" x14ac:dyDescent="0.35">
      <c r="D104">
        <f t="shared" si="15"/>
        <v>10.7199229952172</v>
      </c>
      <c r="E104">
        <f t="shared" si="16"/>
        <v>7.0488784906014432</v>
      </c>
      <c r="F104">
        <f t="shared" si="12"/>
        <v>10.321069375569124</v>
      </c>
      <c r="G104">
        <f t="shared" si="17"/>
        <v>5.4933314489678429</v>
      </c>
      <c r="H104">
        <f t="shared" si="18"/>
        <v>5.4933314489678429</v>
      </c>
      <c r="I104" t="str">
        <v>Serge Ibaka</v>
      </c>
      <c r="J104">
        <v>1.2916666666666667</v>
      </c>
      <c r="K104">
        <v>-0.71472222222222226</v>
      </c>
      <c r="L104">
        <v>-0.20666666666666667</v>
      </c>
      <c r="M104">
        <v>0.31861111111111112</v>
      </c>
      <c r="N104">
        <v>1.2313888888888889</v>
      </c>
      <c r="O104">
        <v>-0.52527777777777773</v>
      </c>
      <c r="P104">
        <v>-0.84388888888888891</v>
      </c>
      <c r="Q104">
        <v>0.58555555555555561</v>
      </c>
      <c r="R104">
        <v>-0.46500000000000008</v>
      </c>
      <c r="S104">
        <v>1.3863888888888889</v>
      </c>
      <c r="T104">
        <v>1.1366666666666667</v>
      </c>
      <c r="U104">
        <v>1.1969444444444444</v>
      </c>
      <c r="V104">
        <v>0.67166666666666663</v>
      </c>
      <c r="W104">
        <v>0.67166666666666663</v>
      </c>
      <c r="X104" t="str">
        <v>_______</v>
      </c>
      <c r="Y104">
        <v>5.493440000125192</v>
      </c>
      <c r="AG104">
        <f>S104 - sorted!Z$103</f>
        <v>1.3863888888888889</v>
      </c>
      <c r="AH104">
        <f>T104 - sorted!AA$103</f>
        <v>1.1366666666666667</v>
      </c>
      <c r="AI104">
        <f>U104 - sorted!AB$103</f>
        <v>1.1969444444444444</v>
      </c>
      <c r="AJ104">
        <f>V104 - sorted!AC$103</f>
        <v>0.67166666666666663</v>
      </c>
      <c r="AK104">
        <f>W104 - sorted!AD$103</f>
        <v>0.67166666666666663</v>
      </c>
    </row>
    <row r="105" spans="4:37" x14ac:dyDescent="0.35">
      <c r="D105">
        <f t="shared" si="15"/>
        <v>24.106969813314382</v>
      </c>
      <c r="E105">
        <f t="shared" si="16"/>
        <v>5.8116078902511461</v>
      </c>
      <c r="F105">
        <f t="shared" si="12"/>
        <v>6.8297242903594295</v>
      </c>
      <c r="G105">
        <f t="shared" si="17"/>
        <v>5.4877565960534902</v>
      </c>
      <c r="H105">
        <f t="shared" si="18"/>
        <v>5.4877565960534902</v>
      </c>
      <c r="I105" t="str">
        <v>Steven Adams</v>
      </c>
      <c r="J105">
        <v>2.4986111111111109</v>
      </c>
      <c r="K105">
        <v>-2.625</v>
      </c>
      <c r="L105">
        <v>-1.7013888888888888</v>
      </c>
      <c r="M105">
        <v>-0.28194444444444439</v>
      </c>
      <c r="N105">
        <v>1.8666666666666667</v>
      </c>
      <c r="O105">
        <v>-7.7777777777777779E-2</v>
      </c>
      <c r="P105">
        <v>-0.19444444444444445</v>
      </c>
      <c r="Q105">
        <v>1.4194444444444445</v>
      </c>
      <c r="R105">
        <v>-0.23333333333333334</v>
      </c>
      <c r="S105">
        <v>3.2958333333333334</v>
      </c>
      <c r="T105">
        <v>0.90416666666666645</v>
      </c>
      <c r="U105">
        <v>0.74861111111111089</v>
      </c>
      <c r="V105">
        <v>0.67083333333333317</v>
      </c>
      <c r="W105">
        <v>0.67083333333333317</v>
      </c>
      <c r="X105" t="str">
        <v>_______</v>
      </c>
      <c r="Y105">
        <v>5.4878650125319846</v>
      </c>
      <c r="AG105">
        <f>S105 - sorted!Z$103</f>
        <v>3.2958333333333334</v>
      </c>
      <c r="AH105">
        <f>T105 - sorted!AA$103</f>
        <v>0.90416666666666645</v>
      </c>
      <c r="AI105">
        <f>U105 - sorted!AB$103</f>
        <v>0.74861111111111089</v>
      </c>
      <c r="AJ105">
        <f>V105 - sorted!AC$103</f>
        <v>0.67083333333333317</v>
      </c>
      <c r="AK105">
        <f>W105 - sorted!AD$103</f>
        <v>0.67083333333333317</v>
      </c>
    </row>
    <row r="106" spans="4:37" x14ac:dyDescent="0.35">
      <c r="D106">
        <f t="shared" si="15"/>
        <v>11.461916716150435</v>
      </c>
      <c r="E106">
        <f t="shared" si="16"/>
        <v>3.5632344337006123</v>
      </c>
      <c r="F106">
        <f t="shared" si="12"/>
        <v>8.943134543302353</v>
      </c>
      <c r="G106">
        <f t="shared" si="17"/>
        <v>5.2963533126607354</v>
      </c>
      <c r="H106">
        <f t="shared" si="18"/>
        <v>5.2963533126607354</v>
      </c>
      <c r="I106" t="str">
        <v>DeAndre Jordan</v>
      </c>
      <c r="J106">
        <v>2.5027777777777778</v>
      </c>
      <c r="K106">
        <v>-0.85000000000000009</v>
      </c>
      <c r="L106">
        <v>-1.6527777777777777</v>
      </c>
      <c r="M106">
        <v>-0.69888888888888889</v>
      </c>
      <c r="N106">
        <v>1.9833333333333334</v>
      </c>
      <c r="O106">
        <v>-0.37777777777777782</v>
      </c>
      <c r="P106">
        <v>-1.3883333333333332</v>
      </c>
      <c r="Q106">
        <v>0.96333333333333337</v>
      </c>
      <c r="R106">
        <v>0.16055555555555556</v>
      </c>
      <c r="S106">
        <v>1.4922222222222226</v>
      </c>
      <c r="T106">
        <v>0.48166666666666691</v>
      </c>
      <c r="U106">
        <v>1.0200000000000002</v>
      </c>
      <c r="V106">
        <v>0.64222222222222247</v>
      </c>
      <c r="W106">
        <v>0.64222222222222247</v>
      </c>
      <c r="X106" t="str">
        <v>_______</v>
      </c>
      <c r="Y106">
        <v>5.2964571051651976</v>
      </c>
      <c r="AG106">
        <f>S106 - sorted!Z$103</f>
        <v>1.4922222222222226</v>
      </c>
      <c r="AH106">
        <f>T106 - sorted!AA$103</f>
        <v>0.48166666666666691</v>
      </c>
      <c r="AI106">
        <f>U106 - sorted!AB$103</f>
        <v>1.0200000000000002</v>
      </c>
      <c r="AJ106">
        <f>V106 - sorted!AC$103</f>
        <v>0.64222222222222247</v>
      </c>
      <c r="AK106">
        <f>W106 - sorted!AD$103</f>
        <v>0.64222222222222247</v>
      </c>
    </row>
    <row r="107" spans="4:37" x14ac:dyDescent="0.35">
      <c r="D107">
        <f t="shared" si="15"/>
        <v>0.71761393822751551</v>
      </c>
      <c r="E107">
        <f t="shared" si="16"/>
        <v>8.1161537277016969</v>
      </c>
      <c r="F107">
        <f t="shared" si="12"/>
        <v>-3.6421478022676581</v>
      </c>
      <c r="G107">
        <f t="shared" si="17"/>
        <v>4.9878781180665817</v>
      </c>
      <c r="H107">
        <f t="shared" si="18"/>
        <v>4.9878781180665817</v>
      </c>
      <c r="I107" t="str">
        <v>Mike Conley</v>
      </c>
      <c r="J107">
        <v>-0.97472222222222216</v>
      </c>
      <c r="K107">
        <v>0.63638888888888889</v>
      </c>
      <c r="L107">
        <v>0.74916666666666676</v>
      </c>
      <c r="M107">
        <v>0.51555555555555554</v>
      </c>
      <c r="N107">
        <v>-0.34638888888888891</v>
      </c>
      <c r="O107">
        <v>1.1922222222222223</v>
      </c>
      <c r="P107">
        <v>0.37055555555555553</v>
      </c>
      <c r="Q107">
        <v>-0.80555555555555558</v>
      </c>
      <c r="R107">
        <v>-0.74111111111111105</v>
      </c>
      <c r="S107">
        <v>-4.027777777777708E-2</v>
      </c>
      <c r="T107">
        <v>1.3372222222222223</v>
      </c>
      <c r="U107">
        <v>-0.59611111111111104</v>
      </c>
      <c r="V107">
        <v>0.59611111111111126</v>
      </c>
      <c r="W107">
        <v>0.59611111111111126</v>
      </c>
      <c r="X107" t="str">
        <v>_______</v>
      </c>
      <c r="Y107">
        <v>4.9879744583410526</v>
      </c>
      <c r="AG107">
        <f>S107 - sorted!Z$103</f>
        <v>-4.027777777777708E-2</v>
      </c>
      <c r="AH107">
        <f>T107 - sorted!AA$103</f>
        <v>1.3372222222222223</v>
      </c>
      <c r="AI107">
        <f>U107 - sorted!AB$103</f>
        <v>-0.59611111111111104</v>
      </c>
      <c r="AJ107">
        <f>V107 - sorted!AC$103</f>
        <v>0.59611111111111126</v>
      </c>
      <c r="AK107">
        <f>W107 - sorted!AD$103</f>
        <v>0.59611111111111126</v>
      </c>
    </row>
    <row r="108" spans="4:37" x14ac:dyDescent="0.35">
      <c r="D108">
        <f t="shared" si="15"/>
        <v>-1.1529502847550819</v>
      </c>
      <c r="E108">
        <f t="shared" si="16"/>
        <v>0.85143883472496373</v>
      </c>
      <c r="F108">
        <f t="shared" si="12"/>
        <v>10.782904676493702</v>
      </c>
      <c r="G108">
        <f t="shared" si="17"/>
        <v>4.8596565010364809</v>
      </c>
      <c r="H108">
        <f t="shared" si="18"/>
        <v>4.8596565010364809</v>
      </c>
      <c r="I108" t="str">
        <v>Terrence Ross</v>
      </c>
      <c r="J108">
        <v>-0.96777777777777785</v>
      </c>
      <c r="K108">
        <v>0.88402777777777775</v>
      </c>
      <c r="L108">
        <v>1.153888888888889</v>
      </c>
      <c r="M108">
        <v>0.24194444444444446</v>
      </c>
      <c r="N108">
        <v>-0.59555555555555562</v>
      </c>
      <c r="O108">
        <v>-0.6793055555555555</v>
      </c>
      <c r="P108">
        <v>0.45597222222222222</v>
      </c>
      <c r="Q108">
        <v>-0.52111111111111119</v>
      </c>
      <c r="R108">
        <v>0.60486111111111118</v>
      </c>
      <c r="S108">
        <v>-0.30708333333333326</v>
      </c>
      <c r="T108">
        <v>-2.7916666666666812E-2</v>
      </c>
      <c r="U108">
        <v>1.2562499999999999</v>
      </c>
      <c r="V108">
        <v>0.57694444444444437</v>
      </c>
      <c r="W108">
        <v>0.57694444444444437</v>
      </c>
      <c r="X108" t="str">
        <v>_______</v>
      </c>
      <c r="Y108">
        <v>4.8597497436972805</v>
      </c>
      <c r="AG108">
        <f>S108 - sorted!Z$103</f>
        <v>-0.30708333333333326</v>
      </c>
      <c r="AH108">
        <f>T108 - sorted!AA$103</f>
        <v>-2.7916666666666812E-2</v>
      </c>
      <c r="AI108">
        <f>U108 - sorted!AB$103</f>
        <v>1.2562499999999999</v>
      </c>
      <c r="AJ108">
        <f>V108 - sorted!AC$103</f>
        <v>0.57694444444444437</v>
      </c>
      <c r="AK108">
        <f>W108 - sorted!AD$103</f>
        <v>0.57694444444444437</v>
      </c>
    </row>
    <row r="109" spans="4:37" x14ac:dyDescent="0.35">
      <c r="D109">
        <f t="shared" si="15"/>
        <v>-7.3586274284656845</v>
      </c>
      <c r="E109">
        <f t="shared" si="16"/>
        <v>1.8573679190002021</v>
      </c>
      <c r="F109">
        <f t="shared" si="12"/>
        <v>8.5905389739781945</v>
      </c>
      <c r="G109">
        <f t="shared" si="17"/>
        <v>4.610646404195414</v>
      </c>
      <c r="H109">
        <f t="shared" si="18"/>
        <v>4.610646404195414</v>
      </c>
      <c r="I109" t="str">
        <v>Danilo Gallinari</v>
      </c>
      <c r="J109">
        <v>-0.2336111111111111</v>
      </c>
      <c r="K109">
        <v>1.7319444444444443</v>
      </c>
      <c r="L109">
        <v>0.74916666666666676</v>
      </c>
      <c r="M109">
        <v>0.15305555555555556</v>
      </c>
      <c r="N109">
        <v>-0.24972222222222223</v>
      </c>
      <c r="O109">
        <v>-0.435</v>
      </c>
      <c r="P109">
        <v>-0.69277777777777783</v>
      </c>
      <c r="Q109">
        <v>-0.86194444444444451</v>
      </c>
      <c r="R109">
        <v>0.37861111111111106</v>
      </c>
      <c r="S109">
        <v>-1.1922222222222225</v>
      </c>
      <c r="T109">
        <v>0.16111111111111065</v>
      </c>
      <c r="U109">
        <v>0.9747222222222216</v>
      </c>
      <c r="V109">
        <v>0.53972222222222177</v>
      </c>
      <c r="W109">
        <v>0.53972222222222177</v>
      </c>
      <c r="X109" t="str">
        <v>_______</v>
      </c>
      <c r="Y109">
        <v>4.610733631200679</v>
      </c>
      <c r="AG109">
        <f>S109 - sorted!Z$103</f>
        <v>-1.1922222222222225</v>
      </c>
      <c r="AH109">
        <f>T109 - sorted!AA$103</f>
        <v>0.16111111111111065</v>
      </c>
      <c r="AI109">
        <f>U109 - sorted!AB$103</f>
        <v>0.9747222222222216</v>
      </c>
      <c r="AJ109">
        <f>V109 - sorted!AC$103</f>
        <v>0.53972222222222177</v>
      </c>
      <c r="AK109">
        <f>W109 - sorted!AD$103</f>
        <v>0.53972222222222177</v>
      </c>
    </row>
    <row r="110" spans="4:37" x14ac:dyDescent="0.35">
      <c r="D110">
        <f t="shared" si="15"/>
        <v>3.5901618079821436</v>
      </c>
      <c r="E110">
        <f t="shared" si="16"/>
        <v>1.8278035080001978</v>
      </c>
      <c r="F110">
        <f t="shared" si="12"/>
        <v>5.3912208940369748</v>
      </c>
      <c r="G110">
        <f t="shared" si="17"/>
        <v>4.5771972867093051</v>
      </c>
      <c r="H110">
        <f t="shared" si="18"/>
        <v>4.5771972867093051</v>
      </c>
      <c r="I110" t="str">
        <v>Nemanja Bjelica</v>
      </c>
      <c r="J110">
        <v>0.49583333333333335</v>
      </c>
      <c r="K110">
        <v>0.16527777777777777</v>
      </c>
      <c r="L110">
        <v>0.15555555555555556</v>
      </c>
      <c r="M110">
        <v>-0.42777777777777781</v>
      </c>
      <c r="N110">
        <v>0.29166666666666669</v>
      </c>
      <c r="O110">
        <v>-2.9166666666666667E-2</v>
      </c>
      <c r="P110">
        <v>-0.47638888888888886</v>
      </c>
      <c r="Q110">
        <v>-1.9444444444444445E-2</v>
      </c>
      <c r="R110">
        <v>0.37916666666666665</v>
      </c>
      <c r="S110">
        <v>0.36944444444444446</v>
      </c>
      <c r="T110">
        <v>0.15555555555555561</v>
      </c>
      <c r="U110">
        <v>0.56388888888888888</v>
      </c>
      <c r="V110">
        <v>0.53472222222222232</v>
      </c>
      <c r="W110">
        <v>0.53472222222222232</v>
      </c>
      <c r="X110" t="str">
        <v>_______</v>
      </c>
      <c r="Y110">
        <v>4.5772837056414382</v>
      </c>
      <c r="AG110">
        <f>S110 - sorted!Z$103</f>
        <v>0.36944444444444446</v>
      </c>
      <c r="AH110">
        <f>T110 - sorted!AA$103</f>
        <v>0.15555555555555561</v>
      </c>
      <c r="AI110">
        <f>U110 - sorted!AB$103</f>
        <v>0.56388888888888888</v>
      </c>
      <c r="AJ110">
        <f>V110 - sorted!AC$103</f>
        <v>0.53472222222222232</v>
      </c>
      <c r="AK110">
        <f>W110 - sorted!AD$103</f>
        <v>0.53472222222222232</v>
      </c>
    </row>
    <row r="111" spans="4:37" x14ac:dyDescent="0.35">
      <c r="D111">
        <f t="shared" si="15"/>
        <v>6.4841320686298625</v>
      </c>
      <c r="E111">
        <f t="shared" si="16"/>
        <v>2.3244856128003155</v>
      </c>
      <c r="F111">
        <f t="shared" si="12"/>
        <v>6.1223699887091403</v>
      </c>
      <c r="G111">
        <f t="shared" si="17"/>
        <v>4.3300454741730254</v>
      </c>
      <c r="H111">
        <f t="shared" si="18"/>
        <v>4.3300454741730254</v>
      </c>
      <c r="I111" t="str">
        <v>Kevon Looney</v>
      </c>
      <c r="J111">
        <v>0.99555555555555564</v>
      </c>
      <c r="K111">
        <v>-0.28444444444444444</v>
      </c>
      <c r="L111">
        <v>-1.5555555555555556</v>
      </c>
      <c r="M111">
        <v>-0.66666666666666663</v>
      </c>
      <c r="N111">
        <v>0.77333333333333332</v>
      </c>
      <c r="O111">
        <v>-0.16</v>
      </c>
      <c r="P111">
        <v>0.88888888888888884</v>
      </c>
      <c r="Q111">
        <v>0.25777777777777777</v>
      </c>
      <c r="R111">
        <v>0.24888888888888891</v>
      </c>
      <c r="S111">
        <v>0.78222222222222237</v>
      </c>
      <c r="T111">
        <v>0.24888888888888883</v>
      </c>
      <c r="U111">
        <v>0.65777777777777768</v>
      </c>
      <c r="V111">
        <v>0.49777777777777776</v>
      </c>
      <c r="W111">
        <v>0.49777777777777776</v>
      </c>
      <c r="X111" t="str">
        <v>_______</v>
      </c>
      <c r="Y111">
        <v>4.3301259223425745</v>
      </c>
      <c r="AG111">
        <f>S111 - sorted!Z$103</f>
        <v>0.78222222222222237</v>
      </c>
      <c r="AH111">
        <f>T111 - sorted!AA$103</f>
        <v>0.24888888888888883</v>
      </c>
      <c r="AI111">
        <f>U111 - sorted!AB$103</f>
        <v>0.65777777777777768</v>
      </c>
      <c r="AJ111">
        <f>V111 - sorted!AC$103</f>
        <v>0.49777777777777776</v>
      </c>
      <c r="AK111">
        <f>W111 - sorted!AD$103</f>
        <v>0.49777777777777776</v>
      </c>
    </row>
    <row r="112" spans="4:37" x14ac:dyDescent="0.35">
      <c r="D112">
        <f t="shared" si="15"/>
        <v>3.1811888909323303</v>
      </c>
      <c r="E112">
        <f t="shared" si="16"/>
        <v>-1.2232437072005324</v>
      </c>
      <c r="F112">
        <f t="shared" si="12"/>
        <v>12.352279434436472</v>
      </c>
      <c r="G112">
        <f t="shared" si="17"/>
        <v>4.2705803764199333</v>
      </c>
      <c r="H112">
        <f t="shared" si="18"/>
        <v>4.2705803764199333</v>
      </c>
      <c r="I112" t="str">
        <v>Chris Boucher</v>
      </c>
      <c r="J112">
        <v>5.333333333333333E-2</v>
      </c>
      <c r="K112">
        <v>0.17777777777777778</v>
      </c>
      <c r="L112">
        <v>-0.7022222222222223</v>
      </c>
      <c r="M112">
        <v>-0.56000000000000005</v>
      </c>
      <c r="N112">
        <v>0.48888888888888893</v>
      </c>
      <c r="O112">
        <v>-0.96888888888888891</v>
      </c>
      <c r="P112">
        <v>-0.76444444444444448</v>
      </c>
      <c r="Q112">
        <v>1.8577777777777778</v>
      </c>
      <c r="R112">
        <v>0.90666666666666673</v>
      </c>
      <c r="S112">
        <v>0.31111111111111101</v>
      </c>
      <c r="T112">
        <v>-0.41777777777777825</v>
      </c>
      <c r="U112">
        <v>1.4577777777777776</v>
      </c>
      <c r="V112">
        <v>0.48888888888888848</v>
      </c>
      <c r="W112">
        <v>0.48888888888888848</v>
      </c>
      <c r="X112" t="str">
        <v>_______</v>
      </c>
      <c r="Y112">
        <v>4.2706593880150265</v>
      </c>
      <c r="AG112">
        <f>S112 - sorted!Z$103</f>
        <v>0.31111111111111101</v>
      </c>
      <c r="AH112">
        <f>T112 - sorted!AA$103</f>
        <v>-0.41777777777777825</v>
      </c>
      <c r="AI112">
        <f>U112 - sorted!AB$103</f>
        <v>1.4577777777777776</v>
      </c>
      <c r="AJ112">
        <f>V112 - sorted!AC$103</f>
        <v>0.48888888888888848</v>
      </c>
      <c r="AK112">
        <f>W112 - sorted!AD$103</f>
        <v>0.48888888888888848</v>
      </c>
    </row>
    <row r="113" spans="4:37" x14ac:dyDescent="0.35">
      <c r="D113">
        <f t="shared" si="15"/>
        <v>10.865984751306419</v>
      </c>
      <c r="E113">
        <f t="shared" si="16"/>
        <v>3.9150509246006959</v>
      </c>
      <c r="F113">
        <f t="shared" si="12"/>
        <v>-0.6915934675551294</v>
      </c>
      <c r="G113">
        <f t="shared" si="17"/>
        <v>4.0959016517702356</v>
      </c>
      <c r="H113">
        <f t="shared" si="18"/>
        <v>4.0959016517702356</v>
      </c>
      <c r="I113" t="str">
        <v>Aaron Gordon</v>
      </c>
      <c r="J113">
        <v>-0.56666666666666665</v>
      </c>
      <c r="K113">
        <v>-0.94444444444444442</v>
      </c>
      <c r="L113">
        <v>-0.11333333333333334</v>
      </c>
      <c r="M113">
        <v>0.30222222222222223</v>
      </c>
      <c r="N113">
        <v>1.1994444444444445</v>
      </c>
      <c r="O113">
        <v>0.68</v>
      </c>
      <c r="P113">
        <v>-0.18888888888888891</v>
      </c>
      <c r="Q113">
        <v>0.17944444444444443</v>
      </c>
      <c r="R113">
        <v>-8.5000000000000006E-2</v>
      </c>
      <c r="S113">
        <v>1.4072222222222222</v>
      </c>
      <c r="T113">
        <v>0.54777777777777792</v>
      </c>
      <c r="U113">
        <v>-0.21722222222222215</v>
      </c>
      <c r="V113">
        <v>0.4627777777777779</v>
      </c>
      <c r="W113">
        <v>0.4627777777777779</v>
      </c>
      <c r="X113" t="str">
        <v>_______</v>
      </c>
      <c r="Y113">
        <v>4.0959764434278636</v>
      </c>
      <c r="AG113">
        <f>S113 - sorted!Z$103</f>
        <v>1.4072222222222222</v>
      </c>
      <c r="AH113">
        <f>T113 - sorted!AA$103</f>
        <v>0.54777777777777792</v>
      </c>
      <c r="AI113">
        <f>U113 - sorted!AB$103</f>
        <v>-0.21722222222222215</v>
      </c>
      <c r="AJ113">
        <f>V113 - sorted!AC$103</f>
        <v>0.4627777777777779</v>
      </c>
      <c r="AK113">
        <f>W113 - sorted!AD$103</f>
        <v>0.4627777777777779</v>
      </c>
    </row>
    <row r="114" spans="4:37" x14ac:dyDescent="0.35">
      <c r="D114">
        <f t="shared" si="15"/>
        <v>7.6214662760445817</v>
      </c>
      <c r="E114">
        <f t="shared" si="16"/>
        <v>-1.2616774415005385</v>
      </c>
      <c r="F114">
        <f t="shared" si="12"/>
        <v>12.105678852209769</v>
      </c>
      <c r="G114">
        <f t="shared" si="17"/>
        <v>3.5272666545063145</v>
      </c>
      <c r="H114">
        <f t="shared" si="18"/>
        <v>3.5272666545063145</v>
      </c>
      <c r="I114" t="str">
        <v>JaVale McGee</v>
      </c>
      <c r="J114">
        <v>2.04</v>
      </c>
      <c r="K114">
        <v>-0.56666666666666665</v>
      </c>
      <c r="L114">
        <v>-1.6527777777777777</v>
      </c>
      <c r="M114">
        <v>-0.91611111111111099</v>
      </c>
      <c r="N114">
        <v>0.48166666666666669</v>
      </c>
      <c r="O114">
        <v>-1.0483333333333333</v>
      </c>
      <c r="P114">
        <v>-0.87833333333333341</v>
      </c>
      <c r="Q114">
        <v>2.1155555555555559</v>
      </c>
      <c r="R114">
        <v>0.8027777777777777</v>
      </c>
      <c r="S114">
        <v>0.94444444444444509</v>
      </c>
      <c r="T114">
        <v>-0.42499999999999982</v>
      </c>
      <c r="U114">
        <v>1.4261111111111113</v>
      </c>
      <c r="V114">
        <v>0.37777777777777788</v>
      </c>
      <c r="W114">
        <v>0.37777777777777788</v>
      </c>
      <c r="X114" t="str">
        <v>_______</v>
      </c>
      <c r="Y114">
        <v>3.5273277089207045</v>
      </c>
      <c r="AG114">
        <f>S114 - sorted!Z$103</f>
        <v>0.94444444444444509</v>
      </c>
      <c r="AH114">
        <f>T114 - sorted!AA$103</f>
        <v>-0.42499999999999982</v>
      </c>
      <c r="AI114">
        <f>U114 - sorted!AB$103</f>
        <v>1.4261111111111113</v>
      </c>
      <c r="AJ114">
        <f>V114 - sorted!AC$103</f>
        <v>0.37777777777777788</v>
      </c>
      <c r="AK114">
        <f>W114 - sorted!AD$103</f>
        <v>0.37777777777777788</v>
      </c>
    </row>
    <row r="115" spans="4:37" x14ac:dyDescent="0.35">
      <c r="D115">
        <f t="shared" si="15"/>
        <v>3.2941433156413269</v>
      </c>
      <c r="E115">
        <f t="shared" si="16"/>
        <v>3.3828915266005684</v>
      </c>
      <c r="F115">
        <f t="shared" si="12"/>
        <v>1.0670580530616489</v>
      </c>
      <c r="G115">
        <f t="shared" si="17"/>
        <v>3.4770929782771449</v>
      </c>
      <c r="H115">
        <f t="shared" si="18"/>
        <v>3.4770929782771449</v>
      </c>
      <c r="I115" t="str">
        <v>Bogdan Bogdanovic</v>
      </c>
      <c r="J115">
        <v>-0.2583333333333333</v>
      </c>
      <c r="K115">
        <v>4.3055555555555555E-2</v>
      </c>
      <c r="L115">
        <v>1.0505555555555555</v>
      </c>
      <c r="M115">
        <v>0.18083333333333332</v>
      </c>
      <c r="N115">
        <v>-0.53388888888888886</v>
      </c>
      <c r="O115">
        <v>0.36166666666666664</v>
      </c>
      <c r="P115">
        <v>0.31861111111111112</v>
      </c>
      <c r="Q115">
        <v>-0.71472222222222226</v>
      </c>
      <c r="R115">
        <v>-7.7499999999999999E-2</v>
      </c>
      <c r="S115">
        <v>0.32722222222222219</v>
      </c>
      <c r="T115">
        <v>0.44777777777777783</v>
      </c>
      <c r="U115">
        <v>8.6111111111111804E-3</v>
      </c>
      <c r="V115">
        <v>0.37027777777777782</v>
      </c>
      <c r="W115">
        <v>0.37027777777777782</v>
      </c>
      <c r="X115" t="str">
        <v>_______</v>
      </c>
      <c r="Y115">
        <v>3.4771528205818374</v>
      </c>
      <c r="AG115">
        <f>S115 - sorted!Z$103</f>
        <v>0.32722222222222219</v>
      </c>
      <c r="AH115">
        <f>T115 - sorted!AA$103</f>
        <v>0.44777777777777783</v>
      </c>
      <c r="AI115">
        <f>U115 - sorted!AB$103</f>
        <v>8.6111111111111804E-3</v>
      </c>
      <c r="AJ115">
        <f>V115 - sorted!AC$103</f>
        <v>0.37027777777777782</v>
      </c>
      <c r="AK115">
        <f>W115 - sorted!AD$103</f>
        <v>0.37027777777777782</v>
      </c>
    </row>
    <row r="116" spans="4:37" x14ac:dyDescent="0.35">
      <c r="D116">
        <f t="shared" si="15"/>
        <v>4.856030360755371</v>
      </c>
      <c r="E116">
        <f t="shared" si="16"/>
        <v>1.7538924805001805</v>
      </c>
      <c r="F116">
        <f t="shared" si="12"/>
        <v>0.61063065964204299</v>
      </c>
      <c r="G116">
        <f t="shared" si="17"/>
        <v>3.3971867531714315</v>
      </c>
      <c r="H116">
        <f t="shared" si="18"/>
        <v>3.3971867531714315</v>
      </c>
      <c r="I116" t="str">
        <v>Marc Gasol</v>
      </c>
      <c r="J116">
        <v>-0.35</v>
      </c>
      <c r="K116">
        <v>-0.19166666666666668</v>
      </c>
      <c r="L116">
        <v>-0.18333333333333332</v>
      </c>
      <c r="M116">
        <v>-0.7</v>
      </c>
      <c r="N116">
        <v>0.53333333333333333</v>
      </c>
      <c r="O116">
        <v>0.40833333333333333</v>
      </c>
      <c r="P116">
        <v>-0.16666666666666666</v>
      </c>
      <c r="Q116">
        <v>0.79166666666666663</v>
      </c>
      <c r="R116">
        <v>0.21666666666666667</v>
      </c>
      <c r="S116">
        <v>0.55000000000000004</v>
      </c>
      <c r="T116">
        <v>0.14166666666666683</v>
      </c>
      <c r="U116">
        <v>-4.9999999999999822E-2</v>
      </c>
      <c r="V116">
        <v>0.3583333333333335</v>
      </c>
      <c r="W116">
        <v>0.3583333333333335</v>
      </c>
      <c r="X116" t="str">
        <v>_______</v>
      </c>
      <c r="Y116">
        <v>3.3972446650791985</v>
      </c>
      <c r="AG116">
        <f>S116 - sorted!Z$103</f>
        <v>0.55000000000000004</v>
      </c>
      <c r="AH116">
        <f>T116 - sorted!AA$103</f>
        <v>0.14166666666666683</v>
      </c>
      <c r="AI116">
        <f>U116 - sorted!AB$103</f>
        <v>-4.9999999999999822E-2</v>
      </c>
      <c r="AJ116">
        <f>V116 - sorted!AC$103</f>
        <v>0.3583333333333335</v>
      </c>
      <c r="AK116">
        <f>W116 - sorted!AD$103</f>
        <v>0.3583333333333335</v>
      </c>
    </row>
    <row r="117" spans="4:37" x14ac:dyDescent="0.35">
      <c r="D117">
        <f t="shared" si="15"/>
        <v>-5.4851419703613065</v>
      </c>
      <c r="E117">
        <f t="shared" si="16"/>
        <v>3.0399443590004851</v>
      </c>
      <c r="F117">
        <f t="shared" si="12"/>
        <v>1.6489489005965954</v>
      </c>
      <c r="G117">
        <f t="shared" si="17"/>
        <v>3.341438224027907</v>
      </c>
      <c r="H117">
        <f t="shared" si="18"/>
        <v>3.341438224027907</v>
      </c>
      <c r="I117" t="str">
        <v>Alec Burks</v>
      </c>
      <c r="J117">
        <v>-1.0333333333333334</v>
      </c>
      <c r="K117">
        <v>1.2749999999999999</v>
      </c>
      <c r="L117">
        <v>0.16666666666666666</v>
      </c>
      <c r="M117">
        <v>6.6666666666666666E-2</v>
      </c>
      <c r="N117">
        <v>-4.1666666666666664E-2</v>
      </c>
      <c r="O117">
        <v>0.26666666666666666</v>
      </c>
      <c r="P117">
        <v>0.16666666666666666</v>
      </c>
      <c r="Q117">
        <v>-0.48333333333333328</v>
      </c>
      <c r="R117">
        <v>-3.3333333333333333E-2</v>
      </c>
      <c r="S117">
        <v>-0.92500000000000004</v>
      </c>
      <c r="T117">
        <v>0.38333333333333308</v>
      </c>
      <c r="U117">
        <v>8.3333333333333093E-2</v>
      </c>
      <c r="V117">
        <v>0.34999999999999976</v>
      </c>
      <c r="W117">
        <v>0.34999999999999976</v>
      </c>
      <c r="X117" t="str">
        <v>_______</v>
      </c>
      <c r="Y117">
        <v>3.3414947891471209</v>
      </c>
      <c r="AG117">
        <f>S117 - sorted!Z$103</f>
        <v>-0.92500000000000004</v>
      </c>
      <c r="AH117">
        <f>T117 - sorted!AA$103</f>
        <v>0.38333333333333308</v>
      </c>
      <c r="AI117">
        <f>U117 - sorted!AB$103</f>
        <v>8.3333333333333093E-2</v>
      </c>
      <c r="AJ117">
        <f>V117 - sorted!AC$103</f>
        <v>0.34999999999999976</v>
      </c>
      <c r="AK117">
        <f>W117 - sorted!AD$103</f>
        <v>0.34999999999999976</v>
      </c>
    </row>
    <row r="118" spans="4:37" x14ac:dyDescent="0.35">
      <c r="D118">
        <f t="shared" si="15"/>
        <v>5.7908255997263698</v>
      </c>
      <c r="E118">
        <f t="shared" si="16"/>
        <v>1.6208526310001492</v>
      </c>
      <c r="F118">
        <f t="shared" si="12"/>
        <v>-1.2713211520880883</v>
      </c>
      <c r="G118">
        <f t="shared" si="17"/>
        <v>3.0069470491667798</v>
      </c>
      <c r="H118">
        <f t="shared" si="18"/>
        <v>3.0069470491667798</v>
      </c>
      <c r="I118" t="str">
        <v>Patrick Beverley</v>
      </c>
      <c r="J118">
        <v>-0.34166666666666662</v>
      </c>
      <c r="K118">
        <v>-0.38333333333333336</v>
      </c>
      <c r="L118">
        <v>0.14166666666666669</v>
      </c>
      <c r="M118">
        <v>-0.60833333333333328</v>
      </c>
      <c r="N118">
        <v>0.22500000000000003</v>
      </c>
      <c r="O118">
        <v>0.59166666666666656</v>
      </c>
      <c r="P118">
        <v>0.5083333333333333</v>
      </c>
      <c r="Q118">
        <v>-1.6666666666666666E-2</v>
      </c>
      <c r="R118">
        <v>0.18333333333333332</v>
      </c>
      <c r="S118">
        <v>0.68333333333333335</v>
      </c>
      <c r="T118">
        <v>0.11666666666666686</v>
      </c>
      <c r="U118">
        <v>-0.29166666666666641</v>
      </c>
      <c r="V118">
        <v>0.30000000000000016</v>
      </c>
      <c r="W118">
        <v>0.30000000000000016</v>
      </c>
      <c r="X118" t="str">
        <v>_______</v>
      </c>
      <c r="Y118">
        <v>3.0069955335546776</v>
      </c>
      <c r="AG118">
        <f>S118 - sorted!Z$103</f>
        <v>0.68333333333333335</v>
      </c>
      <c r="AH118">
        <f>T118 - sorted!AA$103</f>
        <v>0.11666666666666686</v>
      </c>
      <c r="AI118">
        <f>U118 - sorted!AB$103</f>
        <v>-0.29166666666666641</v>
      </c>
      <c r="AJ118">
        <f>V118 - sorted!AC$103</f>
        <v>0.30000000000000016</v>
      </c>
      <c r="AK118">
        <f>W118 - sorted!AD$103</f>
        <v>0.30000000000000016</v>
      </c>
    </row>
    <row r="119" spans="4:37" x14ac:dyDescent="0.35">
      <c r="D119">
        <f t="shared" si="15"/>
        <v>5.5259669486845873</v>
      </c>
      <c r="E119">
        <f t="shared" si="16"/>
        <v>1.0413901754000103</v>
      </c>
      <c r="F119">
        <f t="shared" si="12"/>
        <v>4.5735452792852627</v>
      </c>
      <c r="G119">
        <f t="shared" si="17"/>
        <v>2.9251825397562814</v>
      </c>
      <c r="H119">
        <f t="shared" si="18"/>
        <v>2.9251825397562814</v>
      </c>
      <c r="I119" t="str">
        <v>Larry Nance Jr.</v>
      </c>
      <c r="J119">
        <v>1.0033333333333334</v>
      </c>
      <c r="K119">
        <v>-0.35777777777777781</v>
      </c>
      <c r="L119">
        <v>-0.4588888888888889</v>
      </c>
      <c r="M119">
        <v>-0.38111111111111107</v>
      </c>
      <c r="N119">
        <v>0.14000000000000001</v>
      </c>
      <c r="O119">
        <v>-0.1711111111111111</v>
      </c>
      <c r="P119">
        <v>0.38111111111111107</v>
      </c>
      <c r="Q119">
        <v>-0.14777777777777779</v>
      </c>
      <c r="R119">
        <v>0.28000000000000003</v>
      </c>
      <c r="S119">
        <v>0.64555555555555566</v>
      </c>
      <c r="T119">
        <v>7.7777777777778834E-3</v>
      </c>
      <c r="U119">
        <v>0.45888888888888901</v>
      </c>
      <c r="V119">
        <v>0.28777777777777791</v>
      </c>
      <c r="W119">
        <v>0.28777777777777791</v>
      </c>
      <c r="X119" t="str">
        <v>_______</v>
      </c>
      <c r="Y119">
        <v>2.9252290488543018</v>
      </c>
      <c r="AG119">
        <f>S119 - sorted!Z$103</f>
        <v>0.64555555555555566</v>
      </c>
      <c r="AH119">
        <f>T119 - sorted!AA$103</f>
        <v>7.7777777777778834E-3</v>
      </c>
      <c r="AI119">
        <f>U119 - sorted!AB$103</f>
        <v>0.45888888888888901</v>
      </c>
      <c r="AJ119">
        <f>V119 - sorted!AC$103</f>
        <v>0.28777777777777791</v>
      </c>
      <c r="AK119">
        <f>W119 - sorted!AD$103</f>
        <v>0.28777777777777791</v>
      </c>
    </row>
    <row r="120" spans="4:37" x14ac:dyDescent="0.35">
      <c r="D120">
        <f t="shared" si="15"/>
        <v>11.019836467720395</v>
      </c>
      <c r="E120">
        <f t="shared" si="16"/>
        <v>4.6216403475008629</v>
      </c>
      <c r="F120">
        <f t="shared" si="12"/>
        <v>3.8770067926449134</v>
      </c>
      <c r="G120">
        <f t="shared" si="17"/>
        <v>2.7560786680209306</v>
      </c>
      <c r="H120">
        <f t="shared" si="18"/>
        <v>2.7560786680209306</v>
      </c>
      <c r="I120" t="str">
        <v>PJ Washington</v>
      </c>
      <c r="J120">
        <v>8.7499999999999994E-2</v>
      </c>
      <c r="K120">
        <v>-1.1666666666666667</v>
      </c>
      <c r="L120">
        <v>0.28194444444444439</v>
      </c>
      <c r="M120">
        <v>0.23333333333333334</v>
      </c>
      <c r="N120">
        <v>0.42777777777777781</v>
      </c>
      <c r="O120">
        <v>-0.10694444444444445</v>
      </c>
      <c r="P120">
        <v>0.14583333333333334</v>
      </c>
      <c r="Q120">
        <v>0.77777777777777779</v>
      </c>
      <c r="R120">
        <v>-0.41805555555555551</v>
      </c>
      <c r="S120">
        <v>1.4291666666666667</v>
      </c>
      <c r="T120">
        <v>0.68055555555555536</v>
      </c>
      <c r="U120">
        <v>0.36944444444444435</v>
      </c>
      <c r="V120">
        <v>0.26249999999999984</v>
      </c>
      <c r="W120">
        <v>0.26249999999999984</v>
      </c>
      <c r="X120" t="str">
        <v>_______</v>
      </c>
      <c r="Y120">
        <v>2.7561210918603409</v>
      </c>
      <c r="AG120">
        <f>S120 - sorted!Z$103</f>
        <v>1.4291666666666667</v>
      </c>
      <c r="AH120">
        <f>T120 - sorted!AA$103</f>
        <v>0.68055555555555536</v>
      </c>
      <c r="AI120">
        <f>U120 - sorted!AB$103</f>
        <v>0.36944444444444435</v>
      </c>
      <c r="AJ120">
        <f>V120 - sorted!AC$103</f>
        <v>0.26249999999999984</v>
      </c>
      <c r="AK120">
        <f>W120 - sorted!AD$103</f>
        <v>0.26249999999999984</v>
      </c>
    </row>
    <row r="121" spans="4:37" x14ac:dyDescent="0.35">
      <c r="D121">
        <f t="shared" si="15"/>
        <v>-5.1644643842374549E-2</v>
      </c>
      <c r="E121">
        <f t="shared" si="16"/>
        <v>1.3991195485000947</v>
      </c>
      <c r="F121">
        <f t="shared" si="12"/>
        <v>6.2564860948324368</v>
      </c>
      <c r="G121">
        <f t="shared" si="17"/>
        <v>2.6167073451621263</v>
      </c>
      <c r="H121">
        <f t="shared" si="18"/>
        <v>2.6167073451621263</v>
      </c>
      <c r="I121" t="str">
        <v>Paul Millsap</v>
      </c>
      <c r="J121">
        <v>0.34166666666666662</v>
      </c>
      <c r="K121">
        <v>0.39166666666666666</v>
      </c>
      <c r="L121">
        <v>-0.41666666666666669</v>
      </c>
      <c r="M121">
        <v>-0.20833333333333334</v>
      </c>
      <c r="N121">
        <v>0.29166666666666669</v>
      </c>
      <c r="O121">
        <v>-0.43333333333333335</v>
      </c>
      <c r="P121">
        <v>-1.6666666666666666E-2</v>
      </c>
      <c r="Q121">
        <v>0.125</v>
      </c>
      <c r="R121">
        <v>0.16666666666666666</v>
      </c>
      <c r="S121">
        <v>-0.15000000000000008</v>
      </c>
      <c r="T121">
        <v>7.49999999999999E-2</v>
      </c>
      <c r="U121">
        <v>0.67499999999999993</v>
      </c>
      <c r="V121">
        <v>0.24166666666666656</v>
      </c>
      <c r="W121">
        <v>0.24166666666666656</v>
      </c>
      <c r="X121" t="str">
        <v>_______</v>
      </c>
      <c r="Y121">
        <v>2.6167464020301554</v>
      </c>
      <c r="AG121">
        <f>S121 - sorted!Z$103</f>
        <v>-0.15000000000000008</v>
      </c>
      <c r="AH121">
        <f>T121 - sorted!AA$103</f>
        <v>7.49999999999999E-2</v>
      </c>
      <c r="AI121">
        <f>U121 - sorted!AB$103</f>
        <v>0.67499999999999993</v>
      </c>
      <c r="AJ121">
        <f>V121 - sorted!AC$103</f>
        <v>0.24166666666666656</v>
      </c>
      <c r="AK121">
        <f>W121 - sorted!AD$103</f>
        <v>0.24166666666666656</v>
      </c>
    </row>
    <row r="122" spans="4:37" x14ac:dyDescent="0.35">
      <c r="D122">
        <f t="shared" si="15"/>
        <v>1.000000000000002</v>
      </c>
      <c r="E122">
        <f t="shared" si="16"/>
        <v>2.5432622542003696</v>
      </c>
      <c r="F122">
        <f t="shared" si="12"/>
        <v>8.2768803386898462</v>
      </c>
      <c r="G122">
        <f t="shared" si="17"/>
        <v>2.2933658761297036</v>
      </c>
      <c r="H122">
        <f t="shared" si="18"/>
        <v>2.2933658761297036</v>
      </c>
      <c r="I122" t="str">
        <v>Marvin Bagley III</v>
      </c>
      <c r="J122">
        <v>0.34638888888888891</v>
      </c>
      <c r="K122">
        <v>0.19333333333333333</v>
      </c>
      <c r="L122">
        <v>-1.0069444444444444</v>
      </c>
      <c r="M122">
        <v>0.20944444444444443</v>
      </c>
      <c r="N122">
        <v>1.1036111111111113</v>
      </c>
      <c r="O122">
        <v>-0.74111111111111105</v>
      </c>
      <c r="P122">
        <v>-0.69277777777777783</v>
      </c>
      <c r="Q122">
        <v>0.87805555555555559</v>
      </c>
      <c r="R122">
        <v>-9.6666666666666665E-2</v>
      </c>
      <c r="S122">
        <v>2.7755575615628914E-16</v>
      </c>
      <c r="T122">
        <v>0.29000000000000026</v>
      </c>
      <c r="U122">
        <v>0.93444444444444463</v>
      </c>
      <c r="V122">
        <v>0.19333333333333358</v>
      </c>
      <c r="W122">
        <v>0.19333333333333358</v>
      </c>
      <c r="X122" t="str">
        <v>_______</v>
      </c>
      <c r="Y122">
        <v>2.2933971216241265</v>
      </c>
      <c r="AG122">
        <f>S122 - sorted!Z$103</f>
        <v>2.7755575615628914E-16</v>
      </c>
      <c r="AH122">
        <f>T122 - sorted!AA$103</f>
        <v>0.29000000000000026</v>
      </c>
      <c r="AI122">
        <f>U122 - sorted!AB$103</f>
        <v>0.93444444444444463</v>
      </c>
      <c r="AJ122">
        <f>V122 - sorted!AC$103</f>
        <v>0.19333333333333358</v>
      </c>
      <c r="AK122">
        <f>W122 - sorted!AD$103</f>
        <v>0.19333333333333358</v>
      </c>
    </row>
    <row r="123" spans="4:37" x14ac:dyDescent="0.35">
      <c r="D123">
        <f t="shared" si="15"/>
        <v>3.5161571848969393</v>
      </c>
      <c r="E123">
        <f t="shared" si="16"/>
        <v>1.8544114779002041</v>
      </c>
      <c r="F123">
        <f t="shared" si="12"/>
        <v>2.3238557572170588</v>
      </c>
      <c r="G123">
        <f t="shared" si="17"/>
        <v>2.2004516608904998</v>
      </c>
      <c r="H123">
        <f t="shared" si="18"/>
        <v>2.2004516608904998</v>
      </c>
      <c r="I123" t="str">
        <v>Donte DiVincenzo</v>
      </c>
      <c r="J123">
        <v>-5.6666666666666671E-2</v>
      </c>
      <c r="K123">
        <v>-0.17944444444444443</v>
      </c>
      <c r="L123">
        <v>-0.11333333333333334</v>
      </c>
      <c r="M123">
        <v>-0.42500000000000004</v>
      </c>
      <c r="N123">
        <v>0.18888888888888891</v>
      </c>
      <c r="O123">
        <v>9.4444444444444445E-3</v>
      </c>
      <c r="P123">
        <v>1.1994444444444445</v>
      </c>
      <c r="Q123">
        <v>-0.46277777777777779</v>
      </c>
      <c r="R123">
        <v>1.8888888888888889E-2</v>
      </c>
      <c r="S123">
        <v>0.35888888888888892</v>
      </c>
      <c r="T123">
        <v>0.16055555555555562</v>
      </c>
      <c r="U123">
        <v>0.17000000000000004</v>
      </c>
      <c r="V123">
        <v>0.17944444444444452</v>
      </c>
      <c r="W123">
        <v>0.17944444444444452</v>
      </c>
      <c r="X123" t="str">
        <v>_______</v>
      </c>
      <c r="Y123">
        <v>2.2004806617373349</v>
      </c>
      <c r="AG123">
        <f>S123 - sorted!Z$103</f>
        <v>0.35888888888888892</v>
      </c>
      <c r="AH123">
        <f>T123 - sorted!AA$103</f>
        <v>0.16055555555555562</v>
      </c>
      <c r="AI123">
        <f>U123 - sorted!AB$103</f>
        <v>0.17000000000000004</v>
      </c>
      <c r="AJ123">
        <f>V123 - sorted!AC$103</f>
        <v>0.17944444444444452</v>
      </c>
      <c r="AK123">
        <f>W123 - sorted!AD$103</f>
        <v>0.17944444444444452</v>
      </c>
    </row>
    <row r="124" spans="4:37" x14ac:dyDescent="0.35">
      <c r="D124">
        <f t="shared" si="15"/>
        <v>-0.18407396936326514</v>
      </c>
      <c r="E124">
        <f t="shared" si="16"/>
        <v>0.52696942399988767</v>
      </c>
      <c r="F124">
        <f t="shared" si="12"/>
        <v>5.3609366120091337</v>
      </c>
      <c r="G124">
        <f t="shared" si="17"/>
        <v>2.1893019550617954</v>
      </c>
      <c r="H124">
        <f t="shared" si="18"/>
        <v>2.1893019550617954</v>
      </c>
      <c r="I124" t="str">
        <v>Malik Beasley</v>
      </c>
      <c r="J124">
        <v>-0.13333333333333333</v>
      </c>
      <c r="K124">
        <v>0.34666666666666668</v>
      </c>
      <c r="L124">
        <v>0.9866666666666668</v>
      </c>
      <c r="M124">
        <v>0.10666666666666666</v>
      </c>
      <c r="N124">
        <v>-0.73777777777777775</v>
      </c>
      <c r="O124">
        <v>-0.38222222222222224</v>
      </c>
      <c r="P124">
        <v>0.54222222222222216</v>
      </c>
      <c r="Q124">
        <v>-0.81777777777777783</v>
      </c>
      <c r="R124">
        <v>0.26666666666666666</v>
      </c>
      <c r="S124">
        <v>-0.16888888888888884</v>
      </c>
      <c r="T124">
        <v>-8.8888888888888795E-2</v>
      </c>
      <c r="U124">
        <v>0.56000000000000005</v>
      </c>
      <c r="V124">
        <v>0.17777777777777787</v>
      </c>
      <c r="W124">
        <v>0.17777777777777787</v>
      </c>
      <c r="X124" t="str">
        <v>_______</v>
      </c>
      <c r="Y124">
        <v>2.1893306865509201</v>
      </c>
      <c r="AG124">
        <f>S124 - sorted!Z$103</f>
        <v>-0.16888888888888884</v>
      </c>
      <c r="AH124">
        <f>T124 - sorted!AA$103</f>
        <v>-8.8888888888888795E-2</v>
      </c>
      <c r="AI124">
        <f>U124 - sorted!AB$103</f>
        <v>0.56000000000000005</v>
      </c>
      <c r="AJ124">
        <f>V124 - sorted!AC$103</f>
        <v>0.17777777777777787</v>
      </c>
      <c r="AK124">
        <f>W124 - sorted!AD$103</f>
        <v>0.17777777777777787</v>
      </c>
    </row>
    <row r="125" spans="4:37" x14ac:dyDescent="0.35">
      <c r="D125">
        <f t="shared" si="15"/>
        <v>2.7352136623399157</v>
      </c>
      <c r="E125">
        <f t="shared" si="16"/>
        <v>-2.7916357107509038</v>
      </c>
      <c r="F125">
        <f t="shared" si="12"/>
        <v>6.0228644906176605</v>
      </c>
      <c r="G125">
        <f t="shared" si="17"/>
        <v>1.9532998483542203</v>
      </c>
      <c r="H125">
        <f t="shared" si="18"/>
        <v>1.9532998483542203</v>
      </c>
      <c r="I125" t="str">
        <v>Derrick Jones Jr.</v>
      </c>
      <c r="J125">
        <v>0.19500000000000001</v>
      </c>
      <c r="K125">
        <v>-0.10500000000000001</v>
      </c>
      <c r="L125">
        <v>-0.69750000000000012</v>
      </c>
      <c r="M125">
        <v>-0.375</v>
      </c>
      <c r="N125">
        <v>-5.2500000000000005E-2</v>
      </c>
      <c r="O125">
        <v>-0.50249999999999995</v>
      </c>
      <c r="P125">
        <v>0.495</v>
      </c>
      <c r="Q125">
        <v>0.33</v>
      </c>
      <c r="R125">
        <v>0.85499999999999998</v>
      </c>
      <c r="S125">
        <v>0.24749999999999978</v>
      </c>
      <c r="T125">
        <v>-0.71249999999999991</v>
      </c>
      <c r="U125">
        <v>0.6449999999999998</v>
      </c>
      <c r="V125">
        <v>0.14250000000000007</v>
      </c>
      <c r="W125">
        <v>0.14250000000000007</v>
      </c>
      <c r="X125" t="str">
        <v>_______</v>
      </c>
      <c r="Y125">
        <v>1.9533228784384717</v>
      </c>
      <c r="AG125">
        <f>S125 - sorted!Z$103</f>
        <v>0.24749999999999978</v>
      </c>
      <c r="AH125">
        <f>T125 - sorted!AA$103</f>
        <v>-0.71249999999999991</v>
      </c>
      <c r="AI125">
        <f>U125 - sorted!AB$103</f>
        <v>0.6449999999999998</v>
      </c>
      <c r="AJ125">
        <f>V125 - sorted!AC$103</f>
        <v>0.14250000000000007</v>
      </c>
      <c r="AK125">
        <f>W125 - sorted!AD$103</f>
        <v>0.14250000000000007</v>
      </c>
    </row>
    <row r="126" spans="4:37" x14ac:dyDescent="0.35">
      <c r="D126">
        <f t="shared" si="15"/>
        <v>-5.8843774370051731</v>
      </c>
      <c r="E126">
        <f t="shared" si="16"/>
        <v>4.8803289437509232</v>
      </c>
      <c r="F126">
        <f t="shared" si="12"/>
        <v>-5.9949870974443709E-2</v>
      </c>
      <c r="G126">
        <f t="shared" si="17"/>
        <v>1.8455193586767424</v>
      </c>
      <c r="H126">
        <f t="shared" si="18"/>
        <v>1.8455193586767424</v>
      </c>
      <c r="I126" t="str">
        <v>Terry Rozier</v>
      </c>
      <c r="J126">
        <v>-0.90416666666666679</v>
      </c>
      <c r="K126">
        <v>1.1083333333333334</v>
      </c>
      <c r="L126">
        <v>1.098611111111111</v>
      </c>
      <c r="M126">
        <v>0.36944444444444446</v>
      </c>
      <c r="N126">
        <v>-0.49583333333333335</v>
      </c>
      <c r="O126">
        <v>0.26250000000000001</v>
      </c>
      <c r="P126">
        <v>0.14583333333333334</v>
      </c>
      <c r="Q126">
        <v>-0.85555555555555562</v>
      </c>
      <c r="R126">
        <v>-0.60277777777777775</v>
      </c>
      <c r="S126">
        <v>-0.98194444444444484</v>
      </c>
      <c r="T126">
        <v>0.7291666666666663</v>
      </c>
      <c r="U126">
        <v>-0.13611111111111129</v>
      </c>
      <c r="V126">
        <v>0.12638888888888855</v>
      </c>
      <c r="W126">
        <v>0.12638888888888855</v>
      </c>
      <c r="X126" t="str">
        <v>_______</v>
      </c>
      <c r="Y126">
        <v>1.8455397849697921</v>
      </c>
      <c r="AG126">
        <f>S126 - sorted!Z$103</f>
        <v>-0.98194444444444484</v>
      </c>
      <c r="AH126">
        <f>T126 - sorted!AA$103</f>
        <v>0.7291666666666663</v>
      </c>
      <c r="AI126">
        <f>U126 - sorted!AB$103</f>
        <v>-0.13611111111111129</v>
      </c>
      <c r="AJ126">
        <f>V126 - sorted!AC$103</f>
        <v>0.12638888888888855</v>
      </c>
      <c r="AK126">
        <f>W126 - sorted!AD$103</f>
        <v>0.12638888888888855</v>
      </c>
    </row>
    <row r="127" spans="4:37" x14ac:dyDescent="0.35">
      <c r="D127">
        <f t="shared" si="15"/>
        <v>2.2950809039910736</v>
      </c>
      <c r="E127">
        <f t="shared" si="16"/>
        <v>5.3459684170010364</v>
      </c>
      <c r="F127">
        <f t="shared" si="12"/>
        <v>-11.113712811136484</v>
      </c>
      <c r="G127">
        <f t="shared" si="17"/>
        <v>1.7154394573418599</v>
      </c>
      <c r="H127">
        <f t="shared" si="18"/>
        <v>1.7154394573418599</v>
      </c>
      <c r="I127" t="str">
        <v>Markelle Fultz</v>
      </c>
      <c r="J127">
        <v>-0.15555555555555556</v>
      </c>
      <c r="K127">
        <v>-7.7777777777777779E-2</v>
      </c>
      <c r="L127">
        <v>-0.57361111111111107</v>
      </c>
      <c r="M127">
        <v>0.16527777777777777</v>
      </c>
      <c r="N127">
        <v>-0.42777777777777781</v>
      </c>
      <c r="O127">
        <v>1.6625000000000001</v>
      </c>
      <c r="P127">
        <v>0.95277777777777772</v>
      </c>
      <c r="Q127">
        <v>-0.72916666666666663</v>
      </c>
      <c r="R127">
        <v>-0.70972222222222225</v>
      </c>
      <c r="S127">
        <v>0.18472222222222245</v>
      </c>
      <c r="T127">
        <v>0.81666666666666654</v>
      </c>
      <c r="U127">
        <v>-1.5555555555555558</v>
      </c>
      <c r="V127">
        <v>0.10694444444444429</v>
      </c>
      <c r="W127">
        <v>0.10694444444444429</v>
      </c>
      <c r="X127" t="str">
        <v>_______</v>
      </c>
      <c r="Y127">
        <v>1.7154567411282864</v>
      </c>
      <c r="AG127">
        <f>S127 - sorted!Z$103</f>
        <v>0.18472222222222245</v>
      </c>
      <c r="AH127">
        <f>T127 - sorted!AA$103</f>
        <v>0.81666666666666654</v>
      </c>
      <c r="AI127">
        <f>U127 - sorted!AB$103</f>
        <v>-1.5555555555555558</v>
      </c>
      <c r="AJ127">
        <f>V127 - sorted!AC$103</f>
        <v>0.10694444444444429</v>
      </c>
      <c r="AK127">
        <f>W127 - sorted!AD$103</f>
        <v>0.10694444444444429</v>
      </c>
    </row>
    <row r="128" spans="4:37" x14ac:dyDescent="0.35">
      <c r="D128">
        <f t="shared" si="15"/>
        <v>-4.4841320686298598</v>
      </c>
      <c r="E128">
        <f t="shared" si="16"/>
        <v>6.9601852576014211</v>
      </c>
      <c r="F128">
        <f t="shared" si="12"/>
        <v>-7.5142095758273548</v>
      </c>
      <c r="G128">
        <f t="shared" si="17"/>
        <v>1.7135811730370785</v>
      </c>
      <c r="H128">
        <f t="shared" si="18"/>
        <v>1.7135811730370785</v>
      </c>
      <c r="I128" t="str">
        <v>Derrick Rose</v>
      </c>
      <c r="J128">
        <v>0.62222222222222223</v>
      </c>
      <c r="K128">
        <v>0.88888888888888884</v>
      </c>
      <c r="L128">
        <v>-0.63111111111111107</v>
      </c>
      <c r="M128">
        <v>0.60444444444444445</v>
      </c>
      <c r="N128">
        <v>-0.89777777777777779</v>
      </c>
      <c r="O128">
        <v>1.2000000000000002</v>
      </c>
      <c r="P128">
        <v>-0.21333333333333332</v>
      </c>
      <c r="Q128">
        <v>-0.45333333333333337</v>
      </c>
      <c r="R128">
        <v>-1.0133333333333332</v>
      </c>
      <c r="S128">
        <v>-0.78222222222222193</v>
      </c>
      <c r="T128">
        <v>1.1200000000000001</v>
      </c>
      <c r="U128">
        <v>-1.0933333333333333</v>
      </c>
      <c r="V128">
        <v>0.10666666666666691</v>
      </c>
      <c r="W128">
        <v>0.10666666666666691</v>
      </c>
      <c r="X128" t="str">
        <v>_______</v>
      </c>
      <c r="Y128">
        <v>1.7135984119305534</v>
      </c>
      <c r="AG128">
        <f>S128 - sorted!Z$103</f>
        <v>-0.78222222222222193</v>
      </c>
      <c r="AH128">
        <f>T128 - sorted!AA$103</f>
        <v>1.1200000000000001</v>
      </c>
      <c r="AI128">
        <f>U128 - sorted!AB$103</f>
        <v>-1.0933333333333333</v>
      </c>
      <c r="AJ128">
        <f>V128 - sorted!AC$103</f>
        <v>0.10666666666666691</v>
      </c>
      <c r="AK128">
        <f>W128 - sorted!AD$103</f>
        <v>0.10666666666666691</v>
      </c>
    </row>
    <row r="129" spans="4:37" x14ac:dyDescent="0.35">
      <c r="D129">
        <f t="shared" si="15"/>
        <v>-7.0246328795416701</v>
      </c>
      <c r="E129">
        <f t="shared" si="16"/>
        <v>0.30671456204983438</v>
      </c>
      <c r="F129">
        <f t="shared" si="12"/>
        <v>1.5797276845329611</v>
      </c>
      <c r="G129">
        <f t="shared" si="17"/>
        <v>1.4980201936821262</v>
      </c>
      <c r="H129">
        <f t="shared" si="18"/>
        <v>1.4980201936821262</v>
      </c>
      <c r="I129" t="str">
        <v>Jordan Clarkson</v>
      </c>
      <c r="J129">
        <v>-0.30708333333333332</v>
      </c>
      <c r="K129">
        <v>1.2190277777777778</v>
      </c>
      <c r="L129">
        <v>0.61416666666666664</v>
      </c>
      <c r="M129">
        <v>0.31638888888888889</v>
      </c>
      <c r="N129">
        <v>-0.86541666666666672</v>
      </c>
      <c r="O129">
        <v>0</v>
      </c>
      <c r="P129">
        <v>-0.61416666666666664</v>
      </c>
      <c r="Q129">
        <v>-0.49319444444444449</v>
      </c>
      <c r="R129">
        <v>0.20472222222222222</v>
      </c>
      <c r="S129">
        <v>-1.1445833333333333</v>
      </c>
      <c r="T129">
        <v>-0.13027777777777783</v>
      </c>
      <c r="U129">
        <v>7.4444444444444535E-2</v>
      </c>
      <c r="V129">
        <v>7.4444444444444396E-2</v>
      </c>
      <c r="W129">
        <v>7.4444444444444396E-2</v>
      </c>
      <c r="X129" t="str">
        <v>_______</v>
      </c>
      <c r="Y129">
        <v>1.4980322249931972</v>
      </c>
      <c r="AG129">
        <f>S129 - sorted!Z$103</f>
        <v>-1.1445833333333333</v>
      </c>
      <c r="AH129">
        <f>T129 - sorted!AA$103</f>
        <v>-0.13027777777777783</v>
      </c>
      <c r="AI129">
        <f>U129 - sorted!AB$103</f>
        <v>7.4444444444444535E-2</v>
      </c>
      <c r="AJ129">
        <f>V129 - sorted!AC$103</f>
        <v>7.4444444444444396E-2</v>
      </c>
      <c r="AK129">
        <f>W129 - sorted!AD$103</f>
        <v>7.4444444444444396E-2</v>
      </c>
    </row>
    <row r="130" spans="4:37" x14ac:dyDescent="0.35">
      <c r="D130">
        <f t="shared" si="15"/>
        <v>1.6621466276044581</v>
      </c>
      <c r="E130">
        <f t="shared" si="16"/>
        <v>-5.5449472700251912E-2</v>
      </c>
      <c r="F130">
        <f t="shared" si="12"/>
        <v>-0.17676067308182986</v>
      </c>
      <c r="G130">
        <f t="shared" si="17"/>
        <v>1.379089998175947</v>
      </c>
      <c r="H130">
        <f t="shared" si="18"/>
        <v>1.379089998175947</v>
      </c>
      <c r="I130" t="str">
        <v>Will Barton</v>
      </c>
      <c r="J130">
        <v>-0.36833333333333335</v>
      </c>
      <c r="K130">
        <v>-3.7777777777777778E-2</v>
      </c>
      <c r="L130">
        <v>9.4444444444444456E-2</v>
      </c>
      <c r="M130">
        <v>-8.5000000000000006E-2</v>
      </c>
      <c r="N130">
        <v>0.15111111111111111</v>
      </c>
      <c r="O130">
        <v>0.20777777777777778</v>
      </c>
      <c r="P130">
        <v>1.8888888888888889E-2</v>
      </c>
      <c r="Q130">
        <v>-0.17944444444444443</v>
      </c>
      <c r="R130">
        <v>0.255</v>
      </c>
      <c r="S130">
        <v>9.4444444444444497E-2</v>
      </c>
      <c r="T130">
        <v>-0.19833333333333336</v>
      </c>
      <c r="U130">
        <v>-0.15111111111111114</v>
      </c>
      <c r="V130">
        <v>5.6666666666666643E-2</v>
      </c>
      <c r="W130">
        <v>5.6666666666666643E-2</v>
      </c>
      <c r="X130" t="str">
        <v>_______</v>
      </c>
      <c r="Y130">
        <v>1.3790991563381054</v>
      </c>
      <c r="AG130">
        <f>S130 - sorted!Z$103</f>
        <v>9.4444444444444497E-2</v>
      </c>
      <c r="AH130">
        <f>T130 - sorted!AA$103</f>
        <v>-0.19833333333333336</v>
      </c>
      <c r="AI130">
        <f>U130 - sorted!AB$103</f>
        <v>-0.15111111111111114</v>
      </c>
      <c r="AJ130">
        <f>V130 - sorted!AC$103</f>
        <v>5.6666666666666643E-2</v>
      </c>
      <c r="AK130">
        <f>W130 - sorted!AD$103</f>
        <v>5.6666666666666643E-2</v>
      </c>
    </row>
    <row r="131" spans="4:37" x14ac:dyDescent="0.35">
      <c r="D131">
        <f t="shared" ref="D131:D162" si="19">1900 * AG131/(AN$7 * 1) + 1</f>
        <v>1</v>
      </c>
      <c r="E131">
        <f t="shared" ref="E131:F162" si="20">1900 * AH131/(AO$7 * 1) + 1</f>
        <v>1</v>
      </c>
      <c r="F131">
        <f t="shared" si="20"/>
        <v>1</v>
      </c>
      <c r="G131">
        <f t="shared" ref="G131:G162" si="21">1900 * AJ131/(AQ$7 * 1) + 1</f>
        <v>1</v>
      </c>
      <c r="H131">
        <f t="shared" ref="H131:H162" si="22">1900 * AK131/(AR$7 * 1) + 1</f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G131">
        <f>S131 - sorted!Z$103</f>
        <v>0</v>
      </c>
      <c r="AH131">
        <f>T131 - sorted!AA$103</f>
        <v>0</v>
      </c>
      <c r="AI131">
        <f>U131 - sorted!AB$103</f>
        <v>0</v>
      </c>
      <c r="AJ131">
        <f>V131 - sorted!AC$103</f>
        <v>0</v>
      </c>
      <c r="AK131">
        <f>W131 - sorted!AD$103</f>
        <v>0</v>
      </c>
    </row>
    <row r="132" spans="4:37" x14ac:dyDescent="0.35">
      <c r="D132">
        <f t="shared" si="19"/>
        <v>1</v>
      </c>
      <c r="E132">
        <f t="shared" si="20"/>
        <v>1</v>
      </c>
      <c r="F132">
        <f t="shared" si="20"/>
        <v>1</v>
      </c>
      <c r="G132">
        <f t="shared" si="21"/>
        <v>1</v>
      </c>
      <c r="H132">
        <f t="shared" si="22"/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G132">
        <f>S132 - sorted!Z$103</f>
        <v>0</v>
      </c>
      <c r="AH132">
        <f>T132 - sorted!AA$103</f>
        <v>0</v>
      </c>
      <c r="AI132">
        <f>U132 - sorted!AB$103</f>
        <v>0</v>
      </c>
      <c r="AJ132">
        <f>V132 - sorted!AC$103</f>
        <v>0</v>
      </c>
      <c r="AK132">
        <f>W132 - sorted!AD$103</f>
        <v>0</v>
      </c>
    </row>
    <row r="133" spans="4:37" x14ac:dyDescent="0.35">
      <c r="D133">
        <f t="shared" si="19"/>
        <v>1</v>
      </c>
      <c r="E133">
        <f t="shared" si="20"/>
        <v>1</v>
      </c>
      <c r="F133">
        <f t="shared" si="20"/>
        <v>1</v>
      </c>
      <c r="G133">
        <f t="shared" si="21"/>
        <v>1</v>
      </c>
      <c r="H133">
        <f t="shared" si="22"/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G133">
        <f>S133 - sorted!Z$103</f>
        <v>0</v>
      </c>
      <c r="AH133">
        <f>T133 - sorted!AA$103</f>
        <v>0</v>
      </c>
      <c r="AI133">
        <f>U133 - sorted!AB$103</f>
        <v>0</v>
      </c>
      <c r="AJ133">
        <f>V133 - sorted!AC$103</f>
        <v>0</v>
      </c>
      <c r="AK133">
        <f>W133 - sorted!AD$103</f>
        <v>0</v>
      </c>
    </row>
    <row r="134" spans="4:37" x14ac:dyDescent="0.35">
      <c r="D134">
        <f t="shared" si="19"/>
        <v>1</v>
      </c>
      <c r="E134">
        <f t="shared" si="20"/>
        <v>1</v>
      </c>
      <c r="F134">
        <f t="shared" si="20"/>
        <v>1</v>
      </c>
      <c r="G134">
        <f t="shared" si="21"/>
        <v>1</v>
      </c>
      <c r="H134">
        <f t="shared" si="22"/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G134">
        <f>S134 - sorted!Z$103</f>
        <v>0</v>
      </c>
      <c r="AH134">
        <f>T134 - sorted!AA$103</f>
        <v>0</v>
      </c>
      <c r="AI134">
        <f>U134 - sorted!AB$103</f>
        <v>0</v>
      </c>
      <c r="AJ134">
        <f>V134 - sorted!AC$103</f>
        <v>0</v>
      </c>
      <c r="AK134">
        <f>W134 - sorted!AD$103</f>
        <v>0</v>
      </c>
    </row>
    <row r="135" spans="4:37" x14ac:dyDescent="0.35">
      <c r="D135">
        <f t="shared" si="19"/>
        <v>1</v>
      </c>
      <c r="E135">
        <f t="shared" si="20"/>
        <v>1</v>
      </c>
      <c r="F135">
        <f t="shared" si="20"/>
        <v>1</v>
      </c>
      <c r="G135">
        <f t="shared" si="21"/>
        <v>1</v>
      </c>
      <c r="H135">
        <f t="shared" si="22"/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AG135">
        <f>S135 - sorted!Z$103</f>
        <v>0</v>
      </c>
      <c r="AH135">
        <f>T135 - sorted!AA$103</f>
        <v>0</v>
      </c>
      <c r="AI135">
        <f>U135 - sorted!AB$103</f>
        <v>0</v>
      </c>
      <c r="AJ135">
        <f>V135 - sorted!AC$103</f>
        <v>0</v>
      </c>
      <c r="AK135">
        <f>W135 - sorted!AD$103</f>
        <v>0</v>
      </c>
    </row>
    <row r="136" spans="4:37" x14ac:dyDescent="0.35">
      <c r="D136">
        <f t="shared" si="19"/>
        <v>1</v>
      </c>
      <c r="E136">
        <f t="shared" si="20"/>
        <v>1</v>
      </c>
      <c r="F136">
        <f t="shared" si="20"/>
        <v>1</v>
      </c>
      <c r="G136">
        <f t="shared" si="21"/>
        <v>1</v>
      </c>
      <c r="H136">
        <f t="shared" si="22"/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G136">
        <f>S136 - sorted!Z$103</f>
        <v>0</v>
      </c>
      <c r="AH136">
        <f>T136 - sorted!AA$103</f>
        <v>0</v>
      </c>
      <c r="AI136">
        <f>U136 - sorted!AB$103</f>
        <v>0</v>
      </c>
      <c r="AJ136">
        <f>V136 - sorted!AC$103</f>
        <v>0</v>
      </c>
      <c r="AK136">
        <f>W136 - sorted!AD$103</f>
        <v>0</v>
      </c>
    </row>
    <row r="137" spans="4:37" x14ac:dyDescent="0.35">
      <c r="D137">
        <f t="shared" si="19"/>
        <v>1</v>
      </c>
      <c r="E137">
        <f t="shared" si="20"/>
        <v>1</v>
      </c>
      <c r="F137">
        <f t="shared" si="20"/>
        <v>1</v>
      </c>
      <c r="G137">
        <f t="shared" si="21"/>
        <v>1</v>
      </c>
      <c r="H137">
        <f t="shared" si="22"/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AG137">
        <f>S137 - sorted!Z$103</f>
        <v>0</v>
      </c>
      <c r="AH137">
        <f>T137 - sorted!AA$103</f>
        <v>0</v>
      </c>
      <c r="AI137">
        <f>U137 - sorted!AB$103</f>
        <v>0</v>
      </c>
      <c r="AJ137">
        <f>V137 - sorted!AC$103</f>
        <v>0</v>
      </c>
      <c r="AK137">
        <f>W137 - sorted!AD$103</f>
        <v>0</v>
      </c>
    </row>
    <row r="138" spans="4:37" x14ac:dyDescent="0.35">
      <c r="D138">
        <f t="shared" si="19"/>
        <v>1</v>
      </c>
      <c r="E138">
        <f t="shared" si="20"/>
        <v>1</v>
      </c>
      <c r="F138">
        <f t="shared" si="20"/>
        <v>1</v>
      </c>
      <c r="G138">
        <f t="shared" si="21"/>
        <v>1</v>
      </c>
      <c r="H138">
        <f t="shared" si="22"/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AG138">
        <f>S138 - sorted!Z$103</f>
        <v>0</v>
      </c>
      <c r="AH138">
        <f>T138 - sorted!AA$103</f>
        <v>0</v>
      </c>
      <c r="AI138">
        <f>U138 - sorted!AB$103</f>
        <v>0</v>
      </c>
      <c r="AJ138">
        <f>V138 - sorted!AC$103</f>
        <v>0</v>
      </c>
      <c r="AK138">
        <f>W138 - sorted!AD$103</f>
        <v>0</v>
      </c>
    </row>
    <row r="139" spans="4:37" x14ac:dyDescent="0.35">
      <c r="D139">
        <f t="shared" si="19"/>
        <v>1</v>
      </c>
      <c r="E139">
        <f t="shared" si="20"/>
        <v>1</v>
      </c>
      <c r="F139">
        <f t="shared" si="20"/>
        <v>1</v>
      </c>
      <c r="G139">
        <f t="shared" si="21"/>
        <v>1</v>
      </c>
      <c r="H139">
        <f t="shared" si="22"/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G139">
        <f>S139 - sorted!Z$103</f>
        <v>0</v>
      </c>
      <c r="AH139">
        <f>T139 - sorted!AA$103</f>
        <v>0</v>
      </c>
      <c r="AI139">
        <f>U139 - sorted!AB$103</f>
        <v>0</v>
      </c>
      <c r="AJ139">
        <f>V139 - sorted!AC$103</f>
        <v>0</v>
      </c>
      <c r="AK139">
        <f>W139 - sorted!AD$103</f>
        <v>0</v>
      </c>
    </row>
    <row r="140" spans="4:37" x14ac:dyDescent="0.35">
      <c r="D140">
        <f t="shared" si="19"/>
        <v>1</v>
      </c>
      <c r="E140">
        <f t="shared" si="20"/>
        <v>1</v>
      </c>
      <c r="F140">
        <f t="shared" si="20"/>
        <v>1</v>
      </c>
      <c r="G140">
        <f t="shared" si="21"/>
        <v>1</v>
      </c>
      <c r="H140">
        <f t="shared" si="22"/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AG140">
        <f>S140 - sorted!Z$103</f>
        <v>0</v>
      </c>
      <c r="AH140">
        <f>T140 - sorted!AA$103</f>
        <v>0</v>
      </c>
      <c r="AI140">
        <f>U140 - sorted!AB$103</f>
        <v>0</v>
      </c>
      <c r="AJ140">
        <f>V140 - sorted!AC$103</f>
        <v>0</v>
      </c>
      <c r="AK140">
        <f>W140 - sorted!AD$103</f>
        <v>0</v>
      </c>
    </row>
    <row r="141" spans="4:37" x14ac:dyDescent="0.35">
      <c r="D141">
        <f t="shared" si="19"/>
        <v>1</v>
      </c>
      <c r="E141">
        <f t="shared" si="20"/>
        <v>1</v>
      </c>
      <c r="F141">
        <f t="shared" si="20"/>
        <v>1</v>
      </c>
      <c r="G141">
        <f t="shared" si="21"/>
        <v>1</v>
      </c>
      <c r="H141">
        <f t="shared" si="22"/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G141">
        <f>S141 - sorted!Z$103</f>
        <v>0</v>
      </c>
      <c r="AH141">
        <f>T141 - sorted!AA$103</f>
        <v>0</v>
      </c>
      <c r="AI141">
        <f>U141 - sorted!AB$103</f>
        <v>0</v>
      </c>
      <c r="AJ141">
        <f>V141 - sorted!AC$103</f>
        <v>0</v>
      </c>
      <c r="AK141">
        <f>W141 - sorted!AD$103</f>
        <v>0</v>
      </c>
    </row>
    <row r="142" spans="4:37" x14ac:dyDescent="0.35">
      <c r="D142">
        <f t="shared" si="19"/>
        <v>1</v>
      </c>
      <c r="E142">
        <f t="shared" si="20"/>
        <v>1</v>
      </c>
      <c r="F142">
        <f t="shared" si="20"/>
        <v>1</v>
      </c>
      <c r="G142">
        <f t="shared" si="21"/>
        <v>1</v>
      </c>
      <c r="H142">
        <f t="shared" si="22"/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G142">
        <f>S142 - sorted!Z$103</f>
        <v>0</v>
      </c>
      <c r="AH142">
        <f>T142 - sorted!AA$103</f>
        <v>0</v>
      </c>
      <c r="AI142">
        <f>U142 - sorted!AB$103</f>
        <v>0</v>
      </c>
      <c r="AJ142">
        <f>V142 - sorted!AC$103</f>
        <v>0</v>
      </c>
      <c r="AK142">
        <f>W142 - sorted!AD$103</f>
        <v>0</v>
      </c>
    </row>
    <row r="143" spans="4:37" x14ac:dyDescent="0.35">
      <c r="D143">
        <f t="shared" si="19"/>
        <v>1</v>
      </c>
      <c r="E143">
        <f t="shared" si="20"/>
        <v>1</v>
      </c>
      <c r="F143">
        <f t="shared" si="20"/>
        <v>1</v>
      </c>
      <c r="G143">
        <f t="shared" si="21"/>
        <v>1</v>
      </c>
      <c r="H143">
        <f t="shared" si="22"/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G143">
        <f>S143 - sorted!Z$103</f>
        <v>0</v>
      </c>
      <c r="AH143">
        <f>T143 - sorted!AA$103</f>
        <v>0</v>
      </c>
      <c r="AI143">
        <f>U143 - sorted!AB$103</f>
        <v>0</v>
      </c>
      <c r="AJ143">
        <f>V143 - sorted!AC$103</f>
        <v>0</v>
      </c>
      <c r="AK143">
        <f>W143 - sorted!AD$103</f>
        <v>0</v>
      </c>
    </row>
    <row r="144" spans="4:37" x14ac:dyDescent="0.35">
      <c r="D144">
        <f t="shared" si="19"/>
        <v>1</v>
      </c>
      <c r="E144">
        <f t="shared" si="20"/>
        <v>1</v>
      </c>
      <c r="F144">
        <f t="shared" si="20"/>
        <v>1</v>
      </c>
      <c r="G144">
        <f t="shared" si="21"/>
        <v>1</v>
      </c>
      <c r="H144">
        <f t="shared" si="22"/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G144">
        <f>S144 - sorted!Z$103</f>
        <v>0</v>
      </c>
      <c r="AH144">
        <f>T144 - sorted!AA$103</f>
        <v>0</v>
      </c>
      <c r="AI144">
        <f>U144 - sorted!AB$103</f>
        <v>0</v>
      </c>
      <c r="AJ144">
        <f>V144 - sorted!AC$103</f>
        <v>0</v>
      </c>
      <c r="AK144">
        <f>W144 - sorted!AD$103</f>
        <v>0</v>
      </c>
    </row>
    <row r="145" spans="4:37" x14ac:dyDescent="0.35">
      <c r="D145">
        <f t="shared" si="19"/>
        <v>1</v>
      </c>
      <c r="E145">
        <f t="shared" si="20"/>
        <v>1</v>
      </c>
      <c r="F145">
        <f t="shared" si="20"/>
        <v>1</v>
      </c>
      <c r="G145">
        <f t="shared" si="21"/>
        <v>1</v>
      </c>
      <c r="H145">
        <f t="shared" si="22"/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AG145">
        <f>S145 - sorted!Z$103</f>
        <v>0</v>
      </c>
      <c r="AH145">
        <f>T145 - sorted!AA$103</f>
        <v>0</v>
      </c>
      <c r="AI145">
        <f>U145 - sorted!AB$103</f>
        <v>0</v>
      </c>
      <c r="AJ145">
        <f>V145 - sorted!AC$103</f>
        <v>0</v>
      </c>
      <c r="AK145">
        <f>W145 - sorted!AD$103</f>
        <v>0</v>
      </c>
    </row>
    <row r="146" spans="4:37" x14ac:dyDescent="0.35">
      <c r="D146">
        <f t="shared" si="19"/>
        <v>1</v>
      </c>
      <c r="E146">
        <f t="shared" si="20"/>
        <v>1</v>
      </c>
      <c r="F146">
        <f t="shared" si="20"/>
        <v>1</v>
      </c>
      <c r="G146">
        <f t="shared" si="21"/>
        <v>1</v>
      </c>
      <c r="H146">
        <f t="shared" si="22"/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AG146">
        <f>S146 - sorted!Z$103</f>
        <v>0</v>
      </c>
      <c r="AH146">
        <f>T146 - sorted!AA$103</f>
        <v>0</v>
      </c>
      <c r="AI146">
        <f>U146 - sorted!AB$103</f>
        <v>0</v>
      </c>
      <c r="AJ146">
        <f>V146 - sorted!AC$103</f>
        <v>0</v>
      </c>
      <c r="AK146">
        <f>W146 - sorted!AD$103</f>
        <v>0</v>
      </c>
    </row>
    <row r="147" spans="4:37" x14ac:dyDescent="0.35">
      <c r="D147">
        <f t="shared" si="19"/>
        <v>1</v>
      </c>
      <c r="E147">
        <f t="shared" si="20"/>
        <v>1</v>
      </c>
      <c r="F147">
        <f t="shared" si="20"/>
        <v>1</v>
      </c>
      <c r="G147">
        <f t="shared" si="21"/>
        <v>1</v>
      </c>
      <c r="H147">
        <f t="shared" si="22"/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AG147">
        <f>S147 - sorted!Z$103</f>
        <v>0</v>
      </c>
      <c r="AH147">
        <f>T147 - sorted!AA$103</f>
        <v>0</v>
      </c>
      <c r="AI147">
        <f>U147 - sorted!AB$103</f>
        <v>0</v>
      </c>
      <c r="AJ147">
        <f>V147 - sorted!AC$103</f>
        <v>0</v>
      </c>
      <c r="AK147">
        <f>W147 - sorted!AD$103</f>
        <v>0</v>
      </c>
    </row>
    <row r="148" spans="4:37" x14ac:dyDescent="0.35">
      <c r="D148">
        <f t="shared" si="19"/>
        <v>1</v>
      </c>
      <c r="E148">
        <f t="shared" si="20"/>
        <v>1</v>
      </c>
      <c r="F148">
        <f t="shared" si="20"/>
        <v>1</v>
      </c>
      <c r="G148">
        <f t="shared" si="21"/>
        <v>1</v>
      </c>
      <c r="H148">
        <f t="shared" si="22"/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AG148">
        <f>S148 - sorted!Z$103</f>
        <v>0</v>
      </c>
      <c r="AH148">
        <f>T148 - sorted!AA$103</f>
        <v>0</v>
      </c>
      <c r="AI148">
        <f>U148 - sorted!AB$103</f>
        <v>0</v>
      </c>
      <c r="AJ148">
        <f>V148 - sorted!AC$103</f>
        <v>0</v>
      </c>
      <c r="AK148">
        <f>W148 - sorted!AD$103</f>
        <v>0</v>
      </c>
    </row>
    <row r="149" spans="4:37" x14ac:dyDescent="0.35">
      <c r="D149">
        <f t="shared" si="19"/>
        <v>1</v>
      </c>
      <c r="E149">
        <f t="shared" si="20"/>
        <v>1</v>
      </c>
      <c r="F149">
        <f t="shared" si="20"/>
        <v>1</v>
      </c>
      <c r="G149">
        <f t="shared" si="21"/>
        <v>1</v>
      </c>
      <c r="H149">
        <f t="shared" si="22"/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G149">
        <f>S149 - sorted!Z$103</f>
        <v>0</v>
      </c>
      <c r="AH149">
        <f>T149 - sorted!AA$103</f>
        <v>0</v>
      </c>
      <c r="AI149">
        <f>U149 - sorted!AB$103</f>
        <v>0</v>
      </c>
      <c r="AJ149">
        <f>V149 - sorted!AC$103</f>
        <v>0</v>
      </c>
      <c r="AK149">
        <f>W149 - sorted!AD$103</f>
        <v>0</v>
      </c>
    </row>
    <row r="150" spans="4:37" x14ac:dyDescent="0.35">
      <c r="D150">
        <f t="shared" si="19"/>
        <v>1</v>
      </c>
      <c r="E150">
        <f t="shared" si="20"/>
        <v>1</v>
      </c>
      <c r="F150">
        <f t="shared" si="20"/>
        <v>1</v>
      </c>
      <c r="G150">
        <f t="shared" si="21"/>
        <v>1</v>
      </c>
      <c r="H150">
        <f t="shared" si="22"/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G150">
        <f>S150 - sorted!Z$103</f>
        <v>0</v>
      </c>
      <c r="AH150">
        <f>T150 - sorted!AA$103</f>
        <v>0</v>
      </c>
      <c r="AI150">
        <f>U150 - sorted!AB$103</f>
        <v>0</v>
      </c>
      <c r="AJ150">
        <f>V150 - sorted!AC$103</f>
        <v>0</v>
      </c>
      <c r="AK150">
        <f>W150 - sorted!AD$103</f>
        <v>0</v>
      </c>
    </row>
    <row r="151" spans="4:37" x14ac:dyDescent="0.35">
      <c r="D151">
        <f t="shared" si="19"/>
        <v>1</v>
      </c>
      <c r="E151">
        <f t="shared" si="20"/>
        <v>1</v>
      </c>
      <c r="F151">
        <f t="shared" si="20"/>
        <v>1</v>
      </c>
      <c r="G151">
        <f t="shared" si="21"/>
        <v>1</v>
      </c>
      <c r="H151">
        <f t="shared" si="22"/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AG151">
        <f>S151 - sorted!Z$103</f>
        <v>0</v>
      </c>
      <c r="AH151">
        <f>T151 - sorted!AA$103</f>
        <v>0</v>
      </c>
      <c r="AI151">
        <f>U151 - sorted!AB$103</f>
        <v>0</v>
      </c>
      <c r="AJ151">
        <f>V151 - sorted!AC$103</f>
        <v>0</v>
      </c>
      <c r="AK151">
        <f>W151 - sorted!AD$103</f>
        <v>0</v>
      </c>
    </row>
    <row r="152" spans="4:37" x14ac:dyDescent="0.35">
      <c r="D152">
        <f t="shared" si="19"/>
        <v>1</v>
      </c>
      <c r="E152">
        <f t="shared" si="20"/>
        <v>1</v>
      </c>
      <c r="F152">
        <f t="shared" si="20"/>
        <v>1</v>
      </c>
      <c r="G152">
        <f t="shared" si="21"/>
        <v>1</v>
      </c>
      <c r="H152">
        <f t="shared" si="22"/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AG152">
        <f>S152 - sorted!Z$103</f>
        <v>0</v>
      </c>
      <c r="AH152">
        <f>T152 - sorted!AA$103</f>
        <v>0</v>
      </c>
      <c r="AI152">
        <f>U152 - sorted!AB$103</f>
        <v>0</v>
      </c>
      <c r="AJ152">
        <f>V152 - sorted!AC$103</f>
        <v>0</v>
      </c>
      <c r="AK152">
        <f>W152 - sorted!AD$103</f>
        <v>0</v>
      </c>
    </row>
    <row r="153" spans="4:37" x14ac:dyDescent="0.35">
      <c r="D153">
        <f t="shared" si="19"/>
        <v>1</v>
      </c>
      <c r="E153">
        <f t="shared" si="20"/>
        <v>1</v>
      </c>
      <c r="F153">
        <f t="shared" si="20"/>
        <v>1</v>
      </c>
      <c r="G153">
        <f t="shared" si="21"/>
        <v>1</v>
      </c>
      <c r="H153">
        <f t="shared" si="22"/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AG153">
        <f>S153 - sorted!Z$103</f>
        <v>0</v>
      </c>
      <c r="AH153">
        <f>T153 - sorted!AA$103</f>
        <v>0</v>
      </c>
      <c r="AI153">
        <f>U153 - sorted!AB$103</f>
        <v>0</v>
      </c>
      <c r="AJ153">
        <f>V153 - sorted!AC$103</f>
        <v>0</v>
      </c>
      <c r="AK153">
        <f>W153 - sorted!AD$103</f>
        <v>0</v>
      </c>
    </row>
    <row r="154" spans="4:37" x14ac:dyDescent="0.35">
      <c r="D154">
        <f t="shared" si="19"/>
        <v>1</v>
      </c>
      <c r="E154">
        <f t="shared" si="20"/>
        <v>1</v>
      </c>
      <c r="F154">
        <f t="shared" si="20"/>
        <v>1</v>
      </c>
      <c r="G154">
        <f t="shared" si="21"/>
        <v>1</v>
      </c>
      <c r="H154">
        <f t="shared" si="22"/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G154">
        <f>S154 - sorted!Z$103</f>
        <v>0</v>
      </c>
      <c r="AH154">
        <f>T154 - sorted!AA$103</f>
        <v>0</v>
      </c>
      <c r="AI154">
        <f>U154 - sorted!AB$103</f>
        <v>0</v>
      </c>
      <c r="AJ154">
        <f>V154 - sorted!AC$103</f>
        <v>0</v>
      </c>
      <c r="AK154">
        <f>W154 - sorted!AD$103</f>
        <v>0</v>
      </c>
    </row>
    <row r="155" spans="4:37" x14ac:dyDescent="0.35">
      <c r="D155">
        <f t="shared" si="19"/>
        <v>1</v>
      </c>
      <c r="E155">
        <f t="shared" si="20"/>
        <v>1</v>
      </c>
      <c r="F155">
        <f t="shared" si="20"/>
        <v>1</v>
      </c>
      <c r="G155">
        <f t="shared" si="21"/>
        <v>1</v>
      </c>
      <c r="H155">
        <f t="shared" si="22"/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AG155">
        <f>S155 - sorted!Z$103</f>
        <v>0</v>
      </c>
      <c r="AH155">
        <f>T155 - sorted!AA$103</f>
        <v>0</v>
      </c>
      <c r="AI155">
        <f>U155 - sorted!AB$103</f>
        <v>0</v>
      </c>
      <c r="AJ155">
        <f>V155 - sorted!AC$103</f>
        <v>0</v>
      </c>
      <c r="AK155">
        <f>W155 - sorted!AD$103</f>
        <v>0</v>
      </c>
    </row>
    <row r="156" spans="4:37" x14ac:dyDescent="0.35">
      <c r="D156">
        <f t="shared" si="19"/>
        <v>1</v>
      </c>
      <c r="E156">
        <f t="shared" si="20"/>
        <v>1</v>
      </c>
      <c r="F156">
        <f t="shared" si="20"/>
        <v>1</v>
      </c>
      <c r="G156">
        <f t="shared" si="21"/>
        <v>1</v>
      </c>
      <c r="H156">
        <f t="shared" si="22"/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AG156">
        <f>S156 - sorted!Z$103</f>
        <v>0</v>
      </c>
      <c r="AH156">
        <f>T156 - sorted!AA$103</f>
        <v>0</v>
      </c>
      <c r="AI156">
        <f>U156 - sorted!AB$103</f>
        <v>0</v>
      </c>
      <c r="AJ156">
        <f>V156 - sorted!AC$103</f>
        <v>0</v>
      </c>
      <c r="AK156">
        <f>W156 - sorted!AD$103</f>
        <v>0</v>
      </c>
    </row>
    <row r="157" spans="4:37" x14ac:dyDescent="0.35">
      <c r="D157">
        <f t="shared" si="19"/>
        <v>1</v>
      </c>
      <c r="E157">
        <f t="shared" si="20"/>
        <v>1</v>
      </c>
      <c r="F157">
        <f t="shared" si="20"/>
        <v>1</v>
      </c>
      <c r="G157">
        <f t="shared" si="21"/>
        <v>1</v>
      </c>
      <c r="H157">
        <f t="shared" si="22"/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G157">
        <f>S157 - sorted!Z$103</f>
        <v>0</v>
      </c>
      <c r="AH157">
        <f>T157 - sorted!AA$103</f>
        <v>0</v>
      </c>
      <c r="AI157">
        <f>U157 - sorted!AB$103</f>
        <v>0</v>
      </c>
      <c r="AJ157">
        <f>V157 - sorted!AC$103</f>
        <v>0</v>
      </c>
      <c r="AK157">
        <f>W157 - sorted!AD$103</f>
        <v>0</v>
      </c>
    </row>
    <row r="158" spans="4:37" x14ac:dyDescent="0.35">
      <c r="D158">
        <f t="shared" si="19"/>
        <v>1</v>
      </c>
      <c r="E158">
        <f t="shared" si="20"/>
        <v>1</v>
      </c>
      <c r="F158">
        <f t="shared" si="20"/>
        <v>1</v>
      </c>
      <c r="G158">
        <f t="shared" si="21"/>
        <v>1</v>
      </c>
      <c r="H158">
        <f t="shared" si="22"/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G158">
        <f>S158 - sorted!Z$103</f>
        <v>0</v>
      </c>
      <c r="AH158">
        <f>T158 - sorted!AA$103</f>
        <v>0</v>
      </c>
      <c r="AI158">
        <f>U158 - sorted!AB$103</f>
        <v>0</v>
      </c>
      <c r="AJ158">
        <f>V158 - sorted!AC$103</f>
        <v>0</v>
      </c>
      <c r="AK158">
        <f>W158 - sorted!AD$103</f>
        <v>0</v>
      </c>
    </row>
    <row r="159" spans="4:37" x14ac:dyDescent="0.35">
      <c r="D159">
        <f t="shared" si="19"/>
        <v>1</v>
      </c>
      <c r="E159">
        <f t="shared" si="20"/>
        <v>1</v>
      </c>
      <c r="F159">
        <f t="shared" si="20"/>
        <v>1</v>
      </c>
      <c r="G159">
        <f t="shared" si="21"/>
        <v>1</v>
      </c>
      <c r="H159">
        <f t="shared" si="22"/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AG159">
        <f>S159 - sorted!Z$103</f>
        <v>0</v>
      </c>
      <c r="AH159">
        <f>T159 - sorted!AA$103</f>
        <v>0</v>
      </c>
      <c r="AI159">
        <f>U159 - sorted!AB$103</f>
        <v>0</v>
      </c>
      <c r="AJ159">
        <f>V159 - sorted!AC$103</f>
        <v>0</v>
      </c>
      <c r="AK159">
        <f>W159 - sorted!AD$103</f>
        <v>0</v>
      </c>
    </row>
    <row r="160" spans="4:37" x14ac:dyDescent="0.35">
      <c r="D160">
        <f t="shared" si="19"/>
        <v>1</v>
      </c>
      <c r="E160">
        <f t="shared" si="20"/>
        <v>1</v>
      </c>
      <c r="F160">
        <f t="shared" si="20"/>
        <v>1</v>
      </c>
      <c r="G160">
        <f t="shared" si="21"/>
        <v>1</v>
      </c>
      <c r="H160">
        <f t="shared" si="22"/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AG160">
        <f>S160 - sorted!Z$103</f>
        <v>0</v>
      </c>
      <c r="AH160">
        <f>T160 - sorted!AA$103</f>
        <v>0</v>
      </c>
      <c r="AI160">
        <f>U160 - sorted!AB$103</f>
        <v>0</v>
      </c>
      <c r="AJ160">
        <f>V160 - sorted!AC$103</f>
        <v>0</v>
      </c>
      <c r="AK160">
        <f>W160 - sorted!AD$103</f>
        <v>0</v>
      </c>
    </row>
    <row r="161" spans="4:37" x14ac:dyDescent="0.35">
      <c r="D161">
        <f t="shared" si="19"/>
        <v>1</v>
      </c>
      <c r="E161">
        <f t="shared" si="20"/>
        <v>1</v>
      </c>
      <c r="F161">
        <f t="shared" si="20"/>
        <v>1</v>
      </c>
      <c r="G161">
        <f t="shared" si="21"/>
        <v>1</v>
      </c>
      <c r="H161">
        <f t="shared" si="22"/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G161">
        <f>S161 - sorted!Z$103</f>
        <v>0</v>
      </c>
      <c r="AH161">
        <f>T161 - sorted!AA$103</f>
        <v>0</v>
      </c>
      <c r="AI161">
        <f>U161 - sorted!AB$103</f>
        <v>0</v>
      </c>
      <c r="AJ161">
        <f>V161 - sorted!AC$103</f>
        <v>0</v>
      </c>
      <c r="AK161">
        <f>W161 - sorted!AD$103</f>
        <v>0</v>
      </c>
    </row>
    <row r="162" spans="4:37" x14ac:dyDescent="0.35">
      <c r="D162">
        <f t="shared" si="19"/>
        <v>1</v>
      </c>
      <c r="E162">
        <f t="shared" si="20"/>
        <v>1</v>
      </c>
      <c r="F162">
        <f t="shared" si="20"/>
        <v>1</v>
      </c>
      <c r="G162">
        <f t="shared" si="21"/>
        <v>1</v>
      </c>
      <c r="H162">
        <f t="shared" si="22"/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AG162">
        <f>S162 - sorted!Z$103</f>
        <v>0</v>
      </c>
      <c r="AH162">
        <f>T162 - sorted!AA$103</f>
        <v>0</v>
      </c>
      <c r="AI162">
        <f>U162 - sorted!AB$103</f>
        <v>0</v>
      </c>
      <c r="AJ162">
        <f>V162 - sorted!AC$103</f>
        <v>0</v>
      </c>
      <c r="AK162">
        <f>W162 - sorted!AD$103</f>
        <v>0</v>
      </c>
    </row>
    <row r="163" spans="4:37" x14ac:dyDescent="0.35">
      <c r="D163">
        <f t="shared" ref="D163:D194" si="23">1900 * AG163/(AN$7 * 1) + 1</f>
        <v>1</v>
      </c>
      <c r="E163">
        <f t="shared" ref="E163:F194" si="24">1900 * AH163/(AO$7 * 1) + 1</f>
        <v>1</v>
      </c>
      <c r="F163">
        <f t="shared" si="24"/>
        <v>1</v>
      </c>
      <c r="G163">
        <f t="shared" ref="G163:G194" si="25">1900 * AJ163/(AQ$7 * 1) + 1</f>
        <v>1</v>
      </c>
      <c r="H163">
        <f t="shared" ref="H163:H194" si="26">1900 * AK163/(AR$7 * 1) + 1</f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G163">
        <f>S163 - sorted!Z$103</f>
        <v>0</v>
      </c>
      <c r="AH163">
        <f>T163 - sorted!AA$103</f>
        <v>0</v>
      </c>
      <c r="AI163">
        <f>U163 - sorted!AB$103</f>
        <v>0</v>
      </c>
      <c r="AJ163">
        <f>V163 - sorted!AC$103</f>
        <v>0</v>
      </c>
      <c r="AK163">
        <f>W163 - sorted!AD$103</f>
        <v>0</v>
      </c>
    </row>
    <row r="164" spans="4:37" x14ac:dyDescent="0.35">
      <c r="D164">
        <f t="shared" si="23"/>
        <v>1</v>
      </c>
      <c r="E164">
        <f t="shared" si="24"/>
        <v>1</v>
      </c>
      <c r="F164">
        <f t="shared" si="24"/>
        <v>1</v>
      </c>
      <c r="G164">
        <f t="shared" si="25"/>
        <v>1</v>
      </c>
      <c r="H164">
        <f t="shared" si="26"/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AG164">
        <f>S164 - sorted!Z$103</f>
        <v>0</v>
      </c>
      <c r="AH164">
        <f>T164 - sorted!AA$103</f>
        <v>0</v>
      </c>
      <c r="AI164">
        <f>U164 - sorted!AB$103</f>
        <v>0</v>
      </c>
      <c r="AJ164">
        <f>V164 - sorted!AC$103</f>
        <v>0</v>
      </c>
      <c r="AK164">
        <f>W164 - sorted!AD$103</f>
        <v>0</v>
      </c>
    </row>
    <row r="165" spans="4:37" x14ac:dyDescent="0.35">
      <c r="D165">
        <f t="shared" si="23"/>
        <v>1</v>
      </c>
      <c r="E165">
        <f t="shared" si="24"/>
        <v>1</v>
      </c>
      <c r="F165">
        <f t="shared" si="24"/>
        <v>1</v>
      </c>
      <c r="G165">
        <f t="shared" si="25"/>
        <v>1</v>
      </c>
      <c r="H165">
        <f t="shared" si="26"/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AG165">
        <f>S165 - sorted!Z$103</f>
        <v>0</v>
      </c>
      <c r="AH165">
        <f>T165 - sorted!AA$103</f>
        <v>0</v>
      </c>
      <c r="AI165">
        <f>U165 - sorted!AB$103</f>
        <v>0</v>
      </c>
      <c r="AJ165">
        <f>V165 - sorted!AC$103</f>
        <v>0</v>
      </c>
      <c r="AK165">
        <f>W165 - sorted!AD$103</f>
        <v>0</v>
      </c>
    </row>
    <row r="166" spans="4:37" x14ac:dyDescent="0.35">
      <c r="D166">
        <f t="shared" si="23"/>
        <v>1</v>
      </c>
      <c r="E166">
        <f t="shared" si="24"/>
        <v>1</v>
      </c>
      <c r="F166">
        <f t="shared" si="24"/>
        <v>1</v>
      </c>
      <c r="G166">
        <f t="shared" si="25"/>
        <v>1</v>
      </c>
      <c r="H166">
        <f t="shared" si="26"/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G166">
        <f>S166 - sorted!Z$103</f>
        <v>0</v>
      </c>
      <c r="AH166">
        <f>T166 - sorted!AA$103</f>
        <v>0</v>
      </c>
      <c r="AI166">
        <f>U166 - sorted!AB$103</f>
        <v>0</v>
      </c>
      <c r="AJ166">
        <f>V166 - sorted!AC$103</f>
        <v>0</v>
      </c>
      <c r="AK166">
        <f>W166 - sorted!AD$103</f>
        <v>0</v>
      </c>
    </row>
    <row r="167" spans="4:37" x14ac:dyDescent="0.35">
      <c r="D167">
        <f t="shared" si="23"/>
        <v>1</v>
      </c>
      <c r="E167">
        <f t="shared" si="24"/>
        <v>1</v>
      </c>
      <c r="F167">
        <f t="shared" si="24"/>
        <v>1</v>
      </c>
      <c r="G167">
        <f t="shared" si="25"/>
        <v>1</v>
      </c>
      <c r="H167">
        <f t="shared" si="26"/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AG167">
        <f>S167 - sorted!Z$103</f>
        <v>0</v>
      </c>
      <c r="AH167">
        <f>T167 - sorted!AA$103</f>
        <v>0</v>
      </c>
      <c r="AI167">
        <f>U167 - sorted!AB$103</f>
        <v>0</v>
      </c>
      <c r="AJ167">
        <f>V167 - sorted!AC$103</f>
        <v>0</v>
      </c>
      <c r="AK167">
        <f>W167 - sorted!AD$103</f>
        <v>0</v>
      </c>
    </row>
    <row r="168" spans="4:37" x14ac:dyDescent="0.35">
      <c r="D168">
        <f t="shared" si="23"/>
        <v>1</v>
      </c>
      <c r="E168">
        <f t="shared" si="24"/>
        <v>1</v>
      </c>
      <c r="F168">
        <f t="shared" si="24"/>
        <v>1</v>
      </c>
      <c r="G168">
        <f t="shared" si="25"/>
        <v>1</v>
      </c>
      <c r="H168">
        <f t="shared" si="26"/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AG168">
        <f>S168 - sorted!Z$103</f>
        <v>0</v>
      </c>
      <c r="AH168">
        <f>T168 - sorted!AA$103</f>
        <v>0</v>
      </c>
      <c r="AI168">
        <f>U168 - sorted!AB$103</f>
        <v>0</v>
      </c>
      <c r="AJ168">
        <f>V168 - sorted!AC$103</f>
        <v>0</v>
      </c>
      <c r="AK168">
        <f>W168 - sorted!AD$103</f>
        <v>0</v>
      </c>
    </row>
    <row r="169" spans="4:37" x14ac:dyDescent="0.35">
      <c r="D169">
        <f t="shared" si="23"/>
        <v>1</v>
      </c>
      <c r="E169">
        <f t="shared" si="24"/>
        <v>1</v>
      </c>
      <c r="F169">
        <f t="shared" si="24"/>
        <v>1</v>
      </c>
      <c r="G169">
        <f t="shared" si="25"/>
        <v>1</v>
      </c>
      <c r="H169">
        <f t="shared" si="26"/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G169">
        <f>S169 - sorted!Z$103</f>
        <v>0</v>
      </c>
      <c r="AH169">
        <f>T169 - sorted!AA$103</f>
        <v>0</v>
      </c>
      <c r="AI169">
        <f>U169 - sorted!AB$103</f>
        <v>0</v>
      </c>
      <c r="AJ169">
        <f>V169 - sorted!AC$103</f>
        <v>0</v>
      </c>
      <c r="AK169">
        <f>W169 - sorted!AD$103</f>
        <v>0</v>
      </c>
    </row>
    <row r="170" spans="4:37" x14ac:dyDescent="0.35">
      <c r="D170">
        <f t="shared" si="23"/>
        <v>1</v>
      </c>
      <c r="E170">
        <f t="shared" si="24"/>
        <v>1</v>
      </c>
      <c r="F170">
        <f t="shared" si="24"/>
        <v>1</v>
      </c>
      <c r="G170">
        <f t="shared" si="25"/>
        <v>1</v>
      </c>
      <c r="H170">
        <f t="shared" si="26"/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AG170">
        <f>S170 - sorted!Z$103</f>
        <v>0</v>
      </c>
      <c r="AH170">
        <f>T170 - sorted!AA$103</f>
        <v>0</v>
      </c>
      <c r="AI170">
        <f>U170 - sorted!AB$103</f>
        <v>0</v>
      </c>
      <c r="AJ170">
        <f>V170 - sorted!AC$103</f>
        <v>0</v>
      </c>
      <c r="AK170">
        <f>W170 - sorted!AD$103</f>
        <v>0</v>
      </c>
    </row>
    <row r="171" spans="4:37" x14ac:dyDescent="0.35">
      <c r="D171">
        <f t="shared" si="23"/>
        <v>1</v>
      </c>
      <c r="E171">
        <f t="shared" si="24"/>
        <v>1</v>
      </c>
      <c r="F171">
        <f t="shared" si="24"/>
        <v>1</v>
      </c>
      <c r="G171">
        <f t="shared" si="25"/>
        <v>1</v>
      </c>
      <c r="H171">
        <f t="shared" si="26"/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G171">
        <f>S171 - sorted!Z$103</f>
        <v>0</v>
      </c>
      <c r="AH171">
        <f>T171 - sorted!AA$103</f>
        <v>0</v>
      </c>
      <c r="AI171">
        <f>U171 - sorted!AB$103</f>
        <v>0</v>
      </c>
      <c r="AJ171">
        <f>V171 - sorted!AC$103</f>
        <v>0</v>
      </c>
      <c r="AK171">
        <f>W171 - sorted!AD$103</f>
        <v>0</v>
      </c>
    </row>
    <row r="172" spans="4:37" x14ac:dyDescent="0.35">
      <c r="D172">
        <f t="shared" si="23"/>
        <v>1</v>
      </c>
      <c r="E172">
        <f t="shared" si="24"/>
        <v>1</v>
      </c>
      <c r="F172">
        <f t="shared" si="24"/>
        <v>1</v>
      </c>
      <c r="G172">
        <f t="shared" si="25"/>
        <v>1</v>
      </c>
      <c r="H172">
        <f t="shared" si="26"/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G172">
        <f>S172 - sorted!Z$103</f>
        <v>0</v>
      </c>
      <c r="AH172">
        <f>T172 - sorted!AA$103</f>
        <v>0</v>
      </c>
      <c r="AI172">
        <f>U172 - sorted!AB$103</f>
        <v>0</v>
      </c>
      <c r="AJ172">
        <f>V172 - sorted!AC$103</f>
        <v>0</v>
      </c>
      <c r="AK172">
        <f>W172 - sorted!AD$103</f>
        <v>0</v>
      </c>
    </row>
    <row r="173" spans="4:37" x14ac:dyDescent="0.35">
      <c r="D173">
        <f t="shared" si="23"/>
        <v>1</v>
      </c>
      <c r="E173">
        <f t="shared" si="24"/>
        <v>1</v>
      </c>
      <c r="F173">
        <f t="shared" si="24"/>
        <v>1</v>
      </c>
      <c r="G173">
        <f t="shared" si="25"/>
        <v>1</v>
      </c>
      <c r="H173">
        <f t="shared" si="26"/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AG173">
        <f>S173 - sorted!Z$103</f>
        <v>0</v>
      </c>
      <c r="AH173">
        <f>T173 - sorted!AA$103</f>
        <v>0</v>
      </c>
      <c r="AI173">
        <f>U173 - sorted!AB$103</f>
        <v>0</v>
      </c>
      <c r="AJ173">
        <f>V173 - sorted!AC$103</f>
        <v>0</v>
      </c>
      <c r="AK173">
        <f>W173 - sorted!AD$103</f>
        <v>0</v>
      </c>
    </row>
    <row r="174" spans="4:37" x14ac:dyDescent="0.35">
      <c r="D174">
        <f t="shared" si="23"/>
        <v>1</v>
      </c>
      <c r="E174">
        <f t="shared" si="24"/>
        <v>1</v>
      </c>
      <c r="F174">
        <f t="shared" si="24"/>
        <v>1</v>
      </c>
      <c r="G174">
        <f t="shared" si="25"/>
        <v>1</v>
      </c>
      <c r="H174">
        <f t="shared" si="26"/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G174">
        <f>S174 - sorted!Z$103</f>
        <v>0</v>
      </c>
      <c r="AH174">
        <f>T174 - sorted!AA$103</f>
        <v>0</v>
      </c>
      <c r="AI174">
        <f>U174 - sorted!AB$103</f>
        <v>0</v>
      </c>
      <c r="AJ174">
        <f>V174 - sorted!AC$103</f>
        <v>0</v>
      </c>
      <c r="AK174">
        <f>W174 - sorted!AD$103</f>
        <v>0</v>
      </c>
    </row>
    <row r="175" spans="4:37" x14ac:dyDescent="0.35">
      <c r="D175">
        <f t="shared" si="23"/>
        <v>1</v>
      </c>
      <c r="E175">
        <f t="shared" si="24"/>
        <v>1</v>
      </c>
      <c r="F175">
        <f t="shared" si="24"/>
        <v>1</v>
      </c>
      <c r="G175">
        <f t="shared" si="25"/>
        <v>1</v>
      </c>
      <c r="H175">
        <f t="shared" si="26"/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G175">
        <f>S175 - sorted!Z$103</f>
        <v>0</v>
      </c>
      <c r="AH175">
        <f>T175 - sorted!AA$103</f>
        <v>0</v>
      </c>
      <c r="AI175">
        <f>U175 - sorted!AB$103</f>
        <v>0</v>
      </c>
      <c r="AJ175">
        <f>V175 - sorted!AC$103</f>
        <v>0</v>
      </c>
      <c r="AK175">
        <f>W175 - sorted!AD$103</f>
        <v>0</v>
      </c>
    </row>
    <row r="176" spans="4:37" x14ac:dyDescent="0.35">
      <c r="D176">
        <f t="shared" si="23"/>
        <v>1</v>
      </c>
      <c r="E176">
        <f t="shared" si="24"/>
        <v>1</v>
      </c>
      <c r="F176">
        <f t="shared" si="24"/>
        <v>1</v>
      </c>
      <c r="G176">
        <f t="shared" si="25"/>
        <v>1</v>
      </c>
      <c r="H176">
        <f t="shared" si="26"/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G176">
        <f>S176 - sorted!Z$103</f>
        <v>0</v>
      </c>
      <c r="AH176">
        <f>T176 - sorted!AA$103</f>
        <v>0</v>
      </c>
      <c r="AI176">
        <f>U176 - sorted!AB$103</f>
        <v>0</v>
      </c>
      <c r="AJ176">
        <f>V176 - sorted!AC$103</f>
        <v>0</v>
      </c>
      <c r="AK176">
        <f>W176 - sorted!AD$103</f>
        <v>0</v>
      </c>
    </row>
    <row r="177" spans="4:37" x14ac:dyDescent="0.35">
      <c r="D177">
        <f t="shared" si="23"/>
        <v>1</v>
      </c>
      <c r="E177">
        <f t="shared" si="24"/>
        <v>1</v>
      </c>
      <c r="F177">
        <f t="shared" si="24"/>
        <v>1</v>
      </c>
      <c r="G177">
        <f t="shared" si="25"/>
        <v>1</v>
      </c>
      <c r="H177">
        <f t="shared" si="26"/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AG177">
        <f>S177 - sorted!Z$103</f>
        <v>0</v>
      </c>
      <c r="AH177">
        <f>T177 - sorted!AA$103</f>
        <v>0</v>
      </c>
      <c r="AI177">
        <f>U177 - sorted!AB$103</f>
        <v>0</v>
      </c>
      <c r="AJ177">
        <f>V177 - sorted!AC$103</f>
        <v>0</v>
      </c>
      <c r="AK177">
        <f>W177 - sorted!AD$103</f>
        <v>0</v>
      </c>
    </row>
    <row r="178" spans="4:37" x14ac:dyDescent="0.35">
      <c r="D178">
        <f t="shared" si="23"/>
        <v>1</v>
      </c>
      <c r="E178">
        <f t="shared" si="24"/>
        <v>1</v>
      </c>
      <c r="F178">
        <f t="shared" si="24"/>
        <v>1</v>
      </c>
      <c r="G178">
        <f t="shared" si="25"/>
        <v>1</v>
      </c>
      <c r="H178">
        <f t="shared" si="26"/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G178">
        <f>S178 - sorted!Z$103</f>
        <v>0</v>
      </c>
      <c r="AH178">
        <f>T178 - sorted!AA$103</f>
        <v>0</v>
      </c>
      <c r="AI178">
        <f>U178 - sorted!AB$103</f>
        <v>0</v>
      </c>
      <c r="AJ178">
        <f>V178 - sorted!AC$103</f>
        <v>0</v>
      </c>
      <c r="AK178">
        <f>W178 - sorted!AD$103</f>
        <v>0</v>
      </c>
    </row>
    <row r="179" spans="4:37" x14ac:dyDescent="0.35">
      <c r="D179">
        <f t="shared" si="23"/>
        <v>1</v>
      </c>
      <c r="E179">
        <f t="shared" si="24"/>
        <v>1</v>
      </c>
      <c r="F179">
        <f t="shared" si="24"/>
        <v>1</v>
      </c>
      <c r="G179">
        <f t="shared" si="25"/>
        <v>1</v>
      </c>
      <c r="H179">
        <f t="shared" si="26"/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G179">
        <f>S179 - sorted!Z$103</f>
        <v>0</v>
      </c>
      <c r="AH179">
        <f>T179 - sorted!AA$103</f>
        <v>0</v>
      </c>
      <c r="AI179">
        <f>U179 - sorted!AB$103</f>
        <v>0</v>
      </c>
      <c r="AJ179">
        <f>V179 - sorted!AC$103</f>
        <v>0</v>
      </c>
      <c r="AK179">
        <f>W179 - sorted!AD$103</f>
        <v>0</v>
      </c>
    </row>
    <row r="180" spans="4:37" x14ac:dyDescent="0.35">
      <c r="D180">
        <f t="shared" si="23"/>
        <v>1</v>
      </c>
      <c r="E180">
        <f t="shared" si="24"/>
        <v>1</v>
      </c>
      <c r="F180">
        <f t="shared" si="24"/>
        <v>1</v>
      </c>
      <c r="G180">
        <f t="shared" si="25"/>
        <v>1</v>
      </c>
      <c r="H180">
        <f t="shared" si="26"/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G180">
        <f>S180 - sorted!Z$103</f>
        <v>0</v>
      </c>
      <c r="AH180">
        <f>T180 - sorted!AA$103</f>
        <v>0</v>
      </c>
      <c r="AI180">
        <f>U180 - sorted!AB$103</f>
        <v>0</v>
      </c>
      <c r="AJ180">
        <f>V180 - sorted!AC$103</f>
        <v>0</v>
      </c>
      <c r="AK180">
        <f>W180 - sorted!AD$103</f>
        <v>0</v>
      </c>
    </row>
    <row r="181" spans="4:37" x14ac:dyDescent="0.35">
      <c r="D181">
        <f t="shared" si="23"/>
        <v>1</v>
      </c>
      <c r="E181">
        <f t="shared" si="24"/>
        <v>1</v>
      </c>
      <c r="F181">
        <f t="shared" si="24"/>
        <v>1</v>
      </c>
      <c r="G181">
        <f t="shared" si="25"/>
        <v>1</v>
      </c>
      <c r="H181">
        <f t="shared" si="26"/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AG181">
        <f>S181 - sorted!Z$103</f>
        <v>0</v>
      </c>
      <c r="AH181">
        <f>T181 - sorted!AA$103</f>
        <v>0</v>
      </c>
      <c r="AI181">
        <f>U181 - sorted!AB$103</f>
        <v>0</v>
      </c>
      <c r="AJ181">
        <f>V181 - sorted!AC$103</f>
        <v>0</v>
      </c>
      <c r="AK181">
        <f>W181 - sorted!AD$103</f>
        <v>0</v>
      </c>
    </row>
    <row r="182" spans="4:37" x14ac:dyDescent="0.35">
      <c r="D182">
        <f t="shared" si="23"/>
        <v>1</v>
      </c>
      <c r="E182">
        <f t="shared" si="24"/>
        <v>1</v>
      </c>
      <c r="F182">
        <f t="shared" si="24"/>
        <v>1</v>
      </c>
      <c r="G182">
        <f t="shared" si="25"/>
        <v>1</v>
      </c>
      <c r="H182">
        <f t="shared" si="26"/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AG182">
        <f>S182 - sorted!Z$103</f>
        <v>0</v>
      </c>
      <c r="AH182">
        <f>T182 - sorted!AA$103</f>
        <v>0</v>
      </c>
      <c r="AI182">
        <f>U182 - sorted!AB$103</f>
        <v>0</v>
      </c>
      <c r="AJ182">
        <f>V182 - sorted!AC$103</f>
        <v>0</v>
      </c>
      <c r="AK182">
        <f>W182 - sorted!AD$103</f>
        <v>0</v>
      </c>
    </row>
    <row r="183" spans="4:37" x14ac:dyDescent="0.35">
      <c r="D183">
        <f t="shared" si="23"/>
        <v>1</v>
      </c>
      <c r="E183">
        <f t="shared" si="24"/>
        <v>1</v>
      </c>
      <c r="F183">
        <f t="shared" si="24"/>
        <v>1</v>
      </c>
      <c r="G183">
        <f t="shared" si="25"/>
        <v>1</v>
      </c>
      <c r="H183">
        <f t="shared" si="26"/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AG183">
        <f>S183 - sorted!Z$103</f>
        <v>0</v>
      </c>
      <c r="AH183">
        <f>T183 - sorted!AA$103</f>
        <v>0</v>
      </c>
      <c r="AI183">
        <f>U183 - sorted!AB$103</f>
        <v>0</v>
      </c>
      <c r="AJ183">
        <f>V183 - sorted!AC$103</f>
        <v>0</v>
      </c>
      <c r="AK183">
        <f>W183 - sorted!AD$103</f>
        <v>0</v>
      </c>
    </row>
    <row r="184" spans="4:37" x14ac:dyDescent="0.35">
      <c r="D184">
        <f t="shared" si="23"/>
        <v>1</v>
      </c>
      <c r="E184">
        <f t="shared" si="24"/>
        <v>1</v>
      </c>
      <c r="F184">
        <f t="shared" si="24"/>
        <v>1</v>
      </c>
      <c r="G184">
        <f t="shared" si="25"/>
        <v>1</v>
      </c>
      <c r="H184">
        <f t="shared" si="26"/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AG184">
        <f>S184 - sorted!Z$103</f>
        <v>0</v>
      </c>
      <c r="AH184">
        <f>T184 - sorted!AA$103</f>
        <v>0</v>
      </c>
      <c r="AI184">
        <f>U184 - sorted!AB$103</f>
        <v>0</v>
      </c>
      <c r="AJ184">
        <f>V184 - sorted!AC$103</f>
        <v>0</v>
      </c>
      <c r="AK184">
        <f>W184 - sorted!AD$103</f>
        <v>0</v>
      </c>
    </row>
    <row r="185" spans="4:37" x14ac:dyDescent="0.35">
      <c r="D185">
        <f t="shared" si="23"/>
        <v>1</v>
      </c>
      <c r="E185">
        <f t="shared" si="24"/>
        <v>1</v>
      </c>
      <c r="F185">
        <f t="shared" si="24"/>
        <v>1</v>
      </c>
      <c r="G185">
        <f t="shared" si="25"/>
        <v>1</v>
      </c>
      <c r="H185">
        <f t="shared" si="26"/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G185">
        <f>S185 - sorted!Z$103</f>
        <v>0</v>
      </c>
      <c r="AH185">
        <f>T185 - sorted!AA$103</f>
        <v>0</v>
      </c>
      <c r="AI185">
        <f>U185 - sorted!AB$103</f>
        <v>0</v>
      </c>
      <c r="AJ185">
        <f>V185 - sorted!AC$103</f>
        <v>0</v>
      </c>
      <c r="AK185">
        <f>W185 - sorted!AD$103</f>
        <v>0</v>
      </c>
    </row>
    <row r="186" spans="4:37" x14ac:dyDescent="0.35">
      <c r="D186">
        <f t="shared" si="23"/>
        <v>1</v>
      </c>
      <c r="E186">
        <f t="shared" si="24"/>
        <v>1</v>
      </c>
      <c r="F186">
        <f t="shared" si="24"/>
        <v>1</v>
      </c>
      <c r="G186">
        <f t="shared" si="25"/>
        <v>1</v>
      </c>
      <c r="H186">
        <f t="shared" si="26"/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AG186">
        <f>S186 - sorted!Z$103</f>
        <v>0</v>
      </c>
      <c r="AH186">
        <f>T186 - sorted!AA$103</f>
        <v>0</v>
      </c>
      <c r="AI186">
        <f>U186 - sorted!AB$103</f>
        <v>0</v>
      </c>
      <c r="AJ186">
        <f>V186 - sorted!AC$103</f>
        <v>0</v>
      </c>
      <c r="AK186">
        <f>W186 - sorted!AD$103</f>
        <v>0</v>
      </c>
    </row>
    <row r="187" spans="4:37" x14ac:dyDescent="0.35">
      <c r="D187">
        <f t="shared" si="23"/>
        <v>1</v>
      </c>
      <c r="E187">
        <f t="shared" si="24"/>
        <v>1</v>
      </c>
      <c r="F187">
        <f t="shared" si="24"/>
        <v>1</v>
      </c>
      <c r="G187">
        <f t="shared" si="25"/>
        <v>1</v>
      </c>
      <c r="H187">
        <f t="shared" si="26"/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G187">
        <f>S187 - sorted!Z$103</f>
        <v>0</v>
      </c>
      <c r="AH187">
        <f>T187 - sorted!AA$103</f>
        <v>0</v>
      </c>
      <c r="AI187">
        <f>U187 - sorted!AB$103</f>
        <v>0</v>
      </c>
      <c r="AJ187">
        <f>V187 - sorted!AC$103</f>
        <v>0</v>
      </c>
      <c r="AK187">
        <f>W187 - sorted!AD$103</f>
        <v>0</v>
      </c>
    </row>
    <row r="188" spans="4:37" x14ac:dyDescent="0.35">
      <c r="D188">
        <f t="shared" si="23"/>
        <v>1</v>
      </c>
      <c r="E188">
        <f t="shared" si="24"/>
        <v>1</v>
      </c>
      <c r="F188">
        <f t="shared" si="24"/>
        <v>1</v>
      </c>
      <c r="G188">
        <f t="shared" si="25"/>
        <v>1</v>
      </c>
      <c r="H188">
        <f t="shared" si="26"/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AG188">
        <f>S188 - sorted!Z$103</f>
        <v>0</v>
      </c>
      <c r="AH188">
        <f>T188 - sorted!AA$103</f>
        <v>0</v>
      </c>
      <c r="AI188">
        <f>U188 - sorted!AB$103</f>
        <v>0</v>
      </c>
      <c r="AJ188">
        <f>V188 - sorted!AC$103</f>
        <v>0</v>
      </c>
      <c r="AK188">
        <f>W188 - sorted!AD$103</f>
        <v>0</v>
      </c>
    </row>
    <row r="189" spans="4:37" x14ac:dyDescent="0.35">
      <c r="D189">
        <f t="shared" si="23"/>
        <v>1</v>
      </c>
      <c r="E189">
        <f t="shared" si="24"/>
        <v>1</v>
      </c>
      <c r="F189">
        <f t="shared" si="24"/>
        <v>1</v>
      </c>
      <c r="G189">
        <f t="shared" si="25"/>
        <v>1</v>
      </c>
      <c r="H189">
        <f t="shared" si="26"/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G189">
        <f>S189 - sorted!Z$103</f>
        <v>0</v>
      </c>
      <c r="AH189">
        <f>T189 - sorted!AA$103</f>
        <v>0</v>
      </c>
      <c r="AI189">
        <f>U189 - sorted!AB$103</f>
        <v>0</v>
      </c>
      <c r="AJ189">
        <f>V189 - sorted!AC$103</f>
        <v>0</v>
      </c>
      <c r="AK189">
        <f>W189 - sorted!AD$103</f>
        <v>0</v>
      </c>
    </row>
    <row r="190" spans="4:37" x14ac:dyDescent="0.35">
      <c r="D190">
        <f t="shared" si="23"/>
        <v>1</v>
      </c>
      <c r="E190">
        <f t="shared" si="24"/>
        <v>1</v>
      </c>
      <c r="F190">
        <f t="shared" si="24"/>
        <v>1</v>
      </c>
      <c r="G190">
        <f t="shared" si="25"/>
        <v>1</v>
      </c>
      <c r="H190">
        <f t="shared" si="26"/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G190">
        <f>S190 - sorted!Z$103</f>
        <v>0</v>
      </c>
      <c r="AH190">
        <f>T190 - sorted!AA$103</f>
        <v>0</v>
      </c>
      <c r="AI190">
        <f>U190 - sorted!AB$103</f>
        <v>0</v>
      </c>
      <c r="AJ190">
        <f>V190 - sorted!AC$103</f>
        <v>0</v>
      </c>
      <c r="AK190">
        <f>W190 - sorted!AD$103</f>
        <v>0</v>
      </c>
    </row>
    <row r="191" spans="4:37" x14ac:dyDescent="0.35">
      <c r="D191">
        <f t="shared" si="23"/>
        <v>1</v>
      </c>
      <c r="E191">
        <f t="shared" si="24"/>
        <v>1</v>
      </c>
      <c r="F191">
        <f t="shared" si="24"/>
        <v>1</v>
      </c>
      <c r="G191">
        <f t="shared" si="25"/>
        <v>1</v>
      </c>
      <c r="H191">
        <f t="shared" si="26"/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AG191">
        <f>S191 - sorted!Z$103</f>
        <v>0</v>
      </c>
      <c r="AH191">
        <f>T191 - sorted!AA$103</f>
        <v>0</v>
      </c>
      <c r="AI191">
        <f>U191 - sorted!AB$103</f>
        <v>0</v>
      </c>
      <c r="AJ191">
        <f>V191 - sorted!AC$103</f>
        <v>0</v>
      </c>
      <c r="AK191">
        <f>W191 - sorted!AD$103</f>
        <v>0</v>
      </c>
    </row>
    <row r="192" spans="4:37" x14ac:dyDescent="0.35">
      <c r="D192">
        <f t="shared" si="23"/>
        <v>1</v>
      </c>
      <c r="E192">
        <f t="shared" si="24"/>
        <v>1</v>
      </c>
      <c r="F192">
        <f t="shared" si="24"/>
        <v>1</v>
      </c>
      <c r="G192">
        <f t="shared" si="25"/>
        <v>1</v>
      </c>
      <c r="H192">
        <f t="shared" si="26"/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G192">
        <f>S192 - sorted!Z$103</f>
        <v>0</v>
      </c>
      <c r="AH192">
        <f>T192 - sorted!AA$103</f>
        <v>0</v>
      </c>
      <c r="AI192">
        <f>U192 - sorted!AB$103</f>
        <v>0</v>
      </c>
      <c r="AJ192">
        <f>V192 - sorted!AC$103</f>
        <v>0</v>
      </c>
      <c r="AK192">
        <f>W192 - sorted!AD$103</f>
        <v>0</v>
      </c>
    </row>
    <row r="193" spans="4:37" x14ac:dyDescent="0.35">
      <c r="D193">
        <f t="shared" si="23"/>
        <v>1</v>
      </c>
      <c r="E193">
        <f t="shared" si="24"/>
        <v>1</v>
      </c>
      <c r="F193">
        <f t="shared" si="24"/>
        <v>1</v>
      </c>
      <c r="G193">
        <f t="shared" si="25"/>
        <v>1</v>
      </c>
      <c r="H193">
        <f t="shared" si="26"/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AG193">
        <f>S193 - sorted!Z$103</f>
        <v>0</v>
      </c>
      <c r="AH193">
        <f>T193 - sorted!AA$103</f>
        <v>0</v>
      </c>
      <c r="AI193">
        <f>U193 - sorted!AB$103</f>
        <v>0</v>
      </c>
      <c r="AJ193">
        <f>V193 - sorted!AC$103</f>
        <v>0</v>
      </c>
      <c r="AK193">
        <f>W193 - sorted!AD$103</f>
        <v>0</v>
      </c>
    </row>
    <row r="194" spans="4:37" x14ac:dyDescent="0.35">
      <c r="D194">
        <f t="shared" si="23"/>
        <v>1</v>
      </c>
      <c r="E194">
        <f t="shared" si="24"/>
        <v>1</v>
      </c>
      <c r="F194">
        <f t="shared" si="24"/>
        <v>1</v>
      </c>
      <c r="G194">
        <f t="shared" si="25"/>
        <v>1</v>
      </c>
      <c r="H194">
        <f t="shared" si="26"/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G194">
        <f>S194 - sorted!Z$103</f>
        <v>0</v>
      </c>
      <c r="AH194">
        <f>T194 - sorted!AA$103</f>
        <v>0</v>
      </c>
      <c r="AI194">
        <f>U194 - sorted!AB$103</f>
        <v>0</v>
      </c>
      <c r="AJ194">
        <f>V194 - sorted!AC$103</f>
        <v>0</v>
      </c>
      <c r="AK194">
        <f>W194 - sorted!AD$103</f>
        <v>0</v>
      </c>
    </row>
    <row r="195" spans="4:37" x14ac:dyDescent="0.35">
      <c r="D195">
        <f t="shared" ref="D195:D202" si="27">1900 * AG195/(AN$7 * 1) + 1</f>
        <v>1</v>
      </c>
      <c r="E195">
        <f t="shared" ref="E195:F202" si="28">1900 * AH195/(AO$7 * 1) + 1</f>
        <v>1</v>
      </c>
      <c r="F195">
        <f t="shared" si="28"/>
        <v>1</v>
      </c>
      <c r="G195">
        <f t="shared" ref="G195:G202" si="29">1900 * AJ195/(AQ$7 * 1) + 1</f>
        <v>1</v>
      </c>
      <c r="H195">
        <f t="shared" ref="H195:H202" si="30">1900 * AK195/(AR$7 * 1) + 1</f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AG195">
        <f>S195 - sorted!Z$103</f>
        <v>0</v>
      </c>
      <c r="AH195">
        <f>T195 - sorted!AA$103</f>
        <v>0</v>
      </c>
      <c r="AI195">
        <f>U195 - sorted!AB$103</f>
        <v>0</v>
      </c>
      <c r="AJ195">
        <f>V195 - sorted!AC$103</f>
        <v>0</v>
      </c>
      <c r="AK195">
        <f>W195 - sorted!AD$103</f>
        <v>0</v>
      </c>
    </row>
    <row r="196" spans="4:37" x14ac:dyDescent="0.35">
      <c r="D196">
        <f t="shared" si="27"/>
        <v>1</v>
      </c>
      <c r="E196">
        <f t="shared" si="28"/>
        <v>1</v>
      </c>
      <c r="F196">
        <f t="shared" si="28"/>
        <v>1</v>
      </c>
      <c r="G196">
        <f t="shared" si="29"/>
        <v>1</v>
      </c>
      <c r="H196">
        <f t="shared" si="30"/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AG196">
        <f>S196 - sorted!Z$103</f>
        <v>0</v>
      </c>
      <c r="AH196">
        <f>T196 - sorted!AA$103</f>
        <v>0</v>
      </c>
      <c r="AI196">
        <f>U196 - sorted!AB$103</f>
        <v>0</v>
      </c>
      <c r="AJ196">
        <f>V196 - sorted!AC$103</f>
        <v>0</v>
      </c>
      <c r="AK196">
        <f>W196 - sorted!AD$103</f>
        <v>0</v>
      </c>
    </row>
    <row r="197" spans="4:37" x14ac:dyDescent="0.35">
      <c r="D197">
        <f t="shared" si="27"/>
        <v>1</v>
      </c>
      <c r="E197">
        <f t="shared" si="28"/>
        <v>1</v>
      </c>
      <c r="F197">
        <f t="shared" si="28"/>
        <v>1</v>
      </c>
      <c r="G197">
        <f t="shared" si="29"/>
        <v>1</v>
      </c>
      <c r="H197">
        <f t="shared" si="30"/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G197">
        <f>S197 - sorted!Z$103</f>
        <v>0</v>
      </c>
      <c r="AH197">
        <f>T197 - sorted!AA$103</f>
        <v>0</v>
      </c>
      <c r="AI197">
        <f>U197 - sorted!AB$103</f>
        <v>0</v>
      </c>
      <c r="AJ197">
        <f>V197 - sorted!AC$103</f>
        <v>0</v>
      </c>
      <c r="AK197">
        <f>W197 - sorted!AD$103</f>
        <v>0</v>
      </c>
    </row>
    <row r="198" spans="4:37" x14ac:dyDescent="0.35">
      <c r="D198">
        <f t="shared" si="27"/>
        <v>1</v>
      </c>
      <c r="E198">
        <f t="shared" si="28"/>
        <v>1</v>
      </c>
      <c r="F198">
        <f t="shared" si="28"/>
        <v>1</v>
      </c>
      <c r="G198">
        <f t="shared" si="29"/>
        <v>1</v>
      </c>
      <c r="H198">
        <f t="shared" si="30"/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G198">
        <f>S198 - sorted!Z$103</f>
        <v>0</v>
      </c>
      <c r="AH198">
        <f>T198 - sorted!AA$103</f>
        <v>0</v>
      </c>
      <c r="AI198">
        <f>U198 - sorted!AB$103</f>
        <v>0</v>
      </c>
      <c r="AJ198">
        <f>V198 - sorted!AC$103</f>
        <v>0</v>
      </c>
      <c r="AK198">
        <f>W198 - sorted!AD$103</f>
        <v>0</v>
      </c>
    </row>
    <row r="199" spans="4:37" x14ac:dyDescent="0.35">
      <c r="D199">
        <f t="shared" si="27"/>
        <v>1</v>
      </c>
      <c r="E199">
        <f t="shared" si="28"/>
        <v>1</v>
      </c>
      <c r="F199">
        <f t="shared" si="28"/>
        <v>1</v>
      </c>
      <c r="G199">
        <f t="shared" si="29"/>
        <v>1</v>
      </c>
      <c r="H199">
        <f t="shared" si="30"/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AG199">
        <f>S199 - sorted!Z$103</f>
        <v>0</v>
      </c>
      <c r="AH199">
        <f>T199 - sorted!AA$103</f>
        <v>0</v>
      </c>
      <c r="AI199">
        <f>U199 - sorted!AB$103</f>
        <v>0</v>
      </c>
      <c r="AJ199">
        <f>V199 - sorted!AC$103</f>
        <v>0</v>
      </c>
      <c r="AK199">
        <f>W199 - sorted!AD$103</f>
        <v>0</v>
      </c>
    </row>
    <row r="200" spans="4:37" x14ac:dyDescent="0.35">
      <c r="D200">
        <f t="shared" si="27"/>
        <v>1</v>
      </c>
      <c r="E200">
        <f t="shared" si="28"/>
        <v>1</v>
      </c>
      <c r="F200">
        <f t="shared" si="28"/>
        <v>1</v>
      </c>
      <c r="G200">
        <f t="shared" si="29"/>
        <v>1</v>
      </c>
      <c r="H200">
        <f t="shared" si="30"/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AG200">
        <f>S200 - sorted!Z$103</f>
        <v>0</v>
      </c>
      <c r="AH200">
        <f>T200 - sorted!AA$103</f>
        <v>0</v>
      </c>
      <c r="AI200">
        <f>U200 - sorted!AB$103</f>
        <v>0</v>
      </c>
      <c r="AJ200">
        <f>V200 - sorted!AC$103</f>
        <v>0</v>
      </c>
      <c r="AK200">
        <f>W200 - sorted!AD$103</f>
        <v>0</v>
      </c>
    </row>
    <row r="201" spans="4:37" x14ac:dyDescent="0.35">
      <c r="D201">
        <f t="shared" si="27"/>
        <v>1</v>
      </c>
      <c r="E201">
        <f t="shared" si="28"/>
        <v>1</v>
      </c>
      <c r="F201">
        <f t="shared" si="28"/>
        <v>1</v>
      </c>
      <c r="G201">
        <f t="shared" si="29"/>
        <v>1</v>
      </c>
      <c r="H201">
        <f t="shared" si="30"/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G201">
        <f>S201 - sorted!Z$103</f>
        <v>0</v>
      </c>
      <c r="AH201">
        <f>T201 - sorted!AA$103</f>
        <v>0</v>
      </c>
      <c r="AI201">
        <f>U201 - sorted!AB$103</f>
        <v>0</v>
      </c>
      <c r="AJ201">
        <f>V201 - sorted!AC$103</f>
        <v>0</v>
      </c>
      <c r="AK201">
        <f>W201 - sorted!AD$103</f>
        <v>0</v>
      </c>
    </row>
    <row r="202" spans="4:37" x14ac:dyDescent="0.35">
      <c r="D202">
        <f t="shared" si="27"/>
        <v>1</v>
      </c>
      <c r="E202">
        <f t="shared" si="28"/>
        <v>1</v>
      </c>
      <c r="F202">
        <f t="shared" si="28"/>
        <v>1</v>
      </c>
      <c r="G202">
        <f t="shared" si="29"/>
        <v>1</v>
      </c>
      <c r="H202">
        <f t="shared" si="30"/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G202">
        <f>S202 - sorted!Z$103</f>
        <v>0</v>
      </c>
      <c r="AH202">
        <f>T202 - sorted!AA$103</f>
        <v>0</v>
      </c>
      <c r="AI202">
        <f>U202 - sorted!AB$103</f>
        <v>0</v>
      </c>
      <c r="AJ202">
        <f>V202 - sorted!AC$103</f>
        <v>0</v>
      </c>
      <c r="AK202">
        <f>W202 - sorted!AD$103</f>
        <v>0</v>
      </c>
    </row>
    <row r="204" spans="4:37" x14ac:dyDescent="0.35">
      <c r="U204">
        <f>SUM(E$3:E$102)</f>
        <v>2367.4760202965126</v>
      </c>
      <c r="V204">
        <f>SUM(AF$3:AF$132)</f>
        <v>0</v>
      </c>
    </row>
    <row r="205" spans="4:37" x14ac:dyDescent="0.35">
      <c r="U205">
        <f>AVERAGE(E$3:E$102)</f>
        <v>23.674760202965125</v>
      </c>
      <c r="V205" t="e">
        <f>AVERAGE(AF$3:AF$132)</f>
        <v>#DIV/0!</v>
      </c>
    </row>
  </sheetData>
  <conditionalFormatting sqref="BD3:BD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4:H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D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3:BD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 D3:D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E3:AE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S76:BB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3:AJ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K3:AK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H2 BD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4:G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:F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topLeftCell="E1" workbookViewId="0">
      <selection activeCell="A16" sqref="A16"/>
    </sheetView>
    <sheetView workbookViewId="1">
      <selection activeCell="A3" sqref="A3"/>
    </sheetView>
    <sheetView workbookViewId="2"/>
  </sheetViews>
  <sheetFormatPr defaultRowHeight="14.5" x14ac:dyDescent="0.35"/>
  <cols>
    <col min="1" max="2" width="4.54296875" customWidth="1"/>
    <col min="3" max="7" width="5.453125" customWidth="1"/>
    <col min="8" max="8" width="15" customWidth="1"/>
    <col min="9" max="9" width="4.08984375" customWidth="1"/>
    <col min="10" max="10" width="4.453125" customWidth="1"/>
    <col min="11" max="34" width="5.81640625" customWidth="1"/>
  </cols>
  <sheetData>
    <row r="1" spans="1:48" x14ac:dyDescent="0.35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AL1" t="str">
        <f>GMs!C1</f>
        <v>_______</v>
      </c>
      <c r="AM1" t="str">
        <f>GMs!D1</f>
        <v>kyle</v>
      </c>
      <c r="AN1" t="str">
        <f>GMs!E1</f>
        <v>ben</v>
      </c>
      <c r="AO1" t="str">
        <f>GMs!F1</f>
        <v>george</v>
      </c>
      <c r="AP1" t="str">
        <f>GMs!G1</f>
        <v>alex</v>
      </c>
      <c r="AQ1" t="str">
        <f>GMs!H1</f>
        <v>zmo</v>
      </c>
      <c r="AR1" t="str">
        <f>GMs!I1</f>
        <v>dylan</v>
      </c>
      <c r="AS1" t="str">
        <f>GMs!J1</f>
        <v>tom</v>
      </c>
      <c r="AT1" t="str">
        <f>GMs!K1</f>
        <v>akbar</v>
      </c>
      <c r="AU1" t="str">
        <f>GMs!L1</f>
        <v>brandt</v>
      </c>
      <c r="AV1" t="str">
        <f>GMs!M1</f>
        <v>rob</v>
      </c>
    </row>
    <row r="2" spans="1:48" x14ac:dyDescent="0.35">
      <c r="A2" t="s">
        <v>2708</v>
      </c>
      <c r="B2" t="s">
        <v>2707</v>
      </c>
      <c r="C2" t="str">
        <f>AVs!D2</f>
        <v>pFT</v>
      </c>
      <c r="D2" t="str">
        <f>AVs!E2</f>
        <v>pTO</v>
      </c>
      <c r="E2" t="str">
        <f>AVs!F2</f>
        <v>pAst</v>
      </c>
      <c r="F2" t="str">
        <f>AVs!G2</f>
        <v>AV</v>
      </c>
      <c r="G2" t="str">
        <f>AVs!H2</f>
        <v>pAV</v>
      </c>
      <c r="H2" t="str">
        <f>AVs!I2</f>
        <v>PLAYER</v>
      </c>
      <c r="I2" t="str">
        <f>AVs!J2</f>
        <v>FG%</v>
      </c>
      <c r="J2" t="str">
        <f>AVs!K2</f>
        <v>FT%</v>
      </c>
      <c r="K2" t="str">
        <f>AVs!L2</f>
        <v>3PM</v>
      </c>
      <c r="L2" t="str">
        <f>AVs!M2</f>
        <v>PTS</v>
      </c>
      <c r="M2" t="str">
        <f>AVs!N2</f>
        <v>TREB</v>
      </c>
      <c r="N2" t="str">
        <f>AVs!O2</f>
        <v>AST</v>
      </c>
      <c r="O2" t="str">
        <f>AVs!P2</f>
        <v>STL</v>
      </c>
      <c r="P2" t="str">
        <f>AVs!Q2</f>
        <v>BLK</v>
      </c>
      <c r="Q2" t="str">
        <f>AVs!R2</f>
        <v>TO</v>
      </c>
      <c r="R2" t="str">
        <f>AVs!S2</f>
        <v>PFT</v>
      </c>
      <c r="S2" t="str">
        <f>AVs!T2</f>
        <v>PTO</v>
      </c>
      <c r="T2" t="str">
        <f>AVs!U2</f>
        <v>PAst</v>
      </c>
      <c r="U2" t="str">
        <f>AVs!V2</f>
        <v>Normal</v>
      </c>
      <c r="V2" t="str">
        <f>AVs!W2</f>
        <v>Punt</v>
      </c>
      <c r="W2" t="str">
        <f>AVs!X2</f>
        <v>GM</v>
      </c>
      <c r="X2" t="str">
        <f>AVs!Y2</f>
        <v>$pent</v>
      </c>
      <c r="AK2" t="str">
        <f>GMs!B2</f>
        <v>NumPlayers</v>
      </c>
      <c r="AL2">
        <f>GMs!C2</f>
        <v>128</v>
      </c>
      <c r="AM2">
        <f>GMs!D2</f>
        <v>0</v>
      </c>
      <c r="AN2">
        <f>GMs!E2</f>
        <v>0</v>
      </c>
      <c r="AO2">
        <f>GMs!F2</f>
        <v>0</v>
      </c>
      <c r="AP2">
        <f>GMs!G2</f>
        <v>0</v>
      </c>
      <c r="AQ2">
        <f>GMs!H2</f>
        <v>0</v>
      </c>
      <c r="AR2">
        <f>GMs!I2</f>
        <v>0</v>
      </c>
      <c r="AS2">
        <f>GMs!J2</f>
        <v>0</v>
      </c>
      <c r="AT2">
        <f>GMs!K2</f>
        <v>0</v>
      </c>
      <c r="AU2">
        <f>GMs!L2</f>
        <v>0</v>
      </c>
      <c r="AV2">
        <f>GMs!M2</f>
        <v>0</v>
      </c>
    </row>
    <row r="3" spans="1:48" x14ac:dyDescent="0.35">
      <c r="A3">
        <f>GMs!$C$9*$U3/1.2</f>
        <v>71.839435907196858</v>
      </c>
      <c r="B3">
        <f>GMs!$C$9*$U3</f>
        <v>86.20732308863623</v>
      </c>
      <c r="C3" cm="1">
        <f t="array" ref="C3:X130">_xlfn._xlws.SORT(AVs!D3:Y130, 21, 1,FALSE)</f>
        <v>66.503828880811568</v>
      </c>
      <c r="D3">
        <v>69.416481715666308</v>
      </c>
      <c r="E3">
        <v>90.522500837300583</v>
      </c>
      <c r="F3">
        <v>80.324582118316926</v>
      </c>
      <c r="G3">
        <v>80.324582118316926</v>
      </c>
      <c r="H3" t="str">
        <v>Anthony Davis</v>
      </c>
      <c r="I3">
        <v>1.6274999999999999</v>
      </c>
      <c r="J3">
        <v>2.5144444444444445</v>
      </c>
      <c r="K3">
        <v>-0.19805555555555554</v>
      </c>
      <c r="L3">
        <v>1.8341666666666667</v>
      </c>
      <c r="M3">
        <v>1.6361111111111111</v>
      </c>
      <c r="N3">
        <v>0.36166666666666664</v>
      </c>
      <c r="O3">
        <v>1.3088888888888888</v>
      </c>
      <c r="P3">
        <v>3.7716666666666665</v>
      </c>
      <c r="Q3">
        <v>-0.99888888888888894</v>
      </c>
      <c r="R3">
        <v>9.343055555555555</v>
      </c>
      <c r="S3">
        <v>12.856388888888889</v>
      </c>
      <c r="T3">
        <v>11.495833333333334</v>
      </c>
      <c r="U3">
        <v>11.8575</v>
      </c>
      <c r="V3">
        <v>11.8575</v>
      </c>
      <c r="W3" t="str">
        <v>_______</v>
      </c>
      <c r="X3">
        <v>75</v>
      </c>
      <c r="AJ3" t="str">
        <f>GMs!A3</f>
        <v>strat/$</v>
      </c>
      <c r="AK3" t="str">
        <f>GMs!B3</f>
        <v>$pent</v>
      </c>
      <c r="AL3">
        <f>GMs!C3</f>
        <v>2000</v>
      </c>
      <c r="AM3">
        <f>GMs!D3</f>
        <v>0</v>
      </c>
      <c r="AN3">
        <f>GMs!E3</f>
        <v>0</v>
      </c>
      <c r="AO3">
        <f>GMs!F3</f>
        <v>0</v>
      </c>
      <c r="AP3">
        <f>GMs!G3</f>
        <v>0</v>
      </c>
      <c r="AQ3">
        <f>GMs!H3</f>
        <v>0</v>
      </c>
      <c r="AR3">
        <f>GMs!I3</f>
        <v>0</v>
      </c>
      <c r="AS3">
        <f>GMs!J3</f>
        <v>0</v>
      </c>
      <c r="AT3">
        <f>GMs!K3</f>
        <v>0</v>
      </c>
      <c r="AU3">
        <f>GMs!L3</f>
        <v>0</v>
      </c>
      <c r="AV3">
        <f>GMs!M3</f>
        <v>0</v>
      </c>
    </row>
    <row r="4" spans="1:48" x14ac:dyDescent="0.35">
      <c r="A4">
        <f>GMs!$C$9*$U4/1.2</f>
        <v>63.353742283113</v>
      </c>
      <c r="B4">
        <f>GMs!C$9*U4</f>
        <v>76.024490739735597</v>
      </c>
      <c r="C4">
        <v>47.350263932312032</v>
      </c>
      <c r="D4">
        <v>71.122052586256729</v>
      </c>
      <c r="E4">
        <v>64.192048144494251</v>
      </c>
      <c r="F4">
        <v>70.95474099673477</v>
      </c>
      <c r="G4">
        <v>70.95474099673477</v>
      </c>
      <c r="H4" t="str">
        <v>James Harden</v>
      </c>
      <c r="I4">
        <v>-0.69511111111111112</v>
      </c>
      <c r="J4">
        <v>3.8457777777777773</v>
      </c>
      <c r="K4">
        <v>2.6066666666666669</v>
      </c>
      <c r="L4">
        <v>2.4857777777777779</v>
      </c>
      <c r="M4">
        <v>0.58177777777777773</v>
      </c>
      <c r="N4">
        <v>2.342222222222222</v>
      </c>
      <c r="O4">
        <v>1.496</v>
      </c>
      <c r="P4">
        <v>0.51377777777777789</v>
      </c>
      <c r="Q4">
        <v>-2.72</v>
      </c>
      <c r="R4">
        <v>6.6111111111111098</v>
      </c>
      <c r="S4">
        <v>13.17688888888889</v>
      </c>
      <c r="T4">
        <v>8.1146666666666665</v>
      </c>
      <c r="U4">
        <v>10.456888888888889</v>
      </c>
      <c r="V4">
        <v>10.456888888888889</v>
      </c>
      <c r="W4" t="str">
        <v>_______</v>
      </c>
      <c r="X4">
        <v>75</v>
      </c>
      <c r="AJ4" t="str">
        <f>GMs!A4</f>
        <v>strat/$</v>
      </c>
      <c r="AK4" t="str">
        <f>GMs!B4</f>
        <v>punt/$</v>
      </c>
      <c r="AL4">
        <f>GMs!C4</f>
        <v>0.18095965277777787</v>
      </c>
      <c r="AM4" t="e">
        <f>GMs!D4</f>
        <v>#DIV/0!</v>
      </c>
      <c r="AN4" t="e">
        <f>GMs!E4</f>
        <v>#DIV/0!</v>
      </c>
      <c r="AO4" t="e">
        <f>GMs!F4</f>
        <v>#DIV/0!</v>
      </c>
      <c r="AP4" t="e">
        <f>GMs!G4</f>
        <v>#DIV/0!</v>
      </c>
      <c r="AQ4" t="e">
        <f>GMs!H4</f>
        <v>#DIV/0!</v>
      </c>
      <c r="AR4" t="e">
        <f>GMs!I4</f>
        <v>#DIV/0!</v>
      </c>
      <c r="AS4" t="e">
        <f>GMs!J4</f>
        <v>#DIV/0!</v>
      </c>
      <c r="AT4" t="e">
        <f>GMs!K4</f>
        <v>#DIV/0!</v>
      </c>
      <c r="AU4" t="e">
        <f>GMs!L4</f>
        <v>#DIV/0!</v>
      </c>
      <c r="AV4" t="e">
        <f>GMs!M4</f>
        <v>#DIV/0!</v>
      </c>
    </row>
    <row r="5" spans="1:48" x14ac:dyDescent="0.35">
      <c r="A5">
        <f>GMs!$C$9*$U5/1.2</f>
        <v>61.13849526447401</v>
      </c>
      <c r="B5">
        <f>GMs!C$9*U5</f>
        <v>73.366194317368809</v>
      </c>
      <c r="C5">
        <v>65.500871488998953</v>
      </c>
      <c r="D5">
        <v>65.921229225190487</v>
      </c>
      <c r="E5">
        <v>74.435057591510954</v>
      </c>
      <c r="F5">
        <v>68.508681366347531</v>
      </c>
      <c r="G5">
        <v>68.508681366347531</v>
      </c>
      <c r="H5" t="str">
        <v>Karl-Anthony Towns</v>
      </c>
      <c r="I5">
        <v>1.6675</v>
      </c>
      <c r="J5">
        <v>0.89124999999999999</v>
      </c>
      <c r="K5">
        <v>1.9070833333333335</v>
      </c>
      <c r="L5">
        <v>1.81125</v>
      </c>
      <c r="M5">
        <v>2.4820833333333332</v>
      </c>
      <c r="N5">
        <v>0.66125</v>
      </c>
      <c r="O5">
        <v>0.46958333333333335</v>
      </c>
      <c r="P5">
        <v>2.3095833333333338</v>
      </c>
      <c r="Q5">
        <v>-2.1083333333333334</v>
      </c>
      <c r="R5">
        <v>9.2000000000000011</v>
      </c>
      <c r="S5">
        <v>12.199583333333335</v>
      </c>
      <c r="T5">
        <v>9.4300000000000015</v>
      </c>
      <c r="U5">
        <v>10.091250000000002</v>
      </c>
      <c r="V5">
        <v>10.091250000000002</v>
      </c>
      <c r="W5" t="str">
        <v>_______</v>
      </c>
      <c r="X5">
        <v>68.510312259945451</v>
      </c>
      <c r="AJ5" t="str">
        <f>GMs!A5</f>
        <v>strat/$</v>
      </c>
      <c r="AK5" t="str">
        <f>GMs!B5</f>
        <v>z/$</v>
      </c>
      <c r="AL5">
        <f>GMs!C5</f>
        <v>0.18095965277777787</v>
      </c>
      <c r="AM5" t="e">
        <f>GMs!D5</f>
        <v>#DIV/0!</v>
      </c>
      <c r="AN5" t="e">
        <f>GMs!E5</f>
        <v>#DIV/0!</v>
      </c>
      <c r="AO5" t="e">
        <f>GMs!F5</f>
        <v>#DIV/0!</v>
      </c>
      <c r="AP5" t="e">
        <f>GMs!G5</f>
        <v>#DIV/0!</v>
      </c>
      <c r="AQ5" t="e">
        <f>GMs!H5</f>
        <v>#DIV/0!</v>
      </c>
      <c r="AR5" t="e">
        <f>GMs!I5</f>
        <v>#DIV/0!</v>
      </c>
      <c r="AS5" t="e">
        <f>GMs!J5</f>
        <v>#DIV/0!</v>
      </c>
      <c r="AT5" t="e">
        <f>GMs!K5</f>
        <v>#DIV/0!</v>
      </c>
      <c r="AU5" t="e">
        <f>GMs!L5</f>
        <v>#DIV/0!</v>
      </c>
      <c r="AV5" t="e">
        <f>GMs!M5</f>
        <v>#DIV/0!</v>
      </c>
    </row>
    <row r="6" spans="1:48" x14ac:dyDescent="0.35">
      <c r="A6">
        <f>GMs!$C$9*$U6/1.2</f>
        <v>58.126042052163875</v>
      </c>
      <c r="B6">
        <f>GMs!C$9*U6</f>
        <v>69.751250462596644</v>
      </c>
      <c r="C6">
        <v>40.14455063191059</v>
      </c>
      <c r="D6">
        <v>60.325425333164155</v>
      </c>
      <c r="E6">
        <v>54.624810819298816</v>
      </c>
      <c r="F6">
        <v>65.182352460784074</v>
      </c>
      <c r="G6">
        <v>65.182352460784074</v>
      </c>
      <c r="H6" t="str">
        <v>Damian Lillard</v>
      </c>
      <c r="I6">
        <v>-0.12097222222222223</v>
      </c>
      <c r="J6">
        <v>4.0106944444444439</v>
      </c>
      <c r="K6">
        <v>2.6148611111111113</v>
      </c>
      <c r="L6">
        <v>2.2798611111111113</v>
      </c>
      <c r="M6">
        <v>-0.2326388888888889</v>
      </c>
      <c r="N6">
        <v>2.7079166666666667</v>
      </c>
      <c r="O6">
        <v>0.50249999999999995</v>
      </c>
      <c r="P6">
        <v>-0.61416666666666664</v>
      </c>
      <c r="Q6">
        <v>-1.5540277777777778</v>
      </c>
      <c r="R6">
        <v>5.5833333333333339</v>
      </c>
      <c r="S6">
        <v>11.148055555555556</v>
      </c>
      <c r="T6">
        <v>6.8861111111111111</v>
      </c>
      <c r="U6">
        <v>9.5940277777777787</v>
      </c>
      <c r="V6">
        <v>9.5940277777777787</v>
      </c>
      <c r="W6" t="str">
        <v>_______</v>
      </c>
      <c r="X6">
        <v>75</v>
      </c>
      <c r="AJ6" t="str">
        <f>GMs!A6</f>
        <v>strat/$</v>
      </c>
      <c r="AK6" t="str">
        <f>GMs!B6</f>
        <v>pAst/$</v>
      </c>
      <c r="AL6">
        <f>GMs!C6</f>
        <v>0.1474552673611112</v>
      </c>
      <c r="AM6" t="e">
        <f>GMs!D6</f>
        <v>#DIV/0!</v>
      </c>
      <c r="AN6" t="e">
        <f>GMs!E6</f>
        <v>#DIV/0!</v>
      </c>
      <c r="AO6" t="e">
        <f>GMs!F6</f>
        <v>#DIV/0!</v>
      </c>
      <c r="AP6" t="e">
        <f>GMs!G6</f>
        <v>#DIV/0!</v>
      </c>
      <c r="AQ6" t="e">
        <f>GMs!H6</f>
        <v>#DIV/0!</v>
      </c>
      <c r="AR6" t="e">
        <f>GMs!I6</f>
        <v>#DIV/0!</v>
      </c>
      <c r="AS6" t="e">
        <f>GMs!J6</f>
        <v>#DIV/0!</v>
      </c>
      <c r="AT6" t="e">
        <f>GMs!K6</f>
        <v>#DIV/0!</v>
      </c>
      <c r="AU6" t="e">
        <f>GMs!L6</f>
        <v>#DIV/0!</v>
      </c>
      <c r="AV6" t="e">
        <f>GMs!M6</f>
        <v>#DIV/0!</v>
      </c>
    </row>
    <row r="7" spans="1:48" x14ac:dyDescent="0.35">
      <c r="A7">
        <f>GMs!$C$9*$U7/1.2</f>
        <v>52.452868991439047</v>
      </c>
      <c r="B7">
        <f>GMs!C$9*U7</f>
        <v>62.943442789726852</v>
      </c>
      <c r="C7">
        <v>34.861983786683844</v>
      </c>
      <c r="D7">
        <v>59.755571311139015</v>
      </c>
      <c r="E7">
        <v>52.953767400262585</v>
      </c>
      <c r="F7">
        <v>58.918076069357021</v>
      </c>
      <c r="G7">
        <v>58.918076069357021</v>
      </c>
      <c r="H7" t="str">
        <v>Stephen Curry</v>
      </c>
      <c r="I7">
        <v>0</v>
      </c>
      <c r="J7">
        <v>3.8277777777777779</v>
      </c>
      <c r="K7">
        <v>2.6361111111111111</v>
      </c>
      <c r="L7">
        <v>1.8687499999999997</v>
      </c>
      <c r="M7">
        <v>0.24375000000000002</v>
      </c>
      <c r="N7">
        <v>1.9861111111111112</v>
      </c>
      <c r="O7">
        <v>0.61388888888888893</v>
      </c>
      <c r="P7">
        <v>-0.13541666666666666</v>
      </c>
      <c r="Q7">
        <v>-2.3833333333333333</v>
      </c>
      <c r="R7">
        <v>4.8298611111111107</v>
      </c>
      <c r="S7">
        <v>11.040972222222223</v>
      </c>
      <c r="T7">
        <v>6.6715277777777784</v>
      </c>
      <c r="U7">
        <v>8.65763888888889</v>
      </c>
      <c r="V7">
        <v>8.65763888888889</v>
      </c>
      <c r="W7" t="str">
        <v>_______</v>
      </c>
      <c r="X7">
        <v>75</v>
      </c>
      <c r="AJ7" t="str">
        <f>GMs!A7</f>
        <v>strat/$</v>
      </c>
      <c r="AK7" t="str">
        <f>GMs!B7</f>
        <v>pFT/$</v>
      </c>
      <c r="AL7">
        <f>GMs!C7</f>
        <v>0.161375170138889</v>
      </c>
      <c r="AM7" t="e">
        <f>GMs!D7</f>
        <v>#DIV/0!</v>
      </c>
      <c r="AN7" t="e">
        <f>GMs!E7</f>
        <v>#DIV/0!</v>
      </c>
      <c r="AO7" t="e">
        <f>GMs!F7</f>
        <v>#DIV/0!</v>
      </c>
      <c r="AP7" t="e">
        <f>GMs!G7</f>
        <v>#DIV/0!</v>
      </c>
      <c r="AQ7" t="e">
        <f>GMs!H7</f>
        <v>#DIV/0!</v>
      </c>
      <c r="AR7" t="e">
        <f>GMs!I7</f>
        <v>#DIV/0!</v>
      </c>
      <c r="AS7" t="e">
        <f>GMs!J7</f>
        <v>#DIV/0!</v>
      </c>
      <c r="AT7" t="e">
        <f>GMs!K7</f>
        <v>#DIV/0!</v>
      </c>
      <c r="AU7" t="e">
        <f>GMs!L7</f>
        <v>#DIV/0!</v>
      </c>
      <c r="AV7" t="e">
        <f>GMs!M7</f>
        <v>#DIV/0!</v>
      </c>
    </row>
    <row r="8" spans="1:48" x14ac:dyDescent="0.35">
      <c r="A8">
        <f>GMs!$C$9*$U8/1.2</f>
        <v>50.639506792408788</v>
      </c>
      <c r="B8">
        <f>GMs!C$9*U8</f>
        <v>60.767408150890546</v>
      </c>
      <c r="C8">
        <v>41.663592895238466</v>
      </c>
      <c r="D8">
        <v>50.845596946011895</v>
      </c>
      <c r="E8">
        <v>57.588344132023273</v>
      </c>
      <c r="F8">
        <v>56.915774730952208</v>
      </c>
      <c r="G8">
        <v>56.915774730952208</v>
      </c>
      <c r="H8" t="str">
        <v>Kawhi Leonard</v>
      </c>
      <c r="I8">
        <v>0.6166666666666667</v>
      </c>
      <c r="J8">
        <v>2.5583333333333331</v>
      </c>
      <c r="K8">
        <v>0.6333333333333333</v>
      </c>
      <c r="L8">
        <v>1.8166666666666669</v>
      </c>
      <c r="M8">
        <v>0.73333333333333328</v>
      </c>
      <c r="N8">
        <v>1.0916666666666668</v>
      </c>
      <c r="O8">
        <v>1.7916666666666667</v>
      </c>
      <c r="P8">
        <v>0.125</v>
      </c>
      <c r="Q8">
        <v>-1.0083333333333333</v>
      </c>
      <c r="R8">
        <v>5.8000000000000007</v>
      </c>
      <c r="S8">
        <v>9.3666666666666671</v>
      </c>
      <c r="T8">
        <v>7.2666666666666666</v>
      </c>
      <c r="U8">
        <v>8.3583333333333343</v>
      </c>
      <c r="V8">
        <v>8.3583333333333343</v>
      </c>
      <c r="W8" t="str">
        <v>_______</v>
      </c>
      <c r="X8">
        <v>75</v>
      </c>
      <c r="AJ8" t="str">
        <f>GMs!A8</f>
        <v>strat/$</v>
      </c>
      <c r="AK8" t="str">
        <f>GMs!B8</f>
        <v>pTO/$</v>
      </c>
      <c r="AL8">
        <f>GMs!C8</f>
        <v>0.21770766319444446</v>
      </c>
      <c r="AM8" t="e">
        <f>GMs!D8</f>
        <v>#DIV/0!</v>
      </c>
      <c r="AN8" t="e">
        <f>GMs!E8</f>
        <v>#DIV/0!</v>
      </c>
      <c r="AO8" t="e">
        <f>GMs!F8</f>
        <v>#DIV/0!</v>
      </c>
      <c r="AP8" t="e">
        <f>GMs!G8</f>
        <v>#DIV/0!</v>
      </c>
      <c r="AQ8" t="e">
        <f>GMs!H8</f>
        <v>#DIV/0!</v>
      </c>
      <c r="AR8" t="e">
        <f>GMs!I8</f>
        <v>#DIV/0!</v>
      </c>
      <c r="AS8" t="e">
        <f>GMs!J8</f>
        <v>#DIV/0!</v>
      </c>
      <c r="AT8" t="e">
        <f>GMs!K8</f>
        <v>#DIV/0!</v>
      </c>
      <c r="AU8" t="e">
        <f>GMs!L8</f>
        <v>#DIV/0!</v>
      </c>
      <c r="AV8" t="e">
        <f>GMs!M8</f>
        <v>#DIV/0!</v>
      </c>
    </row>
    <row r="9" spans="1:48" x14ac:dyDescent="0.35">
      <c r="A9">
        <f>GMs!$C$9*$U9/1.2</f>
        <v>50.008406259103587</v>
      </c>
      <c r="B9">
        <f>GMs!C$9*U9</f>
        <v>60.010087510924301</v>
      </c>
      <c r="C9">
        <v>52.59874970111796</v>
      </c>
      <c r="D9">
        <v>55.272867493262943</v>
      </c>
      <c r="E9">
        <v>44.912208940369744</v>
      </c>
      <c r="F9">
        <v>56.218918116658173</v>
      </c>
      <c r="G9">
        <v>56.218918116658173</v>
      </c>
      <c r="H9" t="str">
        <v>Nikola Jokic</v>
      </c>
      <c r="I9">
        <v>2.1875</v>
      </c>
      <c r="J9">
        <v>0.89444444444444449</v>
      </c>
      <c r="K9">
        <v>-0.31111111111111112</v>
      </c>
      <c r="L9">
        <v>1.1472222222222221</v>
      </c>
      <c r="M9">
        <v>2.2166666666666668</v>
      </c>
      <c r="N9">
        <v>2.6152777777777776</v>
      </c>
      <c r="O9">
        <v>0.97222222222222221</v>
      </c>
      <c r="P9">
        <v>0.47638888888888886</v>
      </c>
      <c r="Q9">
        <v>-1.9444444444444444</v>
      </c>
      <c r="R9">
        <v>7.3597222222222225</v>
      </c>
      <c r="S9">
        <v>10.198611111111111</v>
      </c>
      <c r="T9">
        <v>5.6388888888888884</v>
      </c>
      <c r="U9">
        <v>8.2541666666666664</v>
      </c>
      <c r="V9">
        <v>8.2541666666666664</v>
      </c>
      <c r="W9" t="str">
        <v>_______</v>
      </c>
      <c r="X9">
        <v>56.220252110719642</v>
      </c>
    </row>
    <row r="10" spans="1:48" x14ac:dyDescent="0.35">
      <c r="A10">
        <f>GMs!$C$9*$U10/1.2</f>
        <v>43.057885718969047</v>
      </c>
      <c r="B10">
        <f>GMs!C$9*U10</f>
        <v>51.669462862762856</v>
      </c>
      <c r="C10">
        <v>44.76010212432989</v>
      </c>
      <c r="D10">
        <v>44.097520135260282</v>
      </c>
      <c r="E10">
        <v>48.924876309058703</v>
      </c>
      <c r="F10">
        <v>48.544203937900029</v>
      </c>
      <c r="G10">
        <v>48.544203937900029</v>
      </c>
      <c r="H10" t="str">
        <v>Jayson Tatum</v>
      </c>
      <c r="I10">
        <v>-0.20416666666666666</v>
      </c>
      <c r="J10">
        <v>0.86527777777777781</v>
      </c>
      <c r="K10">
        <v>1.7694444444444446</v>
      </c>
      <c r="L10">
        <v>1.8083333333333336</v>
      </c>
      <c r="M10">
        <v>0.93333333333333335</v>
      </c>
      <c r="N10">
        <v>0.95277777777777772</v>
      </c>
      <c r="O10">
        <v>1.2152777777777777</v>
      </c>
      <c r="P10">
        <v>0.7583333333333333</v>
      </c>
      <c r="Q10">
        <v>-0.9916666666666667</v>
      </c>
      <c r="R10">
        <v>6.2416666666666663</v>
      </c>
      <c r="S10">
        <v>8.0986111111111114</v>
      </c>
      <c r="T10">
        <v>6.1541666666666668</v>
      </c>
      <c r="U10">
        <v>7.1069444444444443</v>
      </c>
      <c r="V10">
        <v>7.1069444444444443</v>
      </c>
      <c r="W10" t="str">
        <v>_______</v>
      </c>
      <c r="X10">
        <v>48.545352524070736</v>
      </c>
    </row>
    <row r="11" spans="1:48" x14ac:dyDescent="0.35">
      <c r="A11">
        <f>GMs!$C$9*$U11/1.2</f>
        <v>42.685957138007851</v>
      </c>
      <c r="B11">
        <f>GMs!C$9*U11</f>
        <v>51.223148565609421</v>
      </c>
      <c r="C11">
        <v>24.837278593760477</v>
      </c>
      <c r="D11">
        <v>52.515986167512281</v>
      </c>
      <c r="E11">
        <v>26.520997097462175</v>
      </c>
      <c r="F11">
        <v>48.133523106542754</v>
      </c>
      <c r="G11">
        <v>48.133523106542754</v>
      </c>
      <c r="H11" t="str">
        <v>Trae Young</v>
      </c>
      <c r="I11">
        <v>-0.63277777777777777</v>
      </c>
      <c r="J11">
        <v>3.6455555555555557</v>
      </c>
      <c r="K11">
        <v>2.0872222222222221</v>
      </c>
      <c r="L11">
        <v>2.04</v>
      </c>
      <c r="M11">
        <v>-0.49111111111111111</v>
      </c>
      <c r="N11">
        <v>3.7683333333333331</v>
      </c>
      <c r="O11">
        <v>0.255</v>
      </c>
      <c r="P11">
        <v>-0.9916666666666667</v>
      </c>
      <c r="Q11">
        <v>-2.6349999999999998</v>
      </c>
      <c r="R11">
        <v>3.4</v>
      </c>
      <c r="S11">
        <v>9.6805555555555554</v>
      </c>
      <c r="T11">
        <v>3.2772222222222216</v>
      </c>
      <c r="U11">
        <v>7.0455555555555556</v>
      </c>
      <c r="V11">
        <v>7.0455555555555556</v>
      </c>
      <c r="W11" t="str">
        <v>_______</v>
      </c>
      <c r="X11">
        <v>48.134661771371128</v>
      </c>
      <c r="AJ11" t="str">
        <f>GMs!A11</f>
        <v>stat/$</v>
      </c>
      <c r="AK11" t="str">
        <f>GMs!B11</f>
        <v>FG%</v>
      </c>
      <c r="AL11">
        <f>GMs!C11</f>
        <v>3.5852343750000008E-2</v>
      </c>
      <c r="AM11" t="e">
        <f>GMs!D11</f>
        <v>#DIV/0!</v>
      </c>
      <c r="AN11" t="e">
        <f>GMs!E11</f>
        <v>#DIV/0!</v>
      </c>
      <c r="AO11" t="e">
        <f>GMs!F11</f>
        <v>#DIV/0!</v>
      </c>
      <c r="AP11" t="e">
        <f>GMs!G11</f>
        <v>#DIV/0!</v>
      </c>
      <c r="AQ11" t="e">
        <f>GMs!H11</f>
        <v>#DIV/0!</v>
      </c>
      <c r="AR11" t="e">
        <f>GMs!I11</f>
        <v>#DIV/0!</v>
      </c>
      <c r="AS11" t="e">
        <f>GMs!J11</f>
        <v>#DIV/0!</v>
      </c>
      <c r="AT11" t="e">
        <f>GMs!K11</f>
        <v>#DIV/0!</v>
      </c>
      <c r="AU11" t="e">
        <f>GMs!L11</f>
        <v>#DIV/0!</v>
      </c>
      <c r="AV11" t="e">
        <f>GMs!M11</f>
        <v>#DIV/0!</v>
      </c>
    </row>
    <row r="12" spans="1:48" x14ac:dyDescent="0.35">
      <c r="A12">
        <f>GMs!$C$9*$U12/1.2</f>
        <v>42.233247688783585</v>
      </c>
      <c r="B12">
        <f>GMs!C$9*U12</f>
        <v>50.679897226540298</v>
      </c>
      <c r="C12">
        <v>17.563403140517394</v>
      </c>
      <c r="D12">
        <v>51.496013988012038</v>
      </c>
      <c r="E12">
        <v>38.401088304383883</v>
      </c>
      <c r="F12">
        <v>47.633644628555835</v>
      </c>
      <c r="G12">
        <v>47.633644628555835</v>
      </c>
      <c r="H12" t="str">
        <v>Devin Booker</v>
      </c>
      <c r="I12">
        <v>0.69027777777777777</v>
      </c>
      <c r="J12">
        <v>4.6083333333333334</v>
      </c>
      <c r="K12">
        <v>0.7583333333333333</v>
      </c>
      <c r="L12">
        <v>2.0805555555555557</v>
      </c>
      <c r="M12">
        <v>-0.20416666666666666</v>
      </c>
      <c r="N12">
        <v>2.1680555555555556</v>
      </c>
      <c r="O12">
        <v>-6.8055555555555564E-2</v>
      </c>
      <c r="P12">
        <v>-0.54444444444444451</v>
      </c>
      <c r="Q12">
        <v>-2.5180555555555553</v>
      </c>
      <c r="R12">
        <v>2.3625000000000007</v>
      </c>
      <c r="S12">
        <v>9.4888888888888872</v>
      </c>
      <c r="T12">
        <v>4.8027777777777771</v>
      </c>
      <c r="U12">
        <v>6.9708333333333314</v>
      </c>
      <c r="V12">
        <v>6.9708333333333314</v>
      </c>
      <c r="W12" t="str">
        <v>_______</v>
      </c>
      <c r="X12">
        <v>47.6</v>
      </c>
      <c r="AJ12" t="str">
        <f>GMs!A12</f>
        <v>stat/$</v>
      </c>
      <c r="AK12" t="str">
        <f>GMs!B12</f>
        <v>FT%</v>
      </c>
      <c r="AL12">
        <f>GMs!C12</f>
        <v>1.9584482638888883E-2</v>
      </c>
      <c r="AM12" t="e">
        <f>GMs!D12</f>
        <v>#DIV/0!</v>
      </c>
      <c r="AN12" t="e">
        <f>GMs!E12</f>
        <v>#DIV/0!</v>
      </c>
      <c r="AO12" t="e">
        <f>GMs!F12</f>
        <v>#DIV/0!</v>
      </c>
      <c r="AP12" t="e">
        <f>GMs!G12</f>
        <v>#DIV/0!</v>
      </c>
      <c r="AQ12" t="e">
        <f>GMs!H12</f>
        <v>#DIV/0!</v>
      </c>
      <c r="AR12" t="e">
        <f>GMs!I12</f>
        <v>#DIV/0!</v>
      </c>
      <c r="AS12" t="e">
        <f>GMs!J12</f>
        <v>#DIV/0!</v>
      </c>
      <c r="AT12" t="e">
        <f>GMs!K12</f>
        <v>#DIV/0!</v>
      </c>
      <c r="AU12" t="e">
        <f>GMs!L12</f>
        <v>#DIV/0!</v>
      </c>
      <c r="AV12" t="e">
        <f>GMs!M12</f>
        <v>#DIV/0!</v>
      </c>
    </row>
    <row r="13" spans="1:48" x14ac:dyDescent="0.35">
      <c r="A13">
        <f>GMs!$C$9*$U13/1.2</f>
        <v>41.198242814163088</v>
      </c>
      <c r="B13">
        <f>GMs!C$9*U13</f>
        <v>49.437891376995701</v>
      </c>
      <c r="C13">
        <v>31.672968778735907</v>
      </c>
      <c r="D13">
        <v>42.419739811009883</v>
      </c>
      <c r="E13">
        <v>40.975252276750396</v>
      </c>
      <c r="F13">
        <v>46.490799781113665</v>
      </c>
      <c r="G13">
        <v>46.490799781113665</v>
      </c>
      <c r="H13" t="str">
        <v>Kyrie Irving</v>
      </c>
      <c r="I13">
        <v>0.7583333333333333</v>
      </c>
      <c r="J13">
        <v>2.4250000000000003</v>
      </c>
      <c r="K13">
        <v>0.90000000000000013</v>
      </c>
      <c r="L13">
        <v>1.5083333333333335</v>
      </c>
      <c r="M13">
        <v>-0.20833333333333334</v>
      </c>
      <c r="N13">
        <v>1.6666666666666667</v>
      </c>
      <c r="O13">
        <v>0.85833333333333339</v>
      </c>
      <c r="P13">
        <v>-0.125</v>
      </c>
      <c r="Q13">
        <v>-0.98333333333333328</v>
      </c>
      <c r="R13">
        <v>4.375</v>
      </c>
      <c r="S13">
        <v>7.783333333333335</v>
      </c>
      <c r="T13">
        <v>5.1333333333333346</v>
      </c>
      <c r="U13">
        <v>6.8000000000000016</v>
      </c>
      <c r="V13">
        <v>6.8000000000000016</v>
      </c>
      <c r="W13" t="str">
        <v>_______</v>
      </c>
      <c r="X13">
        <v>44.217303822544025</v>
      </c>
      <c r="AJ13" t="str">
        <f>GMs!A13</f>
        <v>stat/$</v>
      </c>
      <c r="AK13" t="str">
        <f>GMs!B13</f>
        <v>3PM</v>
      </c>
      <c r="AL13">
        <f>GMs!C13</f>
        <v>9.6141562500000038E-3</v>
      </c>
      <c r="AM13" t="e">
        <f>GMs!D13</f>
        <v>#DIV/0!</v>
      </c>
      <c r="AN13" t="e">
        <f>GMs!E13</f>
        <v>#DIV/0!</v>
      </c>
      <c r="AO13" t="e">
        <f>GMs!F13</f>
        <v>#DIV/0!</v>
      </c>
      <c r="AP13" t="e">
        <f>GMs!G13</f>
        <v>#DIV/0!</v>
      </c>
      <c r="AQ13" t="e">
        <f>GMs!H13</f>
        <v>#DIV/0!</v>
      </c>
      <c r="AR13" t="e">
        <f>GMs!I13</f>
        <v>#DIV/0!</v>
      </c>
      <c r="AS13" t="e">
        <f>GMs!J13</f>
        <v>#DIV/0!</v>
      </c>
      <c r="AT13" t="e">
        <f>GMs!K13</f>
        <v>#DIV/0!</v>
      </c>
      <c r="AU13" t="e">
        <f>GMs!L13</f>
        <v>#DIV/0!</v>
      </c>
      <c r="AV13" t="e">
        <f>GMs!M13</f>
        <v>#DIV/0!</v>
      </c>
    </row>
    <row r="14" spans="1:48" x14ac:dyDescent="0.35">
      <c r="A14">
        <f>GMs!$C$9*$U14/1.2</f>
        <v>38.348529392707917</v>
      </c>
      <c r="B14">
        <f>GMs!C$9*U14</f>
        <v>46.018235271249495</v>
      </c>
      <c r="C14">
        <v>46.430513054218224</v>
      </c>
      <c r="D14">
        <v>37.459385977914941</v>
      </c>
      <c r="E14">
        <v>52.287783591025317</v>
      </c>
      <c r="F14">
        <v>43.344166967822808</v>
      </c>
      <c r="G14">
        <v>43.344166967822808</v>
      </c>
      <c r="H14" t="str">
        <v>Deandre Ayton</v>
      </c>
      <c r="I14">
        <v>3.0675763888888889</v>
      </c>
      <c r="J14">
        <v>-0.15028472222222222</v>
      </c>
      <c r="K14">
        <v>-1.3348819444444444</v>
      </c>
      <c r="L14">
        <v>0.83982638888888894</v>
      </c>
      <c r="M14">
        <v>2.501798611111111</v>
      </c>
      <c r="N14">
        <v>-0.25636805555555553</v>
      </c>
      <c r="O14">
        <v>-0.17680555555555555</v>
      </c>
      <c r="P14">
        <v>2.3603541666666663</v>
      </c>
      <c r="Q14">
        <v>-0.52157638888888891</v>
      </c>
      <c r="R14">
        <v>6.4799236111111105</v>
      </c>
      <c r="S14">
        <v>6.8512152777777775</v>
      </c>
      <c r="T14">
        <v>6.5860069444444438</v>
      </c>
      <c r="U14">
        <v>6.3296388888888888</v>
      </c>
      <c r="V14">
        <v>6.3296388888888888</v>
      </c>
      <c r="W14" t="str">
        <v>_______</v>
      </c>
      <c r="X14">
        <v>45.573884136891181</v>
      </c>
      <c r="AJ14" t="str">
        <f>GMs!A14</f>
        <v>stat/$</v>
      </c>
      <c r="AK14" t="str">
        <f>GMs!B14</f>
        <v>PTS</v>
      </c>
      <c r="AL14">
        <f>GMs!C14</f>
        <v>3.4396135416666654E-2</v>
      </c>
      <c r="AM14" t="e">
        <f>GMs!D14</f>
        <v>#DIV/0!</v>
      </c>
      <c r="AN14" t="e">
        <f>GMs!E14</f>
        <v>#DIV/0!</v>
      </c>
      <c r="AO14" t="e">
        <f>GMs!F14</f>
        <v>#DIV/0!</v>
      </c>
      <c r="AP14" t="e">
        <f>GMs!G14</f>
        <v>#DIV/0!</v>
      </c>
      <c r="AQ14" t="e">
        <f>GMs!H14</f>
        <v>#DIV/0!</v>
      </c>
      <c r="AR14" t="e">
        <f>GMs!I14</f>
        <v>#DIV/0!</v>
      </c>
      <c r="AS14" t="e">
        <f>GMs!J14</f>
        <v>#DIV/0!</v>
      </c>
      <c r="AT14" t="e">
        <f>GMs!K14</f>
        <v>#DIV/0!</v>
      </c>
      <c r="AU14" t="e">
        <f>GMs!L14</f>
        <v>#DIV/0!</v>
      </c>
      <c r="AV14" t="e">
        <f>GMs!M14</f>
        <v>#DIV/0!</v>
      </c>
    </row>
    <row r="15" spans="1:48" x14ac:dyDescent="0.35">
      <c r="A15">
        <f>GMs!$C$9*$U15/1.2</f>
        <v>38.280875415537601</v>
      </c>
      <c r="B15">
        <f>GMs!C$9*U15</f>
        <v>45.937050498645121</v>
      </c>
      <c r="C15">
        <v>46.146715062136877</v>
      </c>
      <c r="D15">
        <v>50.173745706036733</v>
      </c>
      <c r="E15">
        <v>23.536913736218825</v>
      </c>
      <c r="F15">
        <v>43.269463938770492</v>
      </c>
      <c r="G15">
        <v>43.269463938770492</v>
      </c>
      <c r="H15" t="str">
        <v>Luka Doncic</v>
      </c>
      <c r="I15">
        <v>0.28847222222222224</v>
      </c>
      <c r="J15">
        <v>-0.12097222222222223</v>
      </c>
      <c r="K15">
        <v>1.4888888888888889</v>
      </c>
      <c r="L15">
        <v>2.3822222222222225</v>
      </c>
      <c r="M15">
        <v>1.8145833333333334</v>
      </c>
      <c r="N15">
        <v>3.4244444444444446</v>
      </c>
      <c r="O15">
        <v>0.45597222222222222</v>
      </c>
      <c r="P15">
        <v>-0.49319444444444449</v>
      </c>
      <c r="Q15">
        <v>-2.9219444444444442</v>
      </c>
      <c r="R15">
        <v>6.4394444444444447</v>
      </c>
      <c r="S15">
        <v>9.2404166666666665</v>
      </c>
      <c r="T15">
        <v>2.8940277777777776</v>
      </c>
      <c r="U15">
        <v>6.3184722222222227</v>
      </c>
      <c r="V15">
        <v>6.3184722222222227</v>
      </c>
      <c r="W15" t="str">
        <v>_______</v>
      </c>
      <c r="X15">
        <v>43.270485096297641</v>
      </c>
      <c r="AJ15" t="str">
        <f>GMs!A15</f>
        <v>stat/$</v>
      </c>
      <c r="AK15" t="str">
        <f>GMs!B15</f>
        <v>TREB</v>
      </c>
      <c r="AL15">
        <f>GMs!C15</f>
        <v>3.5890954861111095E-2</v>
      </c>
      <c r="AM15" t="e">
        <f>GMs!D15</f>
        <v>#DIV/0!</v>
      </c>
      <c r="AN15" t="e">
        <f>GMs!E15</f>
        <v>#DIV/0!</v>
      </c>
      <c r="AO15" t="e">
        <f>GMs!F15</f>
        <v>#DIV/0!</v>
      </c>
      <c r="AP15" t="e">
        <f>GMs!G15</f>
        <v>#DIV/0!</v>
      </c>
      <c r="AQ15" t="e">
        <f>GMs!H15</f>
        <v>#DIV/0!</v>
      </c>
      <c r="AR15" t="e">
        <f>GMs!I15</f>
        <v>#DIV/0!</v>
      </c>
      <c r="AS15" t="e">
        <f>GMs!J15</f>
        <v>#DIV/0!</v>
      </c>
      <c r="AT15" t="e">
        <f>GMs!K15</f>
        <v>#DIV/0!</v>
      </c>
      <c r="AU15" t="e">
        <f>GMs!L15</f>
        <v>#DIV/0!</v>
      </c>
      <c r="AV15" t="e">
        <f>GMs!M15</f>
        <v>#DIV/0!</v>
      </c>
    </row>
    <row r="16" spans="1:48" x14ac:dyDescent="0.35">
      <c r="A16">
        <f>GMs!$C$9*$U16/1.2</f>
        <v>38.269936339626966</v>
      </c>
      <c r="B16">
        <f>GMs!C$9*U16</f>
        <v>45.923923607552361</v>
      </c>
      <c r="C16">
        <v>35.937972056541085</v>
      </c>
      <c r="D16">
        <v>43.439711990510119</v>
      </c>
      <c r="E16">
        <v>47.919005513133975</v>
      </c>
      <c r="F16">
        <v>43.257385090789391</v>
      </c>
      <c r="G16">
        <v>43.257385090789391</v>
      </c>
      <c r="H16" t="str">
        <v>Joel Embiid</v>
      </c>
      <c r="I16">
        <v>0.6333333333333333</v>
      </c>
      <c r="J16">
        <v>1.3333333333333333</v>
      </c>
      <c r="K16">
        <v>-0.36666666666666664</v>
      </c>
      <c r="L16">
        <v>1.4249999999999998</v>
      </c>
      <c r="M16">
        <v>2.5249999999999999</v>
      </c>
      <c r="N16">
        <v>0.29166666666666669</v>
      </c>
      <c r="O16">
        <v>8.3333333333333329E-2</v>
      </c>
      <c r="P16">
        <v>2.0499999999999998</v>
      </c>
      <c r="Q16">
        <v>-1.6583333333333334</v>
      </c>
      <c r="R16">
        <v>4.9833333333333325</v>
      </c>
      <c r="S16">
        <v>7.9749999999999988</v>
      </c>
      <c r="T16">
        <v>6.0249999999999986</v>
      </c>
      <c r="U16">
        <v>6.3166666666666655</v>
      </c>
      <c r="V16">
        <v>6.3166666666666655</v>
      </c>
      <c r="W16" t="str">
        <v>_______</v>
      </c>
      <c r="X16">
        <v>43.258405956512348</v>
      </c>
      <c r="AJ16" t="str">
        <f>GMs!A16</f>
        <v>stat/$</v>
      </c>
      <c r="AK16" t="str">
        <f>GMs!B16</f>
        <v>AST</v>
      </c>
      <c r="AL16">
        <f>GMs!C16</f>
        <v>3.3504385416666636E-2</v>
      </c>
      <c r="AM16" t="e">
        <f>GMs!D16</f>
        <v>#DIV/0!</v>
      </c>
      <c r="AN16" t="e">
        <f>GMs!E16</f>
        <v>#DIV/0!</v>
      </c>
      <c r="AO16" t="e">
        <f>GMs!F16</f>
        <v>#DIV/0!</v>
      </c>
      <c r="AP16" t="e">
        <f>GMs!G16</f>
        <v>#DIV/0!</v>
      </c>
      <c r="AQ16" t="e">
        <f>GMs!H16</f>
        <v>#DIV/0!</v>
      </c>
      <c r="AR16" t="e">
        <f>GMs!I16</f>
        <v>#DIV/0!</v>
      </c>
      <c r="AS16" t="e">
        <f>GMs!J16</f>
        <v>#DIV/0!</v>
      </c>
      <c r="AT16" t="e">
        <f>GMs!K16</f>
        <v>#DIV/0!</v>
      </c>
      <c r="AU16" t="e">
        <f>GMs!L16</f>
        <v>#DIV/0!</v>
      </c>
      <c r="AV16" t="e">
        <f>GMs!M16</f>
        <v>#DIV/0!</v>
      </c>
    </row>
    <row r="17" spans="1:48" x14ac:dyDescent="0.35">
      <c r="A17">
        <f>GMs!$C$9*$U17/1.2</f>
        <v>37.217260650073911</v>
      </c>
      <c r="B17">
        <f>GMs!C$9*U17</f>
        <v>44.660712780088687</v>
      </c>
      <c r="C17">
        <v>76.385393552767511</v>
      </c>
      <c r="D17">
        <v>47.000745295460973</v>
      </c>
      <c r="E17">
        <v>35.553284212265822</v>
      </c>
      <c r="F17">
        <v>42.095028258146968</v>
      </c>
      <c r="G17">
        <v>42.095028258146968</v>
      </c>
      <c r="H17" t="str">
        <v>Giannis Antetokounmpo</v>
      </c>
      <c r="I17">
        <v>3.9962500000000003</v>
      </c>
      <c r="J17">
        <v>-4.6095833333333331</v>
      </c>
      <c r="K17">
        <v>0.11499999999999999</v>
      </c>
      <c r="L17">
        <v>2.5204166666666667</v>
      </c>
      <c r="M17">
        <v>3.5362499999999999</v>
      </c>
      <c r="N17">
        <v>1.7058333333333335</v>
      </c>
      <c r="O17">
        <v>0.25875000000000004</v>
      </c>
      <c r="P17">
        <v>1.1212499999999999</v>
      </c>
      <c r="Q17">
        <v>-2.5012500000000002</v>
      </c>
      <c r="R17">
        <v>10.7525</v>
      </c>
      <c r="S17">
        <v>8.644166666666667</v>
      </c>
      <c r="T17">
        <v>4.4370833333333337</v>
      </c>
      <c r="U17">
        <v>6.1429166666666664</v>
      </c>
      <c r="V17">
        <v>6.1429166666666664</v>
      </c>
      <c r="W17" t="str">
        <v>_______</v>
      </c>
      <c r="X17">
        <v>42.096021043328605</v>
      </c>
      <c r="AJ17" t="str">
        <f>GMs!A17</f>
        <v>stat/$</v>
      </c>
      <c r="AK17" t="str">
        <f>GMs!B17</f>
        <v>STL</v>
      </c>
      <c r="AL17">
        <f>GMs!C17</f>
        <v>1.8049180555555547E-2</v>
      </c>
      <c r="AM17" t="e">
        <f>GMs!D17</f>
        <v>#DIV/0!</v>
      </c>
      <c r="AN17" t="e">
        <f>GMs!E17</f>
        <v>#DIV/0!</v>
      </c>
      <c r="AO17" t="e">
        <f>GMs!F17</f>
        <v>#DIV/0!</v>
      </c>
      <c r="AP17" t="e">
        <f>GMs!G17</f>
        <v>#DIV/0!</v>
      </c>
      <c r="AQ17" t="e">
        <f>GMs!H17</f>
        <v>#DIV/0!</v>
      </c>
      <c r="AR17" t="e">
        <f>GMs!I17</f>
        <v>#DIV/0!</v>
      </c>
      <c r="AS17" t="e">
        <f>GMs!J17</f>
        <v>#DIV/0!</v>
      </c>
      <c r="AT17" t="e">
        <f>GMs!K17</f>
        <v>#DIV/0!</v>
      </c>
      <c r="AU17" t="e">
        <f>GMs!L17</f>
        <v>#DIV/0!</v>
      </c>
      <c r="AV17" t="e">
        <f>GMs!M17</f>
        <v>#DIV/0!</v>
      </c>
    </row>
    <row r="18" spans="1:48" x14ac:dyDescent="0.35">
      <c r="A18">
        <f>GMs!$C$9*$U18/1.2</f>
        <v>37.101138151945754</v>
      </c>
      <c r="B18">
        <f>GMs!C$9*U18</f>
        <v>44.521365782334904</v>
      </c>
      <c r="C18">
        <v>42.455247613242022</v>
      </c>
      <c r="D18">
        <v>32.517140346557511</v>
      </c>
      <c r="E18">
        <v>44.359520793361639</v>
      </c>
      <c r="F18">
        <v>41.966806641116868</v>
      </c>
      <c r="G18">
        <v>41.966806641116868</v>
      </c>
      <c r="H18" t="str">
        <v>Nikola Vucevic</v>
      </c>
      <c r="I18">
        <v>1.0733333333333333</v>
      </c>
      <c r="J18">
        <v>0.21083333333333332</v>
      </c>
      <c r="K18">
        <v>0.26833333333333331</v>
      </c>
      <c r="L18">
        <v>0.96791666666666665</v>
      </c>
      <c r="M18">
        <v>2.2904166666666668</v>
      </c>
      <c r="N18">
        <v>0.55583333333333329</v>
      </c>
      <c r="O18">
        <v>-4.791666666666667E-2</v>
      </c>
      <c r="P18">
        <v>0.60375000000000001</v>
      </c>
      <c r="Q18">
        <v>0.20125000000000001</v>
      </c>
      <c r="R18">
        <v>5.9129166666666668</v>
      </c>
      <c r="S18">
        <v>5.9224999999999994</v>
      </c>
      <c r="T18">
        <v>5.5679166666666662</v>
      </c>
      <c r="U18">
        <v>6.1237499999999994</v>
      </c>
      <c r="V18">
        <v>6.1237499999999994</v>
      </c>
      <c r="W18" t="str">
        <v>_______</v>
      </c>
      <c r="X18">
        <v>41.967796328684827</v>
      </c>
      <c r="AJ18" t="str">
        <f>GMs!A18</f>
        <v>stat/$</v>
      </c>
      <c r="AK18" t="str">
        <f>GMs!B18</f>
        <v>BLK</v>
      </c>
      <c r="AL18">
        <f>GMs!C18</f>
        <v>3.0816024305555533E-2</v>
      </c>
      <c r="AM18" t="e">
        <f>GMs!D18</f>
        <v>#DIV/0!</v>
      </c>
      <c r="AN18" t="e">
        <f>GMs!E18</f>
        <v>#DIV/0!</v>
      </c>
      <c r="AO18" t="e">
        <f>GMs!F18</f>
        <v>#DIV/0!</v>
      </c>
      <c r="AP18" t="e">
        <f>GMs!G18</f>
        <v>#DIV/0!</v>
      </c>
      <c r="AQ18" t="e">
        <f>GMs!H18</f>
        <v>#DIV/0!</v>
      </c>
      <c r="AR18" t="e">
        <f>GMs!I18</f>
        <v>#DIV/0!</v>
      </c>
      <c r="AS18" t="e">
        <f>GMs!J18</f>
        <v>#DIV/0!</v>
      </c>
      <c r="AT18" t="e">
        <f>GMs!K18</f>
        <v>#DIV/0!</v>
      </c>
      <c r="AU18" t="e">
        <f>GMs!L18</f>
        <v>#DIV/0!</v>
      </c>
      <c r="AV18" t="e">
        <f>GMs!M18</f>
        <v>#DIV/0!</v>
      </c>
    </row>
    <row r="19" spans="1:48" x14ac:dyDescent="0.35">
      <c r="A19">
        <f>GMs!$C$9*$U19/1.2</f>
        <v>36.101474907190337</v>
      </c>
      <c r="B19">
        <f>GMs!C$9*U19</f>
        <v>43.321769888628403</v>
      </c>
      <c r="C19">
        <v>28.360288150632435</v>
      </c>
      <c r="D19">
        <v>40.113715753009338</v>
      </c>
      <c r="E19">
        <v>42.020060006710921</v>
      </c>
      <c r="F19">
        <v>40.862985764075148</v>
      </c>
      <c r="G19">
        <v>40.862985764075148</v>
      </c>
      <c r="H19" t="str">
        <v>Paul George</v>
      </c>
      <c r="I19">
        <v>-1.0762499999999999</v>
      </c>
      <c r="J19">
        <v>2.0562500000000004</v>
      </c>
      <c r="K19">
        <v>2.17875</v>
      </c>
      <c r="L19">
        <v>1.4962500000000001</v>
      </c>
      <c r="M19">
        <v>0.56875000000000009</v>
      </c>
      <c r="N19">
        <v>0.69125000000000003</v>
      </c>
      <c r="O19">
        <v>1.6275000000000002</v>
      </c>
      <c r="P19">
        <v>-0.1925</v>
      </c>
      <c r="Q19">
        <v>-1.3912500000000001</v>
      </c>
      <c r="R19">
        <v>3.9025000000000007</v>
      </c>
      <c r="S19">
        <v>7.3500000000000014</v>
      </c>
      <c r="T19">
        <v>5.267500000000001</v>
      </c>
      <c r="U19">
        <v>5.9587500000000011</v>
      </c>
      <c r="V19">
        <v>5.9587500000000011</v>
      </c>
      <c r="W19" t="str">
        <v>_______</v>
      </c>
      <c r="X19">
        <v>40.863948785229773</v>
      </c>
      <c r="AJ19" t="str">
        <f>GMs!A19</f>
        <v>stat/$</v>
      </c>
      <c r="AK19" t="str">
        <f>GMs!B19</f>
        <v>TO</v>
      </c>
      <c r="AL19">
        <f>GMs!C19</f>
        <v>-3.674801041666665E-2</v>
      </c>
      <c r="AM19" t="e">
        <f>GMs!D19</f>
        <v>#DIV/0!</v>
      </c>
      <c r="AN19" t="e">
        <f>GMs!E19</f>
        <v>#DIV/0!</v>
      </c>
      <c r="AO19" t="e">
        <f>GMs!F19</f>
        <v>#DIV/0!</v>
      </c>
      <c r="AP19" t="e">
        <f>GMs!G19</f>
        <v>#DIV/0!</v>
      </c>
      <c r="AQ19" t="e">
        <f>GMs!H19</f>
        <v>#DIV/0!</v>
      </c>
      <c r="AR19" t="e">
        <f>GMs!I19</f>
        <v>#DIV/0!</v>
      </c>
      <c r="AS19" t="e">
        <f>GMs!J19</f>
        <v>#DIV/0!</v>
      </c>
      <c r="AT19" t="e">
        <f>GMs!K19</f>
        <v>#DIV/0!</v>
      </c>
      <c r="AU19" t="e">
        <f>GMs!L19</f>
        <v>#DIV/0!</v>
      </c>
      <c r="AV19" t="e">
        <f>GMs!M19</f>
        <v>#DIV/0!</v>
      </c>
    </row>
    <row r="20" spans="1:48" x14ac:dyDescent="0.35">
      <c r="A20">
        <f>GMs!$C$9*$U20/1.2</f>
        <v>35.705143772274674</v>
      </c>
      <c r="B20">
        <f>GMs!C$9*U20</f>
        <v>42.846172526729603</v>
      </c>
      <c r="C20">
        <v>26.114832087020844</v>
      </c>
      <c r="D20">
        <v>37.234142121608649</v>
      </c>
      <c r="E20">
        <v>33.53397154990941</v>
      </c>
      <c r="F20">
        <v>40.425359810298509</v>
      </c>
      <c r="G20">
        <v>40.425359810298509</v>
      </c>
      <c r="H20" t="str">
        <v>Jimmy Butler</v>
      </c>
      <c r="I20">
        <v>-0.13333333333333333</v>
      </c>
      <c r="J20">
        <v>2.3111111111111113</v>
      </c>
      <c r="K20">
        <v>-0.74666666666666659</v>
      </c>
      <c r="L20">
        <v>0.97777777777777786</v>
      </c>
      <c r="M20">
        <v>0.64</v>
      </c>
      <c r="N20">
        <v>1.7155555555555555</v>
      </c>
      <c r="O20">
        <v>1.911111111111111</v>
      </c>
      <c r="P20">
        <v>0.13333333333333333</v>
      </c>
      <c r="Q20">
        <v>-0.91555555555555557</v>
      </c>
      <c r="R20">
        <v>3.5822222222222222</v>
      </c>
      <c r="S20">
        <v>6.8088888888888901</v>
      </c>
      <c r="T20">
        <v>4.177777777777778</v>
      </c>
      <c r="U20">
        <v>5.8933333333333344</v>
      </c>
      <c r="V20">
        <v>5.8933333333333344</v>
      </c>
      <c r="W20" t="str">
        <v>_______</v>
      </c>
      <c r="X20">
        <v>40.426312259162991</v>
      </c>
    </row>
    <row r="21" spans="1:48" x14ac:dyDescent="0.35">
      <c r="A21">
        <f>GMs!$C$9*$U21/1.2</f>
        <v>32.598446213657624</v>
      </c>
      <c r="B21">
        <f>GMs!C$9*U21</f>
        <v>39.118135456389147</v>
      </c>
      <c r="C21">
        <v>46.824441610390849</v>
      </c>
      <c r="D21">
        <v>37.415963249258681</v>
      </c>
      <c r="E21">
        <v>31.722322535743906</v>
      </c>
      <c r="F21">
        <v>36.994966983667126</v>
      </c>
      <c r="G21">
        <v>36.994966983667126</v>
      </c>
      <c r="H21" t="str">
        <v>Bam Adebayo</v>
      </c>
      <c r="I21">
        <v>2.8708333333333336</v>
      </c>
      <c r="J21">
        <v>-1.1555555555555557</v>
      </c>
      <c r="K21">
        <v>-1.5798611111111112</v>
      </c>
      <c r="L21">
        <v>0.67708333333333337</v>
      </c>
      <c r="M21">
        <v>2.2208333333333332</v>
      </c>
      <c r="N21">
        <v>1.4354166666666668</v>
      </c>
      <c r="O21">
        <v>0.55069444444444438</v>
      </c>
      <c r="P21">
        <v>1.8236111111111113</v>
      </c>
      <c r="Q21">
        <v>-1.4625000000000001</v>
      </c>
      <c r="R21">
        <v>6.5361111111111114</v>
      </c>
      <c r="S21">
        <v>6.843055555555555</v>
      </c>
      <c r="T21">
        <v>3.9451388888888888</v>
      </c>
      <c r="U21">
        <v>5.3805555555555546</v>
      </c>
      <c r="V21">
        <v>5.3805555555555546</v>
      </c>
      <c r="W21" t="str">
        <v>_______</v>
      </c>
      <c r="X21">
        <v>36.995836560142664</v>
      </c>
      <c r="AJ21" t="str">
        <f>GMs!A21</f>
        <v>totals</v>
      </c>
      <c r="AK21" t="str">
        <f>GMs!B21</f>
        <v>Punt</v>
      </c>
      <c r="AL21">
        <f>GMs!C21</f>
        <v>361.91930555555575</v>
      </c>
      <c r="AM21">
        <f>GMs!D21</f>
        <v>0</v>
      </c>
      <c r="AN21">
        <f>GMs!E21</f>
        <v>0</v>
      </c>
      <c r="AO21">
        <f>GMs!F21</f>
        <v>0</v>
      </c>
      <c r="AP21">
        <f>GMs!G21</f>
        <v>0</v>
      </c>
      <c r="AQ21">
        <f>GMs!H21</f>
        <v>0</v>
      </c>
      <c r="AR21">
        <f>GMs!I21</f>
        <v>0</v>
      </c>
      <c r="AS21">
        <f>GMs!J21</f>
        <v>0</v>
      </c>
      <c r="AT21">
        <f>GMs!K21</f>
        <v>0</v>
      </c>
      <c r="AU21">
        <f>GMs!L21</f>
        <v>0</v>
      </c>
      <c r="AV21">
        <f>GMs!M21</f>
        <v>0</v>
      </c>
    </row>
    <row r="22" spans="1:48" x14ac:dyDescent="0.35">
      <c r="A22">
        <f>GMs!$C$9*$U22/1.2</f>
        <v>31.120829498345728</v>
      </c>
      <c r="B22">
        <f>GMs!C$9*U22</f>
        <v>37.344995398014873</v>
      </c>
      <c r="C22">
        <v>62.587426327539312</v>
      </c>
      <c r="D22">
        <v>30.563671889732049</v>
      </c>
      <c r="E22">
        <v>44.98683806393835</v>
      </c>
      <c r="F22">
        <v>35.363393364066724</v>
      </c>
      <c r="G22">
        <v>35.363393364066724</v>
      </c>
      <c r="H22" t="str">
        <v>Rudy Gobert</v>
      </c>
      <c r="I22">
        <v>4.4759722222222216</v>
      </c>
      <c r="J22">
        <v>-3.6477777777777778</v>
      </c>
      <c r="K22">
        <v>-1.6284722222222223</v>
      </c>
      <c r="L22">
        <v>0.33499999999999996</v>
      </c>
      <c r="M22">
        <v>3.4058333333333333</v>
      </c>
      <c r="N22">
        <v>-0.51180555555555562</v>
      </c>
      <c r="O22">
        <v>-0.42805555555555558</v>
      </c>
      <c r="P22">
        <v>3.5547222222222223</v>
      </c>
      <c r="Q22">
        <v>-0.41875000000000001</v>
      </c>
      <c r="R22">
        <v>8.7844444444444427</v>
      </c>
      <c r="S22">
        <v>5.555416666666666</v>
      </c>
      <c r="T22">
        <v>5.648472222222221</v>
      </c>
      <c r="U22">
        <v>5.1366666666666658</v>
      </c>
      <c r="V22">
        <v>5.1366666666666658</v>
      </c>
      <c r="W22" t="str">
        <v>_______</v>
      </c>
      <c r="X22">
        <v>35.364223524530622</v>
      </c>
      <c r="AJ22" t="str">
        <f>GMs!A22</f>
        <v>totals</v>
      </c>
      <c r="AK22" t="str">
        <f>GMs!B22</f>
        <v>Normal</v>
      </c>
      <c r="AL22">
        <f>GMs!C22</f>
        <v>361.91930555555575</v>
      </c>
      <c r="AM22">
        <f>GMs!D22</f>
        <v>0</v>
      </c>
      <c r="AN22">
        <f>GMs!E22</f>
        <v>0</v>
      </c>
      <c r="AO22">
        <f>GMs!F22</f>
        <v>0</v>
      </c>
      <c r="AP22">
        <f>GMs!G22</f>
        <v>0</v>
      </c>
      <c r="AQ22">
        <f>GMs!H22</f>
        <v>0</v>
      </c>
      <c r="AR22">
        <f>GMs!I22</f>
        <v>0</v>
      </c>
      <c r="AS22">
        <f>GMs!J22</f>
        <v>0</v>
      </c>
      <c r="AT22">
        <f>GMs!K22</f>
        <v>0</v>
      </c>
      <c r="AU22">
        <f>GMs!L22</f>
        <v>0</v>
      </c>
      <c r="AV22">
        <f>GMs!M22</f>
        <v>0</v>
      </c>
    </row>
    <row r="23" spans="1:48" x14ac:dyDescent="0.35">
      <c r="A23">
        <f>GMs!$C$9*$U23/1.2</f>
        <v>30.902889447511004</v>
      </c>
      <c r="B23">
        <f>GMs!C$9*U23</f>
        <v>37.083467337013204</v>
      </c>
      <c r="C23">
        <v>35.36833120779314</v>
      </c>
      <c r="D23">
        <v>30.017469396506918</v>
      </c>
      <c r="E23">
        <v>44.658037287636077</v>
      </c>
      <c r="F23">
        <v>35.122745546597194</v>
      </c>
      <c r="G23">
        <v>35.122745546597194</v>
      </c>
      <c r="H23" t="str">
        <v>John Collins</v>
      </c>
      <c r="I23">
        <v>2.7625000000000002</v>
      </c>
      <c r="J23">
        <v>0.19861111111111113</v>
      </c>
      <c r="K23">
        <v>-0.11736111111111112</v>
      </c>
      <c r="L23">
        <v>0.79444444444444451</v>
      </c>
      <c r="M23">
        <v>1.3361111111111112</v>
      </c>
      <c r="N23">
        <v>-0.50555555555555565</v>
      </c>
      <c r="O23">
        <v>-0.30694444444444446</v>
      </c>
      <c r="P23">
        <v>1.2909722222222222</v>
      </c>
      <c r="Q23">
        <v>-0.35208333333333336</v>
      </c>
      <c r="R23">
        <v>4.9020833333333336</v>
      </c>
      <c r="S23">
        <v>5.4527777777777775</v>
      </c>
      <c r="T23">
        <v>5.6062500000000002</v>
      </c>
      <c r="U23">
        <v>5.1006944444444438</v>
      </c>
      <c r="V23">
        <v>5.1006944444444438</v>
      </c>
      <c r="W23" t="str">
        <v>_______</v>
      </c>
      <c r="X23">
        <v>35.123569893423841</v>
      </c>
      <c r="AJ23" t="str">
        <f>GMs!A23</f>
        <v>totals</v>
      </c>
      <c r="AK23" t="str">
        <f>GMs!B23</f>
        <v>PAst</v>
      </c>
      <c r="AL23">
        <f>GMs!C23</f>
        <v>294.91053472222239</v>
      </c>
      <c r="AM23">
        <f>GMs!D23</f>
        <v>0</v>
      </c>
      <c r="AN23">
        <f>GMs!E23</f>
        <v>0</v>
      </c>
      <c r="AO23">
        <f>GMs!F23</f>
        <v>0</v>
      </c>
      <c r="AP23">
        <f>GMs!G23</f>
        <v>0</v>
      </c>
      <c r="AQ23">
        <f>GMs!H23</f>
        <v>0</v>
      </c>
      <c r="AR23">
        <f>GMs!I23</f>
        <v>0</v>
      </c>
      <c r="AS23">
        <f>GMs!J23</f>
        <v>0</v>
      </c>
      <c r="AT23">
        <f>GMs!K23</f>
        <v>0</v>
      </c>
      <c r="AU23">
        <f>GMs!L23</f>
        <v>0</v>
      </c>
      <c r="AV23">
        <f>GMs!M23</f>
        <v>0</v>
      </c>
    </row>
    <row r="24" spans="1:48" x14ac:dyDescent="0.35">
      <c r="A24">
        <f>GMs!$C$9*$U24/1.2</f>
        <v>30.895316241111335</v>
      </c>
      <c r="B24">
        <f>GMs!C$9*U24</f>
        <v>37.074379489333602</v>
      </c>
      <c r="C24">
        <v>21.877093670352316</v>
      </c>
      <c r="D24">
        <v>32.494967038307507</v>
      </c>
      <c r="E24">
        <v>32.667624767612935</v>
      </c>
      <c r="F24">
        <v>35.114383267225662</v>
      </c>
      <c r="G24">
        <v>35.114383267225662</v>
      </c>
      <c r="H24" t="str">
        <v>Khris Middleton</v>
      </c>
      <c r="I24">
        <v>0.49319444444444449</v>
      </c>
      <c r="J24">
        <v>2.1216666666666666</v>
      </c>
      <c r="K24">
        <v>1.0515277777777776</v>
      </c>
      <c r="L24">
        <v>1.1259722222222222</v>
      </c>
      <c r="M24">
        <v>0.64208333333333334</v>
      </c>
      <c r="N24">
        <v>1.0329166666666667</v>
      </c>
      <c r="O24">
        <v>0.42805555555555558</v>
      </c>
      <c r="P24">
        <v>-0.97708333333333341</v>
      </c>
      <c r="Q24">
        <v>-0.81888888888888889</v>
      </c>
      <c r="R24">
        <v>2.9777777777777779</v>
      </c>
      <c r="S24">
        <v>5.9183333333333321</v>
      </c>
      <c r="T24">
        <v>4.0665277777777762</v>
      </c>
      <c r="U24">
        <v>5.0994444444444431</v>
      </c>
      <c r="V24">
        <v>5.0994444444444431</v>
      </c>
      <c r="W24" t="str">
        <v>_______</v>
      </c>
      <c r="X24">
        <v>35.115207412034025</v>
      </c>
      <c r="AJ24" t="str">
        <f>GMs!A24</f>
        <v>totals</v>
      </c>
      <c r="AK24" t="str">
        <f>GMs!B24</f>
        <v>PFT</v>
      </c>
      <c r="AL24">
        <f>GMs!C24</f>
        <v>322.75034027777798</v>
      </c>
      <c r="AM24">
        <f>GMs!D24</f>
        <v>0</v>
      </c>
      <c r="AN24">
        <f>GMs!E24</f>
        <v>0</v>
      </c>
      <c r="AO24">
        <f>GMs!F24</f>
        <v>0</v>
      </c>
      <c r="AP24">
        <f>GMs!G24</f>
        <v>0</v>
      </c>
      <c r="AQ24">
        <f>GMs!H24</f>
        <v>0</v>
      </c>
      <c r="AR24">
        <f>GMs!I24</f>
        <v>0</v>
      </c>
      <c r="AS24">
        <f>GMs!J24</f>
        <v>0</v>
      </c>
      <c r="AT24">
        <f>GMs!K24</f>
        <v>0</v>
      </c>
      <c r="AU24">
        <f>GMs!L24</f>
        <v>0</v>
      </c>
      <c r="AV24">
        <f>GMs!M24</f>
        <v>0</v>
      </c>
    </row>
    <row r="25" spans="1:48" x14ac:dyDescent="0.35">
      <c r="A25">
        <f>GMs!$C$9*$U25/1.2</f>
        <v>30.730388635074259</v>
      </c>
      <c r="B25">
        <f>GMs!C$9*U25</f>
        <v>36.876466362089111</v>
      </c>
      <c r="C25">
        <v>33.615590134722517</v>
      </c>
      <c r="D25">
        <v>28.358166829131527</v>
      </c>
      <c r="E25">
        <v>42.759861753391029</v>
      </c>
      <c r="F25">
        <v>34.932271405356836</v>
      </c>
      <c r="G25">
        <v>34.932271405356836</v>
      </c>
      <c r="H25" t="str">
        <v>Kristaps Porzingis</v>
      </c>
      <c r="I25">
        <v>-0.64166666666666661</v>
      </c>
      <c r="J25">
        <v>0.42013888888888895</v>
      </c>
      <c r="K25">
        <v>0.9472222222222223</v>
      </c>
      <c r="L25">
        <v>0.90902777777777777</v>
      </c>
      <c r="M25">
        <v>1.4361111111111109</v>
      </c>
      <c r="N25">
        <v>-0.29027777777777775</v>
      </c>
      <c r="O25">
        <v>-0.38958333333333334</v>
      </c>
      <c r="P25">
        <v>2.75</v>
      </c>
      <c r="Q25">
        <v>-6.8750000000000006E-2</v>
      </c>
      <c r="R25">
        <v>4.6520833333333336</v>
      </c>
      <c r="S25">
        <v>5.1409722222222225</v>
      </c>
      <c r="T25">
        <v>5.3624999999999998</v>
      </c>
      <c r="U25">
        <v>5.0722222222222229</v>
      </c>
      <c r="V25">
        <v>5.0722222222222229</v>
      </c>
      <c r="W25" t="str">
        <v>_______</v>
      </c>
      <c r="X25">
        <v>34.933091150655926</v>
      </c>
      <c r="AJ25" t="str">
        <f>GMs!A25</f>
        <v>totals</v>
      </c>
      <c r="AK25" t="str">
        <f>GMs!B25</f>
        <v>PTO</v>
      </c>
      <c r="AL25">
        <f>GMs!C25</f>
        <v>435.4153263888889</v>
      </c>
      <c r="AM25">
        <f>GMs!D25</f>
        <v>0</v>
      </c>
      <c r="AN25">
        <f>GMs!E25</f>
        <v>0</v>
      </c>
      <c r="AO25">
        <f>GMs!F25</f>
        <v>0</v>
      </c>
      <c r="AP25">
        <f>GMs!G25</f>
        <v>0</v>
      </c>
      <c r="AQ25">
        <f>GMs!H25</f>
        <v>0</v>
      </c>
      <c r="AR25">
        <f>GMs!I25</f>
        <v>0</v>
      </c>
      <c r="AS25">
        <f>GMs!J25</f>
        <v>0</v>
      </c>
      <c r="AT25">
        <f>GMs!K25</f>
        <v>0</v>
      </c>
      <c r="AU25">
        <f>GMs!L25</f>
        <v>0</v>
      </c>
      <c r="AV25">
        <f>GMs!M25</f>
        <v>0</v>
      </c>
    </row>
    <row r="26" spans="1:48" x14ac:dyDescent="0.35">
      <c r="A26">
        <f>GMs!$C$9*$U26/1.2</f>
        <v>29.535504958683081</v>
      </c>
      <c r="B26">
        <f>GMs!C$9*U26</f>
        <v>35.442605950419697</v>
      </c>
      <c r="C26">
        <v>33.600983959113584</v>
      </c>
      <c r="D26">
        <v>30.002687191006913</v>
      </c>
      <c r="E26">
        <v>35.134712171381011</v>
      </c>
      <c r="F26">
        <v>33.612889548960148</v>
      </c>
      <c r="G26">
        <v>33.612889548960148</v>
      </c>
      <c r="H26" t="str">
        <v>Jusuf Nurkic</v>
      </c>
      <c r="I26">
        <v>0.97499999999999987</v>
      </c>
      <c r="J26">
        <v>0.22500000000000003</v>
      </c>
      <c r="K26">
        <v>-1.0750000000000002</v>
      </c>
      <c r="L26">
        <v>0.36666666666666664</v>
      </c>
      <c r="M26">
        <v>1.708333333333333</v>
      </c>
      <c r="N26">
        <v>0.49166666666666664</v>
      </c>
      <c r="O26">
        <v>0.69166666666666665</v>
      </c>
      <c r="P26">
        <v>2.0666666666666669</v>
      </c>
      <c r="Q26">
        <v>-0.57499999999999996</v>
      </c>
      <c r="R26">
        <v>4.6499999999999995</v>
      </c>
      <c r="S26">
        <v>5.4499999999999993</v>
      </c>
      <c r="T26">
        <v>4.3833333333333329</v>
      </c>
      <c r="U26">
        <v>4.8749999999999991</v>
      </c>
      <c r="V26">
        <v>4.8749999999999991</v>
      </c>
      <c r="W26" t="str">
        <v>_______</v>
      </c>
      <c r="X26">
        <v>33.613677420263485</v>
      </c>
      <c r="AJ26" t="str">
        <f>GMs!A26</f>
        <v>totals</v>
      </c>
      <c r="AK26" t="str">
        <f>GMs!B26</f>
        <v>FG%</v>
      </c>
      <c r="AL26">
        <f>GMs!C26</f>
        <v>71.70468750000002</v>
      </c>
      <c r="AM26">
        <f>GMs!D26</f>
        <v>0</v>
      </c>
      <c r="AN26">
        <f>GMs!E26</f>
        <v>0</v>
      </c>
      <c r="AO26">
        <f>GMs!F26</f>
        <v>0</v>
      </c>
      <c r="AP26">
        <f>GMs!G26</f>
        <v>0</v>
      </c>
      <c r="AQ26">
        <f>GMs!H26</f>
        <v>0</v>
      </c>
      <c r="AR26">
        <f>GMs!I26</f>
        <v>0</v>
      </c>
      <c r="AS26">
        <f>GMs!J26</f>
        <v>0</v>
      </c>
      <c r="AT26">
        <f>GMs!K26</f>
        <v>0</v>
      </c>
      <c r="AU26">
        <f>GMs!L26</f>
        <v>0</v>
      </c>
      <c r="AV26">
        <f>GMs!M26</f>
        <v>0</v>
      </c>
    </row>
    <row r="27" spans="1:48" x14ac:dyDescent="0.35">
      <c r="A27">
        <f>GMs!$C$9*$U27/1.2</f>
        <v>27.850887268447089</v>
      </c>
      <c r="B27">
        <f>GMs!C$9*U27</f>
        <v>33.421064722136506</v>
      </c>
      <c r="C27">
        <v>37.469673005396693</v>
      </c>
      <c r="D27">
        <v>27.592448584231345</v>
      </c>
      <c r="E27">
        <v>40.638880429941153</v>
      </c>
      <c r="F27">
        <v>31.75274695987132</v>
      </c>
      <c r="G27">
        <v>31.75274695987132</v>
      </c>
      <c r="H27" t="str">
        <v>Christian Wood</v>
      </c>
      <c r="I27">
        <v>2.1961111111111111</v>
      </c>
      <c r="J27">
        <v>-0.60486111111111118</v>
      </c>
      <c r="K27">
        <v>-0.11166666666666665</v>
      </c>
      <c r="L27">
        <v>0.85611111111111116</v>
      </c>
      <c r="M27">
        <v>1.8890277777777778</v>
      </c>
      <c r="N27">
        <v>-0.49319444444444449</v>
      </c>
      <c r="O27">
        <v>-0.50249999999999995</v>
      </c>
      <c r="P27">
        <v>1.7680555555555555</v>
      </c>
      <c r="Q27">
        <v>-0.40013888888888888</v>
      </c>
      <c r="R27">
        <v>5.2018055555555556</v>
      </c>
      <c r="S27">
        <v>4.9970833333333333</v>
      </c>
      <c r="T27">
        <v>5.0901388888888892</v>
      </c>
      <c r="U27">
        <v>4.5969444444444445</v>
      </c>
      <c r="V27">
        <v>4.5969444444444445</v>
      </c>
      <c r="W27" t="str">
        <v>_______</v>
      </c>
      <c r="X27">
        <v>31.753489893329952</v>
      </c>
      <c r="AJ27" t="str">
        <f>GMs!A27</f>
        <v>totals</v>
      </c>
      <c r="AK27" t="str">
        <f>GMs!B27</f>
        <v>FT%</v>
      </c>
      <c r="AL27">
        <f>GMs!C27</f>
        <v>39.168965277777765</v>
      </c>
      <c r="AM27">
        <f>GMs!D27</f>
        <v>0</v>
      </c>
      <c r="AN27">
        <f>GMs!E27</f>
        <v>0</v>
      </c>
      <c r="AO27">
        <f>GMs!F27</f>
        <v>0</v>
      </c>
      <c r="AP27">
        <f>GMs!G27</f>
        <v>0</v>
      </c>
      <c r="AQ27">
        <f>GMs!H27</f>
        <v>0</v>
      </c>
      <c r="AR27">
        <f>GMs!I27</f>
        <v>0</v>
      </c>
      <c r="AS27">
        <f>GMs!J27</f>
        <v>0</v>
      </c>
      <c r="AT27">
        <f>GMs!K27</f>
        <v>0</v>
      </c>
      <c r="AU27">
        <f>GMs!L27</f>
        <v>0</v>
      </c>
      <c r="AV27">
        <f>GMs!M27</f>
        <v>0</v>
      </c>
    </row>
    <row r="28" spans="1:48" x14ac:dyDescent="0.35">
      <c r="A28">
        <f>GMs!$C$9*$U28/1.2</f>
        <v>27.404909558244746</v>
      </c>
      <c r="B28">
        <f>GMs!C$9*U28</f>
        <v>32.885891469893693</v>
      </c>
      <c r="C28">
        <v>44.720178577665507</v>
      </c>
      <c r="D28">
        <v>36.888977623183557</v>
      </c>
      <c r="E28">
        <v>9.2957301126265008</v>
      </c>
      <c r="F28">
        <v>31.260301619103533</v>
      </c>
      <c r="G28">
        <v>31.260301619103533</v>
      </c>
      <c r="H28" t="str">
        <v>LeBron James</v>
      </c>
      <c r="I28">
        <v>1.3520833333333333</v>
      </c>
      <c r="J28">
        <v>-1.7126388888888888</v>
      </c>
      <c r="K28">
        <v>0.61458333333333337</v>
      </c>
      <c r="L28">
        <v>1.5405555555555555</v>
      </c>
      <c r="M28">
        <v>1.016111111111111</v>
      </c>
      <c r="N28">
        <v>3.4580555555555552</v>
      </c>
      <c r="O28">
        <v>0.55722222222222229</v>
      </c>
      <c r="P28">
        <v>-8.1944444444444445E-2</v>
      </c>
      <c r="Q28">
        <v>-2.2206944444444443</v>
      </c>
      <c r="R28">
        <v>6.2359722222222214</v>
      </c>
      <c r="S28">
        <v>6.7440277777777764</v>
      </c>
      <c r="T28">
        <v>1.0652777777777778</v>
      </c>
      <c r="U28">
        <v>4.5233333333333317</v>
      </c>
      <c r="V28">
        <v>4.5233333333333317</v>
      </c>
      <c r="W28" t="str">
        <v>_______</v>
      </c>
      <c r="X28">
        <v>31.261032655929949</v>
      </c>
      <c r="AJ28" t="str">
        <f>GMs!A28</f>
        <v>totals</v>
      </c>
      <c r="AK28" t="str">
        <f>GMs!B28</f>
        <v>3PM</v>
      </c>
      <c r="AL28">
        <f>GMs!C28</f>
        <v>19.228312500000008</v>
      </c>
      <c r="AM28">
        <f>GMs!D28</f>
        <v>0</v>
      </c>
      <c r="AN28">
        <f>GMs!E28</f>
        <v>0</v>
      </c>
      <c r="AO28">
        <f>GMs!F28</f>
        <v>0</v>
      </c>
      <c r="AP28">
        <f>GMs!G28</f>
        <v>0</v>
      </c>
      <c r="AQ28">
        <f>GMs!H28</f>
        <v>0</v>
      </c>
      <c r="AR28">
        <f>GMs!I28</f>
        <v>0</v>
      </c>
      <c r="AS28">
        <f>GMs!J28</f>
        <v>0</v>
      </c>
      <c r="AT28">
        <f>GMs!K28</f>
        <v>0</v>
      </c>
      <c r="AU28">
        <f>GMs!L28</f>
        <v>0</v>
      </c>
      <c r="AV28">
        <f>GMs!M28</f>
        <v>0</v>
      </c>
    </row>
    <row r="29" spans="1:48" x14ac:dyDescent="0.35">
      <c r="A29">
        <f>GMs!$C$9*$U29/1.2</f>
        <v>27.35105564606938</v>
      </c>
      <c r="B29">
        <f>GMs!C$9*U29</f>
        <v>32.821266775283256</v>
      </c>
      <c r="C29">
        <v>27.35343577865742</v>
      </c>
      <c r="D29">
        <v>30.100249747306943</v>
      </c>
      <c r="E29">
        <v>26.520997097462178</v>
      </c>
      <c r="F29">
        <v>31.200836521350457</v>
      </c>
      <c r="G29">
        <v>31.200836521350457</v>
      </c>
      <c r="H29" t="str">
        <v>Shai Gilgeous-Alexander</v>
      </c>
      <c r="I29">
        <v>0.16055555555555556</v>
      </c>
      <c r="J29">
        <v>0.75555555555555565</v>
      </c>
      <c r="K29">
        <v>6.611111111111112E-2</v>
      </c>
      <c r="L29">
        <v>1.2088888888888889</v>
      </c>
      <c r="M29">
        <v>0.5855555555555555</v>
      </c>
      <c r="N29">
        <v>1.2372222222222222</v>
      </c>
      <c r="O29">
        <v>0.97277777777777785</v>
      </c>
      <c r="P29">
        <v>0.48166666666666669</v>
      </c>
      <c r="Q29">
        <v>-0.95388888888888901</v>
      </c>
      <c r="R29">
        <v>3.7588888888888894</v>
      </c>
      <c r="S29">
        <v>5.4683333333333337</v>
      </c>
      <c r="T29">
        <v>3.277222222222222</v>
      </c>
      <c r="U29">
        <v>4.5144444444444449</v>
      </c>
      <c r="V29">
        <v>4.5144444444444449</v>
      </c>
      <c r="W29" t="str">
        <v>_______</v>
      </c>
      <c r="X29">
        <v>31.201566121602415</v>
      </c>
      <c r="AJ29" t="str">
        <f>GMs!A29</f>
        <v>totals</v>
      </c>
      <c r="AK29" t="str">
        <f>GMs!B29</f>
        <v>PTS</v>
      </c>
      <c r="AL29">
        <f>GMs!C29</f>
        <v>68.792270833333305</v>
      </c>
      <c r="AM29">
        <f>GMs!D29</f>
        <v>0</v>
      </c>
      <c r="AN29">
        <f>GMs!E29</f>
        <v>0</v>
      </c>
      <c r="AO29">
        <f>GMs!F29</f>
        <v>0</v>
      </c>
      <c r="AP29">
        <f>GMs!G29</f>
        <v>0</v>
      </c>
      <c r="AQ29">
        <f>GMs!H29</f>
        <v>0</v>
      </c>
      <c r="AR29">
        <f>GMs!I29</f>
        <v>0</v>
      </c>
      <c r="AS29">
        <f>GMs!J29</f>
        <v>0</v>
      </c>
      <c r="AT29">
        <f>GMs!K29</f>
        <v>0</v>
      </c>
      <c r="AU29">
        <f>GMs!L29</f>
        <v>0</v>
      </c>
      <c r="AV29">
        <f>GMs!M29</f>
        <v>0</v>
      </c>
    </row>
    <row r="30" spans="1:48" x14ac:dyDescent="0.35">
      <c r="A30">
        <f>GMs!$C$9*$U30/1.2</f>
        <v>26.892455925200927</v>
      </c>
      <c r="B30">
        <f>GMs!C$9*U30</f>
        <v>32.27094711024111</v>
      </c>
      <c r="C30">
        <v>24.747694050025757</v>
      </c>
      <c r="D30">
        <v>28.879978683281642</v>
      </c>
      <c r="E30">
        <v>17.884568812022465</v>
      </c>
      <c r="F30">
        <v>30.694454048296791</v>
      </c>
      <c r="G30">
        <v>30.694454048296791</v>
      </c>
      <c r="H30" t="str">
        <v>Fred VanVleet</v>
      </c>
      <c r="I30">
        <v>-1.5540277777777778</v>
      </c>
      <c r="J30">
        <v>1.0515277777777776</v>
      </c>
      <c r="K30">
        <v>1.3679166666666667</v>
      </c>
      <c r="L30">
        <v>0.75375000000000003</v>
      </c>
      <c r="M30">
        <v>-0.36291666666666672</v>
      </c>
      <c r="N30">
        <v>2.2705555555555552</v>
      </c>
      <c r="O30">
        <v>2.2054166666666668</v>
      </c>
      <c r="P30">
        <v>-0.49319444444444449</v>
      </c>
      <c r="Q30">
        <v>-0.80027777777777775</v>
      </c>
      <c r="R30">
        <v>3.3872222222222224</v>
      </c>
      <c r="S30">
        <v>5.2390277777777765</v>
      </c>
      <c r="T30">
        <v>2.1681944444444445</v>
      </c>
      <c r="U30">
        <v>4.4387499999999989</v>
      </c>
      <c r="V30">
        <v>4.4387499999999989</v>
      </c>
      <c r="W30" t="str">
        <v>_______</v>
      </c>
      <c r="X30">
        <v>30.695171415219395</v>
      </c>
      <c r="AJ30" t="str">
        <f>GMs!A30</f>
        <v>totals</v>
      </c>
      <c r="AK30" t="str">
        <f>GMs!B30</f>
        <v>TREB</v>
      </c>
      <c r="AL30">
        <f>GMs!C30</f>
        <v>71.781909722222196</v>
      </c>
      <c r="AM30">
        <f>GMs!D30</f>
        <v>0</v>
      </c>
      <c r="AN30">
        <f>GMs!E30</f>
        <v>0</v>
      </c>
      <c r="AO30">
        <f>GMs!F30</f>
        <v>0</v>
      </c>
      <c r="AP30">
        <f>GMs!G30</f>
        <v>0</v>
      </c>
      <c r="AQ30">
        <f>GMs!H30</f>
        <v>0</v>
      </c>
      <c r="AR30">
        <f>GMs!I30</f>
        <v>0</v>
      </c>
      <c r="AS30">
        <f>GMs!J30</f>
        <v>0</v>
      </c>
      <c r="AT30">
        <f>GMs!K30</f>
        <v>0</v>
      </c>
      <c r="AU30">
        <f>GMs!L30</f>
        <v>0</v>
      </c>
      <c r="AV30">
        <f>GMs!M30</f>
        <v>0</v>
      </c>
    </row>
    <row r="31" spans="1:48" x14ac:dyDescent="0.35">
      <c r="A31">
        <f>GMs!$C$9*$U31/1.2</f>
        <v>26.778857829206</v>
      </c>
      <c r="B31">
        <f>GMs!C$9*U31</f>
        <v>32.134629395047199</v>
      </c>
      <c r="C31">
        <v>25.830498535167166</v>
      </c>
      <c r="D31">
        <v>21.505875469604891</v>
      </c>
      <c r="E31">
        <v>39.244721875159463</v>
      </c>
      <c r="F31">
        <v>30.569019857723873</v>
      </c>
      <c r="G31">
        <v>30.569019857723873</v>
      </c>
      <c r="H31" t="str">
        <v>Brook Lopez</v>
      </c>
      <c r="I31">
        <v>-0.55722222222222217</v>
      </c>
      <c r="J31">
        <v>0.87833333333333341</v>
      </c>
      <c r="K31">
        <v>0.26444444444444448</v>
      </c>
      <c r="L31">
        <v>-4.7222222222222228E-2</v>
      </c>
      <c r="M31">
        <v>-4.7222222222222228E-2</v>
      </c>
      <c r="N31">
        <v>-0.49111111111111111</v>
      </c>
      <c r="O31">
        <v>-0.39666666666666667</v>
      </c>
      <c r="P31">
        <v>4.25</v>
      </c>
      <c r="Q31">
        <v>0.56666666666666665</v>
      </c>
      <c r="R31">
        <v>3.541666666666667</v>
      </c>
      <c r="S31">
        <v>3.8533333333333335</v>
      </c>
      <c r="T31">
        <v>4.9111111111111114</v>
      </c>
      <c r="U31">
        <v>4.42</v>
      </c>
      <c r="V31">
        <v>4.42</v>
      </c>
      <c r="W31" t="str">
        <v>_______</v>
      </c>
      <c r="X31">
        <v>30.569734194372234</v>
      </c>
      <c r="AJ31" t="str">
        <f>GMs!A31</f>
        <v>totals</v>
      </c>
      <c r="AK31" t="str">
        <f>GMs!B31</f>
        <v>AST</v>
      </c>
      <c r="AL31">
        <f>GMs!C31</f>
        <v>67.008770833333273</v>
      </c>
      <c r="AM31">
        <f>GMs!D31</f>
        <v>0</v>
      </c>
      <c r="AN31">
        <f>GMs!E31</f>
        <v>0</v>
      </c>
      <c r="AO31">
        <f>GMs!F31</f>
        <v>0</v>
      </c>
      <c r="AP31">
        <f>GMs!G31</f>
        <v>0</v>
      </c>
      <c r="AQ31">
        <f>GMs!H31</f>
        <v>0</v>
      </c>
      <c r="AR31">
        <f>GMs!I31</f>
        <v>0</v>
      </c>
      <c r="AS31">
        <f>GMs!J31</f>
        <v>0</v>
      </c>
      <c r="AT31">
        <f>GMs!K31</f>
        <v>0</v>
      </c>
      <c r="AU31">
        <f>GMs!L31</f>
        <v>0</v>
      </c>
      <c r="AV31">
        <f>GMs!M31</f>
        <v>0</v>
      </c>
    </row>
    <row r="32" spans="1:48" x14ac:dyDescent="0.35">
      <c r="A32">
        <f>GMs!$C$9*$U32/1.2</f>
        <v>25.664755021077895</v>
      </c>
      <c r="B32">
        <f>GMs!C$9*U32</f>
        <v>30.797706025293472</v>
      </c>
      <c r="C32">
        <v>20.601487667173135</v>
      </c>
      <c r="D32">
        <v>27.059550075956214</v>
      </c>
      <c r="E32">
        <v>19.473412036983134</v>
      </c>
      <c r="F32">
        <v>29.338835647956827</v>
      </c>
      <c r="G32">
        <v>29.338835647956827</v>
      </c>
      <c r="H32" t="str">
        <v>Chris Paul</v>
      </c>
      <c r="I32">
        <v>0.65236111111111106</v>
      </c>
      <c r="J32">
        <v>1.4402777777777778</v>
      </c>
      <c r="K32">
        <v>0.12708333333333333</v>
      </c>
      <c r="L32">
        <v>0.45750000000000007</v>
      </c>
      <c r="M32">
        <v>-5.9305555555555563E-2</v>
      </c>
      <c r="N32">
        <v>1.8638888888888892</v>
      </c>
      <c r="O32">
        <v>1.1352777777777778</v>
      </c>
      <c r="P32">
        <v>-0.72013888888888888</v>
      </c>
      <c r="Q32">
        <v>-0.66083333333333327</v>
      </c>
      <c r="R32">
        <v>2.7958333333333334</v>
      </c>
      <c r="S32">
        <v>4.8969444444444443</v>
      </c>
      <c r="T32">
        <v>2.3722222222222222</v>
      </c>
      <c r="U32">
        <v>4.2361111111111107</v>
      </c>
      <c r="V32">
        <v>4.2361111111111107</v>
      </c>
      <c r="W32" t="str">
        <v>_______</v>
      </c>
      <c r="X32">
        <v>29.339520265471126</v>
      </c>
      <c r="AJ32" t="str">
        <f>GMs!A32</f>
        <v>totals</v>
      </c>
      <c r="AK32" t="str">
        <f>GMs!B32</f>
        <v>STL</v>
      </c>
      <c r="AL32">
        <f>GMs!C32</f>
        <v>36.098361111111096</v>
      </c>
      <c r="AM32">
        <f>GMs!D32</f>
        <v>0</v>
      </c>
      <c r="AN32">
        <f>GMs!E32</f>
        <v>0</v>
      </c>
      <c r="AO32">
        <f>GMs!F32</f>
        <v>0</v>
      </c>
      <c r="AP32">
        <f>GMs!G32</f>
        <v>0</v>
      </c>
      <c r="AQ32">
        <f>GMs!H32</f>
        <v>0</v>
      </c>
      <c r="AR32">
        <f>GMs!I32</f>
        <v>0</v>
      </c>
      <c r="AS32">
        <f>GMs!J32</f>
        <v>0</v>
      </c>
      <c r="AT32">
        <f>GMs!K32</f>
        <v>0</v>
      </c>
      <c r="AU32">
        <f>GMs!L32</f>
        <v>0</v>
      </c>
      <c r="AV32">
        <f>GMs!M32</f>
        <v>0</v>
      </c>
    </row>
    <row r="33" spans="1:48" x14ac:dyDescent="0.35">
      <c r="A33">
        <f>GMs!$C$9*$U33/1.2</f>
        <v>24.661725906811512</v>
      </c>
      <c r="B33">
        <f>GMs!C$9*U33</f>
        <v>29.594071088173813</v>
      </c>
      <c r="C33">
        <v>23.910273315114232</v>
      </c>
      <c r="D33">
        <v>33.6686741550078</v>
      </c>
      <c r="E33">
        <v>25.711974134718421</v>
      </c>
      <c r="F33">
        <v>28.231298202305538</v>
      </c>
      <c r="G33">
        <v>28.231298202305538</v>
      </c>
      <c r="H33" t="str">
        <v>Zach LaVine</v>
      </c>
      <c r="I33">
        <v>-0.24555555555555555</v>
      </c>
      <c r="J33">
        <v>0.8027777777777777</v>
      </c>
      <c r="K33">
        <v>1.7283333333333333</v>
      </c>
      <c r="L33">
        <v>1.8511111111111112</v>
      </c>
      <c r="M33">
        <v>1.8888888888888889E-2</v>
      </c>
      <c r="N33">
        <v>0.89722222222222214</v>
      </c>
      <c r="O33">
        <v>1.152222222222222</v>
      </c>
      <c r="P33">
        <v>-6.611111111111112E-2</v>
      </c>
      <c r="Q33">
        <v>-2.0683333333333334</v>
      </c>
      <c r="R33">
        <v>3.267777777777777</v>
      </c>
      <c r="S33">
        <v>6.1388888888888893</v>
      </c>
      <c r="T33">
        <v>3.1733333333333333</v>
      </c>
      <c r="U33">
        <v>4.0705555555555559</v>
      </c>
      <c r="V33">
        <v>4.0705555555555559</v>
      </c>
      <c r="W33" t="str">
        <v>_______</v>
      </c>
      <c r="X33">
        <v>28.231956063620586</v>
      </c>
      <c r="AJ33" t="str">
        <f>GMs!A33</f>
        <v>totals</v>
      </c>
      <c r="AK33" t="str">
        <f>GMs!B33</f>
        <v>BLK</v>
      </c>
      <c r="AL33">
        <f>GMs!C33</f>
        <v>61.632048611111067</v>
      </c>
      <c r="AM33">
        <f>GMs!D33</f>
        <v>0</v>
      </c>
      <c r="AN33">
        <f>GMs!E33</f>
        <v>0</v>
      </c>
      <c r="AO33">
        <f>GMs!F33</f>
        <v>0</v>
      </c>
      <c r="AP33">
        <f>GMs!G33</f>
        <v>0</v>
      </c>
      <c r="AQ33">
        <f>GMs!H33</f>
        <v>0</v>
      </c>
      <c r="AR33">
        <f>GMs!I33</f>
        <v>0</v>
      </c>
      <c r="AS33">
        <f>GMs!J33</f>
        <v>0</v>
      </c>
      <c r="AT33">
        <f>GMs!K33</f>
        <v>0</v>
      </c>
      <c r="AU33">
        <f>GMs!L33</f>
        <v>0</v>
      </c>
      <c r="AV33">
        <f>GMs!M33</f>
        <v>0</v>
      </c>
    </row>
    <row r="34" spans="1:48" x14ac:dyDescent="0.35">
      <c r="A34">
        <f>GMs!$C$9*$U34/1.2</f>
        <v>24.385724606912703</v>
      </c>
      <c r="B34">
        <f>GMs!C$9*U34</f>
        <v>29.262869528295244</v>
      </c>
      <c r="C34">
        <v>13.746322581385812</v>
      </c>
      <c r="D34">
        <v>27.386236817506294</v>
      </c>
      <c r="E34">
        <v>20.684783318096784</v>
      </c>
      <c r="F34">
        <v>27.926539576320952</v>
      </c>
      <c r="G34">
        <v>27.926539576320952</v>
      </c>
      <c r="H34" t="str">
        <v>DeMar DeRozan</v>
      </c>
      <c r="I34">
        <v>1.7013888888888888</v>
      </c>
      <c r="J34">
        <v>2.2069444444444444</v>
      </c>
      <c r="K34">
        <v>-1.5847222222222221</v>
      </c>
      <c r="L34">
        <v>1.2055555555555555</v>
      </c>
      <c r="M34">
        <v>0.26250000000000001</v>
      </c>
      <c r="N34">
        <v>1.4972222222222222</v>
      </c>
      <c r="O34">
        <v>0.21388888888888891</v>
      </c>
      <c r="P34">
        <v>-0.54444444444444451</v>
      </c>
      <c r="Q34">
        <v>-0.93333333333333335</v>
      </c>
      <c r="R34">
        <v>1.8180555555555555</v>
      </c>
      <c r="S34">
        <v>4.9583333333333339</v>
      </c>
      <c r="T34">
        <v>2.5277777777777781</v>
      </c>
      <c r="U34">
        <v>4.0250000000000004</v>
      </c>
      <c r="V34">
        <v>4.0250000000000004</v>
      </c>
      <c r="W34" t="str">
        <v>_______</v>
      </c>
      <c r="X34">
        <v>27.927190075191916</v>
      </c>
      <c r="AJ34" t="str">
        <f>GMs!A34</f>
        <v>totals</v>
      </c>
      <c r="AK34" t="str">
        <f>GMs!B34</f>
        <v>TO</v>
      </c>
      <c r="AL34">
        <f>GMs!C34</f>
        <v>-73.496020833333304</v>
      </c>
      <c r="AM34">
        <f>GMs!D34</f>
        <v>0</v>
      </c>
      <c r="AN34">
        <f>GMs!E34</f>
        <v>0</v>
      </c>
      <c r="AO34">
        <f>GMs!F34</f>
        <v>0</v>
      </c>
      <c r="AP34">
        <f>GMs!G34</f>
        <v>0</v>
      </c>
      <c r="AQ34">
        <f>GMs!H34</f>
        <v>0</v>
      </c>
      <c r="AR34">
        <f>GMs!I34</f>
        <v>0</v>
      </c>
      <c r="AS34">
        <f>GMs!J34</f>
        <v>0</v>
      </c>
      <c r="AT34">
        <f>GMs!K34</f>
        <v>0</v>
      </c>
      <c r="AU34">
        <f>GMs!L34</f>
        <v>0</v>
      </c>
      <c r="AV34">
        <f>GMs!M34</f>
        <v>0</v>
      </c>
    </row>
    <row r="35" spans="1:48" x14ac:dyDescent="0.35">
      <c r="A35">
        <f>GMs!$C$9*$U35/1.2</f>
        <v>24.050820590572087</v>
      </c>
      <c r="B35">
        <f>GMs!C$9*U35</f>
        <v>28.860984708686505</v>
      </c>
      <c r="C35">
        <v>13.798904813577931</v>
      </c>
      <c r="D35">
        <v>32.34418854220749</v>
      </c>
      <c r="E35">
        <v>26.146769898118151</v>
      </c>
      <c r="F35">
        <v>27.556740999668932</v>
      </c>
      <c r="G35">
        <v>27.556740999668932</v>
      </c>
      <c r="H35" t="str">
        <v>Kevin Durant</v>
      </c>
      <c r="I35">
        <v>0.65444444444444438</v>
      </c>
      <c r="J35">
        <v>2.144166666666667</v>
      </c>
      <c r="K35">
        <v>0.67166666666666663</v>
      </c>
      <c r="L35">
        <v>1.5069444444444444</v>
      </c>
      <c r="M35">
        <v>0.38750000000000001</v>
      </c>
      <c r="N35">
        <v>0.74055555555555552</v>
      </c>
      <c r="O35">
        <v>-0.46500000000000008</v>
      </c>
      <c r="P35">
        <v>0.24972222222222223</v>
      </c>
      <c r="Q35">
        <v>-1.9202777777777778</v>
      </c>
      <c r="R35">
        <v>1.8255555555555556</v>
      </c>
      <c r="S35">
        <v>5.8900000000000015</v>
      </c>
      <c r="T35">
        <v>3.2291666666666679</v>
      </c>
      <c r="U35">
        <v>3.9697222222222237</v>
      </c>
      <c r="V35">
        <v>3.9697222222222237</v>
      </c>
      <c r="W35" t="str">
        <v>_______</v>
      </c>
      <c r="X35">
        <v>27.557382564842495</v>
      </c>
    </row>
    <row r="36" spans="1:48" x14ac:dyDescent="0.35">
      <c r="A36">
        <f>GMs!$C$9*$U36/1.2</f>
        <v>23.973405591819976</v>
      </c>
      <c r="B36">
        <f>GMs!C$9*U36</f>
        <v>28.768086710183969</v>
      </c>
      <c r="C36">
        <v>16.745457306417759</v>
      </c>
      <c r="D36">
        <v>30.800926288007108</v>
      </c>
      <c r="E36">
        <v>22.274708124558444</v>
      </c>
      <c r="F36">
        <v>27.471259921648851</v>
      </c>
      <c r="G36">
        <v>27.471259921648851</v>
      </c>
      <c r="H36" t="str">
        <v>Donovan Mitchell</v>
      </c>
      <c r="I36">
        <v>-0.28194444444444439</v>
      </c>
      <c r="J36">
        <v>1.7111111111111112</v>
      </c>
      <c r="K36">
        <v>1.3902777777777777</v>
      </c>
      <c r="L36">
        <v>1.9055555555555554</v>
      </c>
      <c r="M36">
        <v>-6.8055555555555564E-2</v>
      </c>
      <c r="N36">
        <v>1.2250000000000001</v>
      </c>
      <c r="O36">
        <v>0.47638888888888886</v>
      </c>
      <c r="P36">
        <v>-0.7583333333333333</v>
      </c>
      <c r="Q36">
        <v>-1.6430555555555555</v>
      </c>
      <c r="R36">
        <v>2.2458333333333322</v>
      </c>
      <c r="S36">
        <v>5.6</v>
      </c>
      <c r="T36">
        <v>2.7319444444444443</v>
      </c>
      <c r="U36">
        <v>3.9569444444444439</v>
      </c>
      <c r="V36">
        <v>3.9569444444444439</v>
      </c>
      <c r="W36" t="str">
        <v>_______</v>
      </c>
      <c r="X36">
        <v>27.471899421746635</v>
      </c>
      <c r="AJ36" t="str">
        <f>GMs!A36</f>
        <v>num_at_pos</v>
      </c>
      <c r="AK36" t="str">
        <f>GMs!B36</f>
        <v>PG</v>
      </c>
      <c r="AL36">
        <f>GMs!C36</f>
        <v>34</v>
      </c>
      <c r="AM36">
        <f>GMs!D36</f>
        <v>0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0</v>
      </c>
    </row>
    <row r="37" spans="1:48" x14ac:dyDescent="0.35">
      <c r="A37">
        <f>GMs!$C$9*$U37/1.2</f>
        <v>23.325475710959974</v>
      </c>
      <c r="B37">
        <f>GMs!C$9*U37</f>
        <v>27.990570853151969</v>
      </c>
      <c r="C37">
        <v>30.786860791794645</v>
      </c>
      <c r="D37">
        <v>20.815546472754725</v>
      </c>
      <c r="E37">
        <v>36.356899267504602</v>
      </c>
      <c r="F37">
        <v>26.755820464306989</v>
      </c>
      <c r="G37">
        <v>26.755820464306989</v>
      </c>
      <c r="H37" t="str">
        <v>Myles Turner</v>
      </c>
      <c r="I37">
        <v>0.36944444444444446</v>
      </c>
      <c r="J37">
        <v>-0.39861111111111108</v>
      </c>
      <c r="K37">
        <v>1.9444444444444445E-2</v>
      </c>
      <c r="L37">
        <v>-2.9166666666666667E-2</v>
      </c>
      <c r="M37">
        <v>0.79722222222222217</v>
      </c>
      <c r="N37">
        <v>-0.69027777777777777</v>
      </c>
      <c r="O37">
        <v>-0.19444444444444445</v>
      </c>
      <c r="P37">
        <v>3.8499999999999996</v>
      </c>
      <c r="Q37">
        <v>0.12638888888888888</v>
      </c>
      <c r="R37">
        <v>4.2486111111111109</v>
      </c>
      <c r="S37">
        <v>3.7236111111111105</v>
      </c>
      <c r="T37">
        <v>4.5402777777777779</v>
      </c>
      <c r="U37">
        <v>3.8499999999999996</v>
      </c>
      <c r="V37">
        <v>3.8499999999999996</v>
      </c>
      <c r="W37" t="str">
        <v>_______</v>
      </c>
      <c r="X37">
        <v>26.756442680618346</v>
      </c>
      <c r="AJ37" t="str">
        <f>GMs!A37</f>
        <v>num_at_pos</v>
      </c>
      <c r="AK37" t="str">
        <f>GMs!B37</f>
        <v>SG</v>
      </c>
      <c r="AL37">
        <f>GMs!C37</f>
        <v>36</v>
      </c>
      <c r="AM37">
        <f>GMs!D37</f>
        <v>0</v>
      </c>
      <c r="AN37">
        <f>GMs!E37</f>
        <v>0</v>
      </c>
      <c r="AO37">
        <f>GMs!F37</f>
        <v>0</v>
      </c>
      <c r="AP37">
        <f>GMs!G37</f>
        <v>0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5">
      <c r="A38">
        <f>GMs!$C$9*$U38/1.2</f>
        <v>22.719619198987001</v>
      </c>
      <c r="B38">
        <f>GMs!C$9*U38</f>
        <v>27.263543038784398</v>
      </c>
      <c r="C38">
        <v>14.08713334559399</v>
      </c>
      <c r="D38">
        <v>29.736607492006858</v>
      </c>
      <c r="E38">
        <v>21.117415918494519</v>
      </c>
      <c r="F38">
        <v>26.086838114584744</v>
      </c>
      <c r="G38">
        <v>26.086838114584744</v>
      </c>
      <c r="H38" t="str">
        <v>Bradley Beal</v>
      </c>
      <c r="I38">
        <v>-0.49166666666666664</v>
      </c>
      <c r="J38">
        <v>1.8833333333333333</v>
      </c>
      <c r="K38">
        <v>1.2666666666666666</v>
      </c>
      <c r="L38">
        <v>1.7749999999999999</v>
      </c>
      <c r="M38">
        <v>-0.36666666666666664</v>
      </c>
      <c r="N38">
        <v>1.1666666666666667</v>
      </c>
      <c r="O38">
        <v>0.46666666666666667</v>
      </c>
      <c r="P38">
        <v>-0.3</v>
      </c>
      <c r="Q38">
        <v>-1.65</v>
      </c>
      <c r="R38">
        <v>1.8666666666666671</v>
      </c>
      <c r="S38">
        <v>5.4000000000000012</v>
      </c>
      <c r="T38">
        <v>2.5833333333333339</v>
      </c>
      <c r="U38">
        <v>3.7500000000000013</v>
      </c>
      <c r="V38">
        <v>3.7500000000000013</v>
      </c>
      <c r="W38" t="str">
        <v>_______</v>
      </c>
      <c r="X38">
        <v>26.087444169433468</v>
      </c>
      <c r="AJ38" t="str">
        <f>GMs!A38</f>
        <v>num_at_pos</v>
      </c>
      <c r="AK38" t="str">
        <f>GMs!B38</f>
        <v>SF</v>
      </c>
      <c r="AL38">
        <f>GMs!C38</f>
        <v>32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5">
      <c r="A39">
        <f>GMs!$C$9*$U39/1.2</f>
        <v>22.4166909430005</v>
      </c>
      <c r="B39">
        <f>GMs!C$9*U39</f>
        <v>26.900029131600601</v>
      </c>
      <c r="C39">
        <v>15.606175608921861</v>
      </c>
      <c r="D39">
        <v>27.874049599006415</v>
      </c>
      <c r="E39">
        <v>12.681080210738751</v>
      </c>
      <c r="F39">
        <v>25.752346939723608</v>
      </c>
      <c r="G39">
        <v>25.752346939723608</v>
      </c>
      <c r="H39" t="str">
        <v>Kyle Lowry</v>
      </c>
      <c r="I39">
        <v>-1.2333333333333334</v>
      </c>
      <c r="J39">
        <v>1.6166666666666665</v>
      </c>
      <c r="K39">
        <v>1.0750000000000002</v>
      </c>
      <c r="L39">
        <v>0.66666666666666663</v>
      </c>
      <c r="M39">
        <v>-5.8333333333333334E-2</v>
      </c>
      <c r="N39">
        <v>2.2000000000000002</v>
      </c>
      <c r="O39">
        <v>1.0833333333333333</v>
      </c>
      <c r="P39">
        <v>-0.3</v>
      </c>
      <c r="Q39">
        <v>-1.35</v>
      </c>
      <c r="R39">
        <v>2.0833333333333335</v>
      </c>
      <c r="S39">
        <v>5.0500000000000007</v>
      </c>
      <c r="T39">
        <v>1.5</v>
      </c>
      <c r="U39">
        <v>3.7000000000000006</v>
      </c>
      <c r="V39">
        <v>3.7000000000000006</v>
      </c>
      <c r="W39" t="str">
        <v>_______</v>
      </c>
      <c r="X39">
        <v>25.752944913841016</v>
      </c>
      <c r="AJ39" t="str">
        <f>GMs!A39</f>
        <v>num_at_pos</v>
      </c>
      <c r="AK39" t="str">
        <f>GMs!B39</f>
        <v>PF</v>
      </c>
      <c r="AL39">
        <f>GMs!C39</f>
        <v>40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0</v>
      </c>
      <c r="AR39">
        <f>GMs!I39</f>
        <v>0</v>
      </c>
      <c r="AS39">
        <f>GMs!J39</f>
        <v>0</v>
      </c>
      <c r="AT39">
        <f>GMs!K39</f>
        <v>0</v>
      </c>
      <c r="AU39">
        <f>GMs!L39</f>
        <v>0</v>
      </c>
      <c r="AV39">
        <f>GMs!M39</f>
        <v>0</v>
      </c>
    </row>
    <row r="40" spans="1:48" x14ac:dyDescent="0.35">
      <c r="A40">
        <f>GMs!$C$9*$U40/1.2</f>
        <v>21.931164266044366</v>
      </c>
      <c r="B40">
        <f>GMs!C$9*U40</f>
        <v>26.31739711925324</v>
      </c>
      <c r="C40">
        <v>22.920948353869928</v>
      </c>
      <c r="D40">
        <v>25.364031105105809</v>
      </c>
      <c r="E40">
        <v>26.000756395483904</v>
      </c>
      <c r="F40">
        <v>25.216231917793401</v>
      </c>
      <c r="G40">
        <v>25.216231917793401</v>
      </c>
      <c r="H40" t="str">
        <v>Pascal Siakam</v>
      </c>
      <c r="I40">
        <v>-0.31638888888888889</v>
      </c>
      <c r="J40">
        <v>0.49319444444444449</v>
      </c>
      <c r="K40">
        <v>0.84680555555555559</v>
      </c>
      <c r="L40">
        <v>1.3399999999999999</v>
      </c>
      <c r="M40">
        <v>0.87472222222222218</v>
      </c>
      <c r="N40">
        <v>0.40944444444444444</v>
      </c>
      <c r="O40">
        <v>0.15819444444444444</v>
      </c>
      <c r="P40">
        <v>0.77236111111111105</v>
      </c>
      <c r="Q40">
        <v>-0.95847222222222228</v>
      </c>
      <c r="R40">
        <v>3.1266666666666665</v>
      </c>
      <c r="S40">
        <v>4.5783333333333331</v>
      </c>
      <c r="T40">
        <v>3.2104166666666663</v>
      </c>
      <c r="U40">
        <v>3.6198611111111108</v>
      </c>
      <c r="V40">
        <v>3.6198611111111108</v>
      </c>
      <c r="W40" t="str">
        <v>_______</v>
      </c>
      <c r="X40">
        <v>25.216816940294226</v>
      </c>
      <c r="AJ40" t="str">
        <f>GMs!A40</f>
        <v>num_at_pos</v>
      </c>
      <c r="AK40" t="str">
        <f>GMs!B40</f>
        <v>C</v>
      </c>
      <c r="AL40">
        <f>GMs!C40</f>
        <v>39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0</v>
      </c>
      <c r="AU40">
        <f>GMs!L40</f>
        <v>0</v>
      </c>
      <c r="AV40">
        <f>GMs!M40</f>
        <v>0</v>
      </c>
    </row>
    <row r="41" spans="1:48" x14ac:dyDescent="0.35">
      <c r="A41">
        <f>GMs!$C$9*$U41/1.2</f>
        <v>21.768761062140502</v>
      </c>
      <c r="B41">
        <f>GMs!C$9*U41</f>
        <v>26.1225132745686</v>
      </c>
      <c r="C41">
        <v>46.824441610390849</v>
      </c>
      <c r="D41">
        <v>31.362650097007243</v>
      </c>
      <c r="E41">
        <v>6.9757377929936712</v>
      </c>
      <c r="F41">
        <v>25.036907482381746</v>
      </c>
      <c r="G41">
        <v>25.036907482381746</v>
      </c>
      <c r="H41" t="str">
        <v>Ben Simmons</v>
      </c>
      <c r="I41">
        <v>2.7895833333333333</v>
      </c>
      <c r="J41">
        <v>-2.9430555555555551</v>
      </c>
      <c r="K41">
        <v>-1.5618055555555557</v>
      </c>
      <c r="L41">
        <v>0.54166666666666663</v>
      </c>
      <c r="M41">
        <v>1.1916666666666667</v>
      </c>
      <c r="N41">
        <v>2.8256944444444443</v>
      </c>
      <c r="O41">
        <v>2.6902777777777778</v>
      </c>
      <c r="P41">
        <v>0.17152777777777778</v>
      </c>
      <c r="Q41">
        <v>-2.1124999999999998</v>
      </c>
      <c r="R41">
        <v>6.5361111111111114</v>
      </c>
      <c r="S41">
        <v>5.7055555555555557</v>
      </c>
      <c r="T41">
        <v>0.76736111111111183</v>
      </c>
      <c r="U41">
        <v>3.5930555555555559</v>
      </c>
      <c r="V41">
        <v>3.5930555555555559</v>
      </c>
      <c r="W41" t="str">
        <v>_______</v>
      </c>
      <c r="X41">
        <v>25.037488172712727</v>
      </c>
      <c r="AJ41" t="str">
        <f>GMs!A41</f>
        <v>num_at_pos</v>
      </c>
      <c r="AK41" t="str">
        <f>GMs!B41</f>
        <v>G</v>
      </c>
      <c r="AL41">
        <f>GMs!C41</f>
        <v>56</v>
      </c>
      <c r="AM41">
        <f>GMs!D41</f>
        <v>0</v>
      </c>
      <c r="AN41">
        <f>GMs!E41</f>
        <v>0</v>
      </c>
      <c r="AO41">
        <f>GMs!F41</f>
        <v>0</v>
      </c>
      <c r="AP41">
        <f>GMs!G41</f>
        <v>0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0</v>
      </c>
      <c r="AV41">
        <f>GMs!M41</f>
        <v>0</v>
      </c>
    </row>
    <row r="42" spans="1:48" x14ac:dyDescent="0.35">
      <c r="A42">
        <f>GMs!$C$9*$U42/1.2</f>
        <v>21.620662803658213</v>
      </c>
      <c r="B42">
        <f>GMs!C$9*U42</f>
        <v>25.944795364389854</v>
      </c>
      <c r="C42">
        <v>20.654069899365258</v>
      </c>
      <c r="D42">
        <v>19.90496261395451</v>
      </c>
      <c r="E42">
        <v>29.605667538298007</v>
      </c>
      <c r="F42">
        <v>24.873378463560748</v>
      </c>
      <c r="G42">
        <v>24.873378463560748</v>
      </c>
      <c r="H42" t="str">
        <v>LaMarcus Aldridge</v>
      </c>
      <c r="I42">
        <v>0.57194444444444448</v>
      </c>
      <c r="J42">
        <v>0.76527777777777772</v>
      </c>
      <c r="K42">
        <v>-0.19333333333333333</v>
      </c>
      <c r="L42">
        <v>0.45111111111111118</v>
      </c>
      <c r="M42">
        <v>0.73305555555555557</v>
      </c>
      <c r="N42">
        <v>-0.10472222222222222</v>
      </c>
      <c r="O42">
        <v>-0.47527777777777774</v>
      </c>
      <c r="P42">
        <v>1.8044444444444447</v>
      </c>
      <c r="Q42">
        <v>1.6111111111111111E-2</v>
      </c>
      <c r="R42">
        <v>2.8033333333333337</v>
      </c>
      <c r="S42">
        <v>3.5525000000000002</v>
      </c>
      <c r="T42">
        <v>3.6733333333333338</v>
      </c>
      <c r="U42">
        <v>3.5686111111111112</v>
      </c>
      <c r="V42">
        <v>3.5686111111111112</v>
      </c>
      <c r="W42" t="str">
        <v>_______</v>
      </c>
      <c r="X42">
        <v>24.873955203311972</v>
      </c>
      <c r="AJ42" t="str">
        <f>GMs!A42</f>
        <v>num_at_pos</v>
      </c>
      <c r="AK42" t="str">
        <f>GMs!B42</f>
        <v>F</v>
      </c>
      <c r="AL42">
        <f>GMs!C42</f>
        <v>60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0</v>
      </c>
      <c r="AR42">
        <f>GMs!I42</f>
        <v>0</v>
      </c>
      <c r="AS42">
        <f>GMs!J42</f>
        <v>0</v>
      </c>
      <c r="AT42">
        <f>GMs!K42</f>
        <v>0</v>
      </c>
      <c r="AU42">
        <f>GMs!L42</f>
        <v>0</v>
      </c>
      <c r="AV42">
        <f>GMs!M42</f>
        <v>0</v>
      </c>
    </row>
    <row r="43" spans="1:48" x14ac:dyDescent="0.35">
      <c r="A43">
        <f>GMs!$C$9*$U43/1.2</f>
        <v>20.302924890116966</v>
      </c>
      <c r="B43">
        <f>GMs!C$9*U43</f>
        <v>24.363509868140358</v>
      </c>
      <c r="C43">
        <v>22.936528274519443</v>
      </c>
      <c r="D43">
        <v>20.063132212804547</v>
      </c>
      <c r="E43">
        <v>31.31889263587302</v>
      </c>
      <c r="F43">
        <v>23.418341852914828</v>
      </c>
      <c r="G43">
        <v>23.418341852914828</v>
      </c>
      <c r="H43" t="str">
        <v>Robert Covington</v>
      </c>
      <c r="I43">
        <v>-0.73777777777777775</v>
      </c>
      <c r="J43">
        <v>0.22222222222222221</v>
      </c>
      <c r="K43">
        <v>0.96000000000000008</v>
      </c>
      <c r="L43">
        <v>-0.10666666666666666</v>
      </c>
      <c r="M43">
        <v>0.7911111111111111</v>
      </c>
      <c r="N43">
        <v>-0.54222222222222216</v>
      </c>
      <c r="O43">
        <v>1.5022222222222221</v>
      </c>
      <c r="P43">
        <v>1.4933333333333332</v>
      </c>
      <c r="Q43">
        <v>-0.23111111111111113</v>
      </c>
      <c r="R43">
        <v>3.1288888888888882</v>
      </c>
      <c r="S43">
        <v>3.5822222222222222</v>
      </c>
      <c r="T43">
        <v>3.8933333333333331</v>
      </c>
      <c r="U43">
        <v>3.3511111111111109</v>
      </c>
      <c r="V43">
        <v>3.3511111111111109</v>
      </c>
      <c r="W43" t="str">
        <v>_______</v>
      </c>
      <c r="X43">
        <v>23.41888344148483</v>
      </c>
      <c r="AJ43" t="str">
        <f>GMs!A43</f>
        <v>num_at_pos</v>
      </c>
      <c r="AK43" t="str">
        <f>GMs!B43</f>
        <v>UTIL</v>
      </c>
      <c r="AL43">
        <f>GMs!C43</f>
        <v>128</v>
      </c>
      <c r="AM43">
        <f>GMs!D43</f>
        <v>0</v>
      </c>
      <c r="AN43">
        <f>GMs!E43</f>
        <v>0</v>
      </c>
      <c r="AO43">
        <f>GMs!F43</f>
        <v>0</v>
      </c>
      <c r="AP43">
        <f>GMs!G43</f>
        <v>0</v>
      </c>
      <c r="AQ43">
        <f>GMs!H43</f>
        <v>0</v>
      </c>
      <c r="AR43">
        <f>GMs!I43</f>
        <v>0</v>
      </c>
      <c r="AS43">
        <f>GMs!J43</f>
        <v>0</v>
      </c>
      <c r="AT43">
        <f>GMs!K43</f>
        <v>0</v>
      </c>
      <c r="AU43">
        <f>GMs!L43</f>
        <v>0</v>
      </c>
      <c r="AV43">
        <f>GMs!M43</f>
        <v>0</v>
      </c>
    </row>
    <row r="44" spans="1:48" x14ac:dyDescent="0.35">
      <c r="A44">
        <f>GMs!$C$9*$U44/1.2</f>
        <v>20.255802716963508</v>
      </c>
      <c r="B44">
        <f>GMs!C$9*U44</f>
        <v>24.306963260356209</v>
      </c>
      <c r="C44">
        <v>13.911859238286926</v>
      </c>
      <c r="D44">
        <v>24.873261882505691</v>
      </c>
      <c r="E44">
        <v>16.444983834199014</v>
      </c>
      <c r="F44">
        <v>23.366309892380876</v>
      </c>
      <c r="G44">
        <v>23.366309892380876</v>
      </c>
      <c r="H44" t="str">
        <v>Jamal Murray</v>
      </c>
      <c r="I44">
        <v>-9.4444444444444456E-2</v>
      </c>
      <c r="J44">
        <v>1.5016666666666667</v>
      </c>
      <c r="K44">
        <v>0.92555555555555558</v>
      </c>
      <c r="L44">
        <v>0.95388888888888901</v>
      </c>
      <c r="M44">
        <v>-0.18888888888888891</v>
      </c>
      <c r="N44">
        <v>1.36</v>
      </c>
      <c r="O44">
        <v>0.57611111111111102</v>
      </c>
      <c r="P44">
        <v>-0.5477777777777777</v>
      </c>
      <c r="Q44">
        <v>-1.1427777777777779</v>
      </c>
      <c r="R44">
        <v>1.8416666666666668</v>
      </c>
      <c r="S44">
        <v>4.4861111111111107</v>
      </c>
      <c r="T44">
        <v>1.9833333333333334</v>
      </c>
      <c r="U44">
        <v>3.3433333333333328</v>
      </c>
      <c r="V44">
        <v>3.3433333333333328</v>
      </c>
      <c r="W44" t="str">
        <v>_______</v>
      </c>
      <c r="X44">
        <v>23.366850223948227</v>
      </c>
    </row>
    <row r="45" spans="1:48" x14ac:dyDescent="0.35">
      <c r="A45">
        <f>GMs!$C$9*$U45/1.2</f>
        <v>20.19858293527718</v>
      </c>
      <c r="B45">
        <f>GMs!C$9*U45</f>
        <v>24.238299522332614</v>
      </c>
      <c r="C45">
        <v>38.874787098974991</v>
      </c>
      <c r="D45">
        <v>13.564874675003001</v>
      </c>
      <c r="E45">
        <v>34.905416893170219</v>
      </c>
      <c r="F45">
        <v>23.303128226018227</v>
      </c>
      <c r="G45">
        <v>23.303128226018227</v>
      </c>
      <c r="H45" t="str">
        <v>Mitchell Robinson</v>
      </c>
      <c r="I45">
        <v>3.3338888888888887</v>
      </c>
      <c r="J45">
        <v>-2.0683333333333334</v>
      </c>
      <c r="K45">
        <v>-1.6527777777777777</v>
      </c>
      <c r="L45">
        <v>-0.50055555555555553</v>
      </c>
      <c r="M45">
        <v>0.96333333333333337</v>
      </c>
      <c r="N45">
        <v>-1.02</v>
      </c>
      <c r="O45">
        <v>4.7222222222222228E-2</v>
      </c>
      <c r="P45">
        <v>3.2583333333333337</v>
      </c>
      <c r="Q45">
        <v>0.97277777777777785</v>
      </c>
      <c r="R45">
        <v>5.4022222222222229</v>
      </c>
      <c r="S45">
        <v>2.3611111111111116</v>
      </c>
      <c r="T45">
        <v>4.3538888888888891</v>
      </c>
      <c r="U45">
        <v>3.3338888888888896</v>
      </c>
      <c r="V45">
        <v>3.3338888888888896</v>
      </c>
      <c r="W45" t="str">
        <v>_______</v>
      </c>
      <c r="X45">
        <v>23.303667031225217</v>
      </c>
      <c r="AJ45" t="str">
        <f>GMs!A45</f>
        <v>best_at_pos</v>
      </c>
      <c r="AK45" t="str">
        <f>GMs!B45</f>
        <v>PG</v>
      </c>
      <c r="AL45">
        <f>GMs!C45</f>
        <v>10.456888888888889</v>
      </c>
      <c r="AM45">
        <f>GMs!D45</f>
        <v>0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0</v>
      </c>
    </row>
    <row r="46" spans="1:48" x14ac:dyDescent="0.35">
      <c r="A46">
        <f>GMs!$C$9*$U46/1.2</f>
        <v>20.198582935277177</v>
      </c>
      <c r="B46">
        <f>GMs!C$9*U46</f>
        <v>24.238299522332611</v>
      </c>
      <c r="C46">
        <v>24.903493256520921</v>
      </c>
      <c r="D46">
        <v>16.429666100903681</v>
      </c>
      <c r="E46">
        <v>30.786754537383814</v>
      </c>
      <c r="F46">
        <v>23.303128226018224</v>
      </c>
      <c r="G46">
        <v>23.303128226018224</v>
      </c>
      <c r="H46" t="str">
        <v>Brandon Clarke</v>
      </c>
      <c r="I46">
        <v>3.0883333333333334</v>
      </c>
      <c r="J46">
        <v>-7.5555555555555556E-2</v>
      </c>
      <c r="K46">
        <v>-1.1994444444444445</v>
      </c>
      <c r="L46">
        <v>8.5000000000000006E-2</v>
      </c>
      <c r="M46">
        <v>0.78388888888888886</v>
      </c>
      <c r="N46">
        <v>-0.49111111111111111</v>
      </c>
      <c r="O46">
        <v>-0.51</v>
      </c>
      <c r="P46">
        <v>1.2183333333333333</v>
      </c>
      <c r="Q46">
        <v>0.43444444444444447</v>
      </c>
      <c r="R46">
        <v>3.4094444444444445</v>
      </c>
      <c r="S46">
        <v>2.8994444444444447</v>
      </c>
      <c r="T46">
        <v>3.8250000000000002</v>
      </c>
      <c r="U46">
        <v>3.3338888888888891</v>
      </c>
      <c r="V46">
        <v>3.3338888888888891</v>
      </c>
      <c r="W46" t="str">
        <v>_______</v>
      </c>
      <c r="X46">
        <v>23.303667031225213</v>
      </c>
      <c r="AJ46" t="str">
        <f>GMs!A46</f>
        <v>best_at_pos</v>
      </c>
      <c r="AK46" t="str">
        <f>GMs!B46</f>
        <v>SG</v>
      </c>
      <c r="AL46">
        <f>GMs!C46</f>
        <v>10.456888888888889</v>
      </c>
      <c r="AM46">
        <f>GMs!D46</f>
        <v>0</v>
      </c>
      <c r="AN46">
        <f>GMs!E46</f>
        <v>0</v>
      </c>
      <c r="AO46">
        <f>GMs!F46</f>
        <v>0</v>
      </c>
      <c r="AP46">
        <f>GMs!G46</f>
        <v>0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5">
      <c r="A47">
        <f>GMs!$C$9*$U47/1.2</f>
        <v>19.850215440892704</v>
      </c>
      <c r="B47">
        <f>GMs!C$9*U47</f>
        <v>23.820258529071243</v>
      </c>
      <c r="C47">
        <v>21.312321546807333</v>
      </c>
      <c r="D47">
        <v>17.659545598503968</v>
      </c>
      <c r="E47">
        <v>23.334657995532886</v>
      </c>
      <c r="F47">
        <v>22.918463374927917</v>
      </c>
      <c r="G47">
        <v>22.918463374927917</v>
      </c>
      <c r="H47" t="str">
        <v>Tobias Harris</v>
      </c>
      <c r="I47">
        <v>0.42777777777777781</v>
      </c>
      <c r="J47">
        <v>0.37916666666666665</v>
      </c>
      <c r="K47">
        <v>0.34027777777777779</v>
      </c>
      <c r="L47">
        <v>1.0208333333333333</v>
      </c>
      <c r="M47">
        <v>0.81666666666666665</v>
      </c>
      <c r="N47">
        <v>0.40833333333333333</v>
      </c>
      <c r="O47">
        <v>-0.44722222222222224</v>
      </c>
      <c r="P47">
        <v>0.18472222222222223</v>
      </c>
      <c r="Q47">
        <v>0.14583333333333334</v>
      </c>
      <c r="R47">
        <v>2.8972222222222221</v>
      </c>
      <c r="S47">
        <v>3.1305555555555546</v>
      </c>
      <c r="T47">
        <v>2.8680555555555549</v>
      </c>
      <c r="U47">
        <v>3.2763888888888881</v>
      </c>
      <c r="V47">
        <v>3.2763888888888881</v>
      </c>
      <c r="W47" t="str">
        <v>_______</v>
      </c>
      <c r="X47">
        <v>22.918992887293896</v>
      </c>
      <c r="AJ47" t="str">
        <f>GMs!A47</f>
        <v>best_at_pos</v>
      </c>
      <c r="AK47" t="str">
        <f>GMs!B47</f>
        <v>SF</v>
      </c>
      <c r="AL47">
        <f>GMs!C47</f>
        <v>8.3583333333333343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5">
      <c r="A48">
        <f>GMs!$C$9*$U48/1.2</f>
        <v>19.131602300302525</v>
      </c>
      <c r="B48">
        <f>GMs!C$9*U48</f>
        <v>22.957922760363029</v>
      </c>
      <c r="C48">
        <v>27.3748581695505</v>
      </c>
      <c r="D48">
        <v>19.476278654454408</v>
      </c>
      <c r="E48">
        <v>29.166545448894311</v>
      </c>
      <c r="F48">
        <v>22.12497597678513</v>
      </c>
      <c r="G48">
        <v>22.12497597678513</v>
      </c>
      <c r="H48" t="str">
        <v>Jaren Jackson Jr.</v>
      </c>
      <c r="I48">
        <v>0.29805555555555557</v>
      </c>
      <c r="J48">
        <v>-0.60416666666666663</v>
      </c>
      <c r="K48">
        <v>1.1519444444444444</v>
      </c>
      <c r="L48">
        <v>0.72500000000000009</v>
      </c>
      <c r="M48">
        <v>8.8611111111111113E-2</v>
      </c>
      <c r="N48">
        <v>-0.45916666666666661</v>
      </c>
      <c r="O48">
        <v>-0.16111111111111112</v>
      </c>
      <c r="P48">
        <v>2.4327777777777779</v>
      </c>
      <c r="Q48">
        <v>-0.31416666666666671</v>
      </c>
      <c r="R48">
        <v>3.7619444444444441</v>
      </c>
      <c r="S48">
        <v>3.4719444444444445</v>
      </c>
      <c r="T48">
        <v>3.616944444444445</v>
      </c>
      <c r="U48">
        <v>3.1577777777777776</v>
      </c>
      <c r="V48">
        <v>3.1577777777777776</v>
      </c>
      <c r="W48" t="str">
        <v>_______</v>
      </c>
      <c r="X48">
        <v>22.125486319860705</v>
      </c>
      <c r="AJ48" t="str">
        <f>GMs!A48</f>
        <v>best_at_pos</v>
      </c>
      <c r="AK48" t="str">
        <f>GMs!B48</f>
        <v>PF</v>
      </c>
      <c r="AL48">
        <f>GMs!C48</f>
        <v>11.8575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0</v>
      </c>
      <c r="AR48">
        <f>GMs!I48</f>
        <v>0</v>
      </c>
      <c r="AS48">
        <f>GMs!J48</f>
        <v>0</v>
      </c>
      <c r="AT48">
        <f>GMs!K48</f>
        <v>0</v>
      </c>
      <c r="AU48">
        <f>GMs!L48</f>
        <v>0</v>
      </c>
      <c r="AV48">
        <f>GMs!M48</f>
        <v>0</v>
      </c>
    </row>
    <row r="49" spans="1:48" x14ac:dyDescent="0.35">
      <c r="A49">
        <f>GMs!$C$9*$U49/1.2</f>
        <v>18.789966544939983</v>
      </c>
      <c r="B49">
        <f>GMs!C$9*U49</f>
        <v>22.547959853927978</v>
      </c>
      <c r="C49">
        <v>24.993077800255644</v>
      </c>
      <c r="D49">
        <v>19.625578930004444</v>
      </c>
      <c r="E49">
        <v>27.271614659152242</v>
      </c>
      <c r="F49">
        <v>21.747744262913965</v>
      </c>
      <c r="G49">
        <v>21.747744262913965</v>
      </c>
      <c r="H49" t="str">
        <v>Jonas Valanciunas</v>
      </c>
      <c r="I49">
        <v>2.7027777777777775</v>
      </c>
      <c r="J49">
        <v>-0.32083333333333336</v>
      </c>
      <c r="K49">
        <v>-1.1083333333333334</v>
      </c>
      <c r="L49">
        <v>0.25277777777777777</v>
      </c>
      <c r="M49">
        <v>2.2263888888888892</v>
      </c>
      <c r="N49">
        <v>-0.27222222222222225</v>
      </c>
      <c r="O49">
        <v>-1.1375</v>
      </c>
      <c r="P49">
        <v>1.1569444444444443</v>
      </c>
      <c r="Q49">
        <v>-0.39861111111111108</v>
      </c>
      <c r="R49">
        <v>3.4222222222222225</v>
      </c>
      <c r="S49">
        <v>3.5</v>
      </c>
      <c r="T49">
        <v>3.3736111111111109</v>
      </c>
      <c r="U49">
        <v>3.1013888888888888</v>
      </c>
      <c r="V49">
        <v>3.1013888888888888</v>
      </c>
      <c r="W49" t="str">
        <v>_______</v>
      </c>
      <c r="X49">
        <v>21.748245492720336</v>
      </c>
      <c r="AJ49" t="str">
        <f>GMs!A49</f>
        <v>best_at_pos</v>
      </c>
      <c r="AK49" t="str">
        <f>GMs!B49</f>
        <v>C</v>
      </c>
      <c r="AL49">
        <f>GMs!C49</f>
        <v>11.8575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0</v>
      </c>
      <c r="AU49">
        <f>GMs!L49</f>
        <v>0</v>
      </c>
      <c r="AV49">
        <f>GMs!M49</f>
        <v>0</v>
      </c>
    </row>
    <row r="50" spans="1:48" x14ac:dyDescent="0.35">
      <c r="A50">
        <f>GMs!$C$9*$U50/1.2</f>
        <v>18.041060578751146</v>
      </c>
      <c r="B50">
        <f>GMs!C$9*U50</f>
        <v>21.649272694501374</v>
      </c>
      <c r="C50">
        <v>27.174266691187974</v>
      </c>
      <c r="D50">
        <v>22.948618726405229</v>
      </c>
      <c r="E50">
        <v>16.782437262509241</v>
      </c>
      <c r="F50">
        <v>20.92080774728506</v>
      </c>
      <c r="G50">
        <v>20.92080774728506</v>
      </c>
      <c r="H50" t="str">
        <v>Domantas Sabonis</v>
      </c>
      <c r="I50">
        <v>2.391111111111111</v>
      </c>
      <c r="J50">
        <v>-0.75555555555555554</v>
      </c>
      <c r="K50">
        <v>-1.0666666666666667</v>
      </c>
      <c r="L50">
        <v>0.71111111111111114</v>
      </c>
      <c r="M50">
        <v>2.5511111111111111</v>
      </c>
      <c r="N50">
        <v>0.95111111111111113</v>
      </c>
      <c r="O50">
        <v>-0.52444444444444438</v>
      </c>
      <c r="P50">
        <v>-0.13333333333333333</v>
      </c>
      <c r="Q50">
        <v>-1.1466666666666667</v>
      </c>
      <c r="R50">
        <v>3.7333333333333334</v>
      </c>
      <c r="S50">
        <v>4.1244444444444435</v>
      </c>
      <c r="T50">
        <v>2.0266666666666664</v>
      </c>
      <c r="U50">
        <v>2.977777777777777</v>
      </c>
      <c r="V50">
        <v>2.977777777777777</v>
      </c>
      <c r="W50" t="str">
        <v>_______</v>
      </c>
      <c r="X50">
        <v>20.921288999727896</v>
      </c>
      <c r="AJ50" t="str">
        <f>GMs!A50</f>
        <v>best_at_pos</v>
      </c>
      <c r="AK50" t="str">
        <f>GMs!B50</f>
        <v>G</v>
      </c>
      <c r="AL50">
        <f>GMs!C50</f>
        <v>10.456888888888889</v>
      </c>
      <c r="AM50">
        <f>GMs!D50</f>
        <v>0</v>
      </c>
      <c r="AN50">
        <f>GMs!E50</f>
        <v>0</v>
      </c>
      <c r="AO50">
        <f>GMs!F50</f>
        <v>0</v>
      </c>
      <c r="AP50">
        <f>GMs!G50</f>
        <v>0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0</v>
      </c>
      <c r="AV50">
        <f>GMs!M50</f>
        <v>0</v>
      </c>
    </row>
    <row r="51" spans="1:48" x14ac:dyDescent="0.35">
      <c r="A51">
        <f>GMs!$C$9*$U51/1.2</f>
        <v>17.376301350336348</v>
      </c>
      <c r="B51">
        <f>GMs!C$9*U51</f>
        <v>20.851561620403615</v>
      </c>
      <c r="C51">
        <v>49.667777128927639</v>
      </c>
      <c r="D51">
        <v>29.507483306756797</v>
      </c>
      <c r="E51">
        <v>24.924582801994553</v>
      </c>
      <c r="F51">
        <v>20.18678544689536</v>
      </c>
      <c r="G51">
        <v>20.18678544689536</v>
      </c>
      <c r="H51" t="str">
        <v>Andre Drummond</v>
      </c>
      <c r="I51">
        <v>2.8291666666666671</v>
      </c>
      <c r="J51">
        <v>-4.0736111111111111</v>
      </c>
      <c r="K51">
        <v>-1.3513888888888888</v>
      </c>
      <c r="L51">
        <v>0.66111111111111109</v>
      </c>
      <c r="M51">
        <v>2.9458333333333333</v>
      </c>
      <c r="N51">
        <v>-0.20416666666666666</v>
      </c>
      <c r="O51">
        <v>1.9055555555555554</v>
      </c>
      <c r="P51">
        <v>2.6444444444444444</v>
      </c>
      <c r="Q51">
        <v>-2.4888888888888889</v>
      </c>
      <c r="R51">
        <v>6.9416666666666664</v>
      </c>
      <c r="S51">
        <v>5.3569444444444443</v>
      </c>
      <c r="T51">
        <v>3.0722222222222224</v>
      </c>
      <c r="U51">
        <v>2.8680555555555554</v>
      </c>
      <c r="V51">
        <v>2.8680555555555554</v>
      </c>
      <c r="W51" t="str">
        <v>_______</v>
      </c>
      <c r="X51">
        <v>20.187248966622253</v>
      </c>
      <c r="AJ51" t="str">
        <f>GMs!A51</f>
        <v>best_at_pos</v>
      </c>
      <c r="AK51" t="str">
        <f>GMs!B51</f>
        <v>F</v>
      </c>
      <c r="AL51">
        <f>GMs!C51</f>
        <v>11.8575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0</v>
      </c>
      <c r="AR51">
        <f>GMs!I51</f>
        <v>0</v>
      </c>
      <c r="AS51">
        <f>GMs!J51</f>
        <v>0</v>
      </c>
      <c r="AT51">
        <f>GMs!K51</f>
        <v>0</v>
      </c>
      <c r="AU51">
        <f>GMs!L51</f>
        <v>0</v>
      </c>
      <c r="AV51">
        <f>GMs!M51</f>
        <v>0</v>
      </c>
    </row>
    <row r="52" spans="1:48" x14ac:dyDescent="0.35">
      <c r="A52">
        <f>GMs!$C$9*$U52/1.2</f>
        <v>17.139007549813595</v>
      </c>
      <c r="B52">
        <f>GMs!C$9*U52</f>
        <v>20.566809059776315</v>
      </c>
      <c r="C52">
        <v>14.961556392048108</v>
      </c>
      <c r="D52">
        <v>24.126021394480517</v>
      </c>
      <c r="E52">
        <v>8.6089258594951037</v>
      </c>
      <c r="F52">
        <v>19.924767359920814</v>
      </c>
      <c r="G52">
        <v>19.924767359920814</v>
      </c>
      <c r="H52" t="str">
        <v>D'Angelo Russell</v>
      </c>
      <c r="I52">
        <v>-1.1259722222222222</v>
      </c>
      <c r="J52">
        <v>0.83750000000000002</v>
      </c>
      <c r="K52">
        <v>2.0286111111111111</v>
      </c>
      <c r="L52">
        <v>1.1445833333333333</v>
      </c>
      <c r="M52">
        <v>-0.4466666666666666</v>
      </c>
      <c r="N52">
        <v>1.8518055555555557</v>
      </c>
      <c r="O52">
        <v>0.59555555555555562</v>
      </c>
      <c r="P52">
        <v>-0.53972222222222221</v>
      </c>
      <c r="Q52">
        <v>-1.5168055555555555</v>
      </c>
      <c r="R52">
        <v>1.9913888888888887</v>
      </c>
      <c r="S52">
        <v>4.3456944444444447</v>
      </c>
      <c r="T52">
        <v>0.97708333333333353</v>
      </c>
      <c r="U52">
        <v>2.8288888888888892</v>
      </c>
      <c r="V52">
        <v>2.8288888888888892</v>
      </c>
      <c r="W52" t="str">
        <v>_______</v>
      </c>
      <c r="X52">
        <v>19.925224549741507</v>
      </c>
      <c r="AJ52" t="str">
        <f>GMs!A52</f>
        <v>best_at_pos</v>
      </c>
      <c r="AK52" t="str">
        <f>GMs!B52</f>
        <v>UTIL</v>
      </c>
      <c r="AL52">
        <f>GMs!C52</f>
        <v>11.8575</v>
      </c>
      <c r="AM52">
        <f>GMs!D52</f>
        <v>0</v>
      </c>
      <c r="AN52">
        <f>GMs!E52</f>
        <v>0</v>
      </c>
      <c r="AO52">
        <f>GMs!F52</f>
        <v>0</v>
      </c>
      <c r="AP52">
        <f>GMs!G52</f>
        <v>0</v>
      </c>
      <c r="AQ52">
        <f>GMs!H52</f>
        <v>0</v>
      </c>
      <c r="AR52">
        <f>GMs!I52</f>
        <v>0</v>
      </c>
      <c r="AS52">
        <f>GMs!J52</f>
        <v>0</v>
      </c>
      <c r="AT52">
        <f>GMs!K52</f>
        <v>0</v>
      </c>
      <c r="AU52">
        <f>GMs!L52</f>
        <v>0</v>
      </c>
      <c r="AV52">
        <f>GMs!M52</f>
        <v>0</v>
      </c>
    </row>
    <row r="53" spans="1:48" x14ac:dyDescent="0.35">
      <c r="A53">
        <f>GMs!$C$9*$U53/1.2</f>
        <v>16.728371469476347</v>
      </c>
      <c r="B53">
        <f>GMs!C$9*U53</f>
        <v>20.074045763371615</v>
      </c>
      <c r="C53">
        <v>14.196192790140602</v>
      </c>
      <c r="D53">
        <v>16.479925599603689</v>
      </c>
      <c r="E53">
        <v>16.263278142031965</v>
      </c>
      <c r="F53">
        <v>19.471345989553502</v>
      </c>
      <c r="G53">
        <v>19.471345989553502</v>
      </c>
      <c r="H53" t="str">
        <v>Derrick White</v>
      </c>
      <c r="I53">
        <v>0.1788888888888889</v>
      </c>
      <c r="J53">
        <v>0.87888888888888883</v>
      </c>
      <c r="K53">
        <v>-2.3333333333333331E-2</v>
      </c>
      <c r="L53">
        <v>0.12444444444444445</v>
      </c>
      <c r="M53">
        <v>-0.25666666666666665</v>
      </c>
      <c r="N53">
        <v>0.80111111111111111</v>
      </c>
      <c r="O53">
        <v>0.22555555555555554</v>
      </c>
      <c r="P53">
        <v>0.98</v>
      </c>
      <c r="Q53">
        <v>-0.14777777777777779</v>
      </c>
      <c r="R53">
        <v>1.882222222222222</v>
      </c>
      <c r="S53">
        <v>2.9088888888888889</v>
      </c>
      <c r="T53">
        <v>1.9599999999999997</v>
      </c>
      <c r="U53">
        <v>2.7611111111111111</v>
      </c>
      <c r="V53">
        <v>2.7611111111111111</v>
      </c>
      <c r="W53" t="str">
        <v>_______</v>
      </c>
      <c r="X53">
        <v>19.471792225493967</v>
      </c>
    </row>
    <row r="54" spans="1:48" x14ac:dyDescent="0.35">
      <c r="A54">
        <f>GMs!$C$9*$U54/1.2</f>
        <v>16.575224406727617</v>
      </c>
      <c r="B54">
        <f>GMs!C$9*U54</f>
        <v>19.890269288073139</v>
      </c>
      <c r="C54">
        <v>20.050347974196484</v>
      </c>
      <c r="D54">
        <v>12.736332056727797</v>
      </c>
      <c r="E54">
        <v>28.826928857582086</v>
      </c>
      <c r="F54">
        <v>19.302242117818146</v>
      </c>
      <c r="G54">
        <v>19.302242117818146</v>
      </c>
      <c r="H54" t="str">
        <v>Richaun Holmes</v>
      </c>
      <c r="I54">
        <v>2.8195833333333331</v>
      </c>
      <c r="J54">
        <v>1.8611111111111113E-2</v>
      </c>
      <c r="K54">
        <v>-1.6284722222222223</v>
      </c>
      <c r="L54">
        <v>-0.30708333333333332</v>
      </c>
      <c r="M54">
        <v>0.93986111111111115</v>
      </c>
      <c r="N54">
        <v>-0.83750000000000002</v>
      </c>
      <c r="O54">
        <v>-0.2233333333333333</v>
      </c>
      <c r="P54">
        <v>1.4237500000000001</v>
      </c>
      <c r="Q54">
        <v>0.53041666666666665</v>
      </c>
      <c r="R54">
        <v>2.717222222222222</v>
      </c>
      <c r="S54">
        <v>2.2054166666666664</v>
      </c>
      <c r="T54">
        <v>3.5733333333333328</v>
      </c>
      <c r="U54">
        <v>2.7358333333333329</v>
      </c>
      <c r="V54">
        <v>2.7358333333333329</v>
      </c>
      <c r="W54" t="str">
        <v>_______</v>
      </c>
      <c r="X54">
        <v>19.302684268500006</v>
      </c>
      <c r="AJ54" t="str">
        <f>GMs!A54</f>
        <v>p_best_at_pos</v>
      </c>
      <c r="AK54" t="str">
        <f>GMs!B54</f>
        <v>PG</v>
      </c>
      <c r="AL54">
        <f>GMs!C54</f>
        <v>10.456888888888889</v>
      </c>
      <c r="AM54">
        <f>GMs!D54</f>
        <v>0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0</v>
      </c>
    </row>
    <row r="55" spans="1:48" x14ac:dyDescent="0.35">
      <c r="A55">
        <f>GMs!$C$9*$U55/1.2</f>
        <v>16.459101908599465</v>
      </c>
      <c r="B55">
        <f>GMs!C$9*U55</f>
        <v>19.750922290319355</v>
      </c>
      <c r="C55">
        <v>22.325016389025919</v>
      </c>
      <c r="D55">
        <v>13.505745853002979</v>
      </c>
      <c r="E55">
        <v>24.816424651895119</v>
      </c>
      <c r="F55">
        <v>19.17402050078805</v>
      </c>
      <c r="G55">
        <v>19.17402050078805</v>
      </c>
      <c r="H55" t="str">
        <v>Thomas Bryant</v>
      </c>
      <c r="I55">
        <v>2.5666666666666669</v>
      </c>
      <c r="J55">
        <v>-0.32500000000000001</v>
      </c>
      <c r="K55">
        <v>-0.7</v>
      </c>
      <c r="L55">
        <v>7.4999999999999997E-2</v>
      </c>
      <c r="M55">
        <v>0.79166666666666663</v>
      </c>
      <c r="N55">
        <v>-0.34166666666666662</v>
      </c>
      <c r="O55">
        <v>-0.83333333333333337</v>
      </c>
      <c r="P55">
        <v>1.1166666666666667</v>
      </c>
      <c r="Q55">
        <v>0.36666666666666664</v>
      </c>
      <c r="R55">
        <v>3.041666666666667</v>
      </c>
      <c r="S55">
        <v>2.3499999999999996</v>
      </c>
      <c r="T55">
        <v>3.0583333333333331</v>
      </c>
      <c r="U55">
        <v>2.7166666666666663</v>
      </c>
      <c r="V55">
        <v>2.7166666666666663</v>
      </c>
      <c r="W55" t="str">
        <v>_______</v>
      </c>
      <c r="X55">
        <v>19.174459553856238</v>
      </c>
      <c r="AJ55" t="str">
        <f>GMs!A55</f>
        <v>p_best_at_pos</v>
      </c>
      <c r="AK55" t="str">
        <f>GMs!B55</f>
        <v>SG</v>
      </c>
      <c r="AL55">
        <f>GMs!C55</f>
        <v>10.456888888888889</v>
      </c>
      <c r="AM55">
        <f>GMs!D55</f>
        <v>0</v>
      </c>
      <c r="AN55">
        <f>GMs!E55</f>
        <v>0</v>
      </c>
      <c r="AO55">
        <f>GMs!F55</f>
        <v>0</v>
      </c>
      <c r="AP55">
        <f>GMs!G55</f>
        <v>0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5">
      <c r="A56">
        <f>GMs!$C$9*$U56/1.2</f>
        <v>16.35139408424871</v>
      </c>
      <c r="B56">
        <f>GMs!C$9*U56</f>
        <v>19.621672901098449</v>
      </c>
      <c r="C56">
        <v>24.884018355709024</v>
      </c>
      <c r="D56">
        <v>28.317515764006512</v>
      </c>
      <c r="E56">
        <v>0.57602005161022429</v>
      </c>
      <c r="F56">
        <v>19.055090305281869</v>
      </c>
      <c r="G56">
        <v>19.055090305281869</v>
      </c>
      <c r="H56" t="str">
        <v>Russell Westbrook</v>
      </c>
      <c r="I56">
        <v>0.14000000000000001</v>
      </c>
      <c r="J56">
        <v>-0.70777777777777784</v>
      </c>
      <c r="K56">
        <v>-0.52888888888888896</v>
      </c>
      <c r="L56">
        <v>1.5088888888888889</v>
      </c>
      <c r="M56">
        <v>1.151111111111111</v>
      </c>
      <c r="N56">
        <v>2.7533333333333334</v>
      </c>
      <c r="O56">
        <v>1.1200000000000001</v>
      </c>
      <c r="P56">
        <v>-0.30333333333333334</v>
      </c>
      <c r="Q56">
        <v>-2.4344444444444444</v>
      </c>
      <c r="R56">
        <v>3.4066666666666663</v>
      </c>
      <c r="S56">
        <v>5.1333333333333329</v>
      </c>
      <c r="T56">
        <v>-5.4444444444444295E-2</v>
      </c>
      <c r="U56">
        <v>2.6988888888888884</v>
      </c>
      <c r="V56">
        <v>2.6988888888888884</v>
      </c>
      <c r="W56" t="str">
        <v>_______</v>
      </c>
      <c r="X56">
        <v>19.055526485201142</v>
      </c>
      <c r="AJ56" t="str">
        <f>GMs!A56</f>
        <v>p_best_at_pos</v>
      </c>
      <c r="AK56" t="str">
        <f>GMs!B56</f>
        <v>SF</v>
      </c>
      <c r="AL56">
        <f>GMs!C56</f>
        <v>8.3583333333333343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5">
      <c r="A57">
        <f>GMs!$C$9*$U57/1.2</f>
        <v>16.135136968169466</v>
      </c>
      <c r="B57">
        <f>GMs!C$9*U57</f>
        <v>19.362164361803359</v>
      </c>
      <c r="C57">
        <v>18.848746594102511</v>
      </c>
      <c r="D57">
        <v>17.574547916878956</v>
      </c>
      <c r="E57">
        <v>14.91995391779701</v>
      </c>
      <c r="F57">
        <v>18.816300772117124</v>
      </c>
      <c r="G57">
        <v>18.816300772117124</v>
      </c>
      <c r="H57" t="str">
        <v>CJ McCollum</v>
      </c>
      <c r="I57">
        <v>-0.14444444444444446</v>
      </c>
      <c r="J57">
        <v>0.11736111111111112</v>
      </c>
      <c r="K57">
        <v>1.2999999999999998</v>
      </c>
      <c r="L57">
        <v>1.2729166666666665</v>
      </c>
      <c r="M57">
        <v>-0.23472222222222225</v>
      </c>
      <c r="N57">
        <v>0.87569444444444444</v>
      </c>
      <c r="O57">
        <v>-0.18055555555555555</v>
      </c>
      <c r="P57">
        <v>0.10833333333333334</v>
      </c>
      <c r="Q57">
        <v>-0.4513888888888889</v>
      </c>
      <c r="R57">
        <v>2.5458333333333334</v>
      </c>
      <c r="S57">
        <v>3.1145833333333335</v>
      </c>
      <c r="T57">
        <v>1.7874999999999996</v>
      </c>
      <c r="U57">
        <v>2.6631944444444446</v>
      </c>
      <c r="V57">
        <v>2.6631944444444446</v>
      </c>
      <c r="W57" t="str">
        <v>_______</v>
      </c>
      <c r="X57">
        <v>18.816731183292099</v>
      </c>
      <c r="AJ57" t="str">
        <f>GMs!A57</f>
        <v>p_best_at_pos</v>
      </c>
      <c r="AK57" t="str">
        <f>GMs!B57</f>
        <v>PF</v>
      </c>
      <c r="AL57">
        <f>GMs!C57</f>
        <v>11.8575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0</v>
      </c>
      <c r="AR57">
        <f>GMs!I57</f>
        <v>0</v>
      </c>
      <c r="AS57">
        <f>GMs!J57</f>
        <v>0</v>
      </c>
      <c r="AT57">
        <f>GMs!K57</f>
        <v>0</v>
      </c>
      <c r="AU57">
        <f>GMs!L57</f>
        <v>0</v>
      </c>
      <c r="AV57">
        <f>GMs!M57</f>
        <v>0</v>
      </c>
    </row>
    <row r="58" spans="1:48" x14ac:dyDescent="0.35">
      <c r="A58">
        <f>GMs!$C$9*$U58/1.2</f>
        <v>15.95422148195531</v>
      </c>
      <c r="B58">
        <f>GMs!C$9*U58</f>
        <v>19.145065778346371</v>
      </c>
      <c r="C58">
        <v>15.66460031135755</v>
      </c>
      <c r="D58">
        <v>13.683132319003024</v>
      </c>
      <c r="E58">
        <v>23.713211520880904</v>
      </c>
      <c r="F58">
        <v>18.616535209352836</v>
      </c>
      <c r="G58">
        <v>18.616535209352836</v>
      </c>
      <c r="H58" t="str">
        <v>T.J. Warren</v>
      </c>
      <c r="I58">
        <v>0.72500000000000009</v>
      </c>
      <c r="J58">
        <v>0.54166666666666663</v>
      </c>
      <c r="K58">
        <v>1.6666666666666666E-2</v>
      </c>
      <c r="L58">
        <v>0.71666666666666667</v>
      </c>
      <c r="M58">
        <v>-9.166666666666666E-2</v>
      </c>
      <c r="N58">
        <v>-0.28333333333333338</v>
      </c>
      <c r="O58">
        <v>0.81666666666666665</v>
      </c>
      <c r="P58">
        <v>-5.8333333333333334E-2</v>
      </c>
      <c r="Q58">
        <v>0.25</v>
      </c>
      <c r="R58">
        <v>2.0916666666666668</v>
      </c>
      <c r="S58">
        <v>2.3833333333333333</v>
      </c>
      <c r="T58">
        <v>2.916666666666667</v>
      </c>
      <c r="U58">
        <v>2.6333333333333333</v>
      </c>
      <c r="V58">
        <v>2.6333333333333333</v>
      </c>
      <c r="W58" t="str">
        <v>_______</v>
      </c>
      <c r="X58">
        <v>18.616960794535494</v>
      </c>
      <c r="AJ58" t="str">
        <f>GMs!A58</f>
        <v>p_best_at_pos</v>
      </c>
      <c r="AK58" t="str">
        <f>GMs!B58</f>
        <v>C</v>
      </c>
      <c r="AL58">
        <f>GMs!C58</f>
        <v>11.8575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0</v>
      </c>
      <c r="AU58">
        <f>GMs!L58</f>
        <v>0</v>
      </c>
      <c r="AV58">
        <f>GMs!M58</f>
        <v>0</v>
      </c>
    </row>
    <row r="59" spans="1:48" x14ac:dyDescent="0.35">
      <c r="A59">
        <f>GMs!$C$9*$U59/1.2</f>
        <v>15.940758003911464</v>
      </c>
      <c r="B59">
        <f>GMs!C$9*U59</f>
        <v>19.128909604693757</v>
      </c>
      <c r="C59">
        <v>14.585690806378519</v>
      </c>
      <c r="D59">
        <v>22.948618726405236</v>
      </c>
      <c r="E59">
        <v>17.751534287400169</v>
      </c>
      <c r="F59">
        <v>18.601668934914564</v>
      </c>
      <c r="G59">
        <v>18.601668934914564</v>
      </c>
      <c r="H59" t="str">
        <v>Brandon Ingram</v>
      </c>
      <c r="I59">
        <v>0.16888888888888889</v>
      </c>
      <c r="J59">
        <v>0.69333333333333336</v>
      </c>
      <c r="K59">
        <v>1.1466666666666667</v>
      </c>
      <c r="L59">
        <v>1.1200000000000001</v>
      </c>
      <c r="M59">
        <v>6.2222222222222227E-2</v>
      </c>
      <c r="N59">
        <v>0.48000000000000004</v>
      </c>
      <c r="O59">
        <v>0.19555555555555557</v>
      </c>
      <c r="P59">
        <v>0.25777777777777777</v>
      </c>
      <c r="Q59">
        <v>-1.4933333333333332</v>
      </c>
      <c r="R59">
        <v>1.9377777777777776</v>
      </c>
      <c r="S59">
        <v>4.1244444444444444</v>
      </c>
      <c r="T59">
        <v>2.1511111111111116</v>
      </c>
      <c r="U59">
        <v>2.6311111111111112</v>
      </c>
      <c r="V59">
        <v>2.6311111111111112</v>
      </c>
      <c r="W59" t="str">
        <v>_______</v>
      </c>
      <c r="X59">
        <v>18.602094160953609</v>
      </c>
      <c r="AJ59" t="str">
        <f>GMs!A59</f>
        <v>p_best_at_pos</v>
      </c>
      <c r="AK59" t="str">
        <f>GMs!B59</f>
        <v>G</v>
      </c>
      <c r="AL59">
        <f>GMs!C59</f>
        <v>10.456888888888889</v>
      </c>
      <c r="AM59">
        <f>GMs!D59</f>
        <v>0</v>
      </c>
      <c r="AN59">
        <f>GMs!E59</f>
        <v>0</v>
      </c>
      <c r="AO59">
        <f>GMs!F59</f>
        <v>0</v>
      </c>
      <c r="AP59">
        <f>GMs!G59</f>
        <v>0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0</v>
      </c>
      <c r="AV59">
        <f>GMs!M59</f>
        <v>0</v>
      </c>
    </row>
    <row r="60" spans="1:48" x14ac:dyDescent="0.35">
      <c r="A60">
        <f>GMs!$C$9*$U60/1.2</f>
        <v>15.233925406609647</v>
      </c>
      <c r="B60">
        <f>GMs!C$9*U60</f>
        <v>18.280710487931575</v>
      </c>
      <c r="C60">
        <v>17.723097327174937</v>
      </c>
      <c r="D60">
        <v>13.143581818252896</v>
      </c>
      <c r="E60">
        <v>15.015133089884511</v>
      </c>
      <c r="F60">
        <v>17.821189526905261</v>
      </c>
      <c r="G60">
        <v>17.821189526905261</v>
      </c>
      <c r="H60" t="str">
        <v>Al Horford</v>
      </c>
      <c r="I60">
        <v>0.33583333333333332</v>
      </c>
      <c r="J60">
        <v>0.12916666666666665</v>
      </c>
      <c r="K60">
        <v>-0.2583333333333333</v>
      </c>
      <c r="L60">
        <v>-0.11194444444444446</v>
      </c>
      <c r="M60">
        <v>0.86111111111111116</v>
      </c>
      <c r="N60">
        <v>0.71472222222222226</v>
      </c>
      <c r="O60">
        <v>-0.20666666666666667</v>
      </c>
      <c r="P60">
        <v>0.81805555555555554</v>
      </c>
      <c r="Q60">
        <v>0.23250000000000004</v>
      </c>
      <c r="R60">
        <v>2.3852777777777781</v>
      </c>
      <c r="S60">
        <v>2.2819444444444446</v>
      </c>
      <c r="T60">
        <v>1.7997222222222222</v>
      </c>
      <c r="U60">
        <v>2.5144444444444445</v>
      </c>
      <c r="V60">
        <v>2.5144444444444445</v>
      </c>
      <c r="W60" t="str">
        <v>_______</v>
      </c>
      <c r="X60">
        <v>17.821595897904569</v>
      </c>
      <c r="AJ60" t="str">
        <f>GMs!A60</f>
        <v>p_best_at_pos</v>
      </c>
      <c r="AK60" t="str">
        <f>GMs!B60</f>
        <v>F</v>
      </c>
      <c r="AL60">
        <f>GMs!C60</f>
        <v>11.8575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0</v>
      </c>
      <c r="AR60">
        <f>GMs!I60</f>
        <v>0</v>
      </c>
      <c r="AS60">
        <f>GMs!J60</f>
        <v>0</v>
      </c>
      <c r="AT60">
        <f>GMs!K60</f>
        <v>0</v>
      </c>
      <c r="AU60">
        <f>GMs!L60</f>
        <v>0</v>
      </c>
      <c r="AV60">
        <f>GMs!M60</f>
        <v>0</v>
      </c>
    </row>
    <row r="61" spans="1:48" x14ac:dyDescent="0.35">
      <c r="A61">
        <f>GMs!$C$9*$U61/1.2</f>
        <v>14.784581826896348</v>
      </c>
      <c r="B61">
        <f>GMs!C$9*U61</f>
        <v>17.741498192275618</v>
      </c>
      <c r="C61">
        <v>18.926646197350099</v>
      </c>
      <c r="D61">
        <v>10.312789465002222</v>
      </c>
      <c r="E61">
        <v>23.410368700602493</v>
      </c>
      <c r="F61">
        <v>17.325027617527915</v>
      </c>
      <c r="G61">
        <v>17.325027617527915</v>
      </c>
      <c r="H61" t="str">
        <v>Daniel Theis</v>
      </c>
      <c r="I61">
        <v>1.6625000000000001</v>
      </c>
      <c r="J61">
        <v>-0.11666666666666667</v>
      </c>
      <c r="K61">
        <v>-1.088888888888889</v>
      </c>
      <c r="L61">
        <v>-0.45694444444444443</v>
      </c>
      <c r="M61">
        <v>0.86527777777777781</v>
      </c>
      <c r="N61">
        <v>-0.4375</v>
      </c>
      <c r="O61">
        <v>-0.57361111111111107</v>
      </c>
      <c r="P61">
        <v>1.8958333333333333</v>
      </c>
      <c r="Q61">
        <v>0.69027777777777777</v>
      </c>
      <c r="R61">
        <v>2.5569444444444445</v>
      </c>
      <c r="S61">
        <v>1.75</v>
      </c>
      <c r="T61">
        <v>2.8777777777777782</v>
      </c>
      <c r="U61">
        <v>2.4402777777777778</v>
      </c>
      <c r="V61">
        <v>2.4402777777777778</v>
      </c>
      <c r="W61" t="str">
        <v>_______</v>
      </c>
      <c r="X61">
        <v>17.325422002109104</v>
      </c>
      <c r="AJ61" t="str">
        <f>GMs!A61</f>
        <v>p_best_at_pos</v>
      </c>
      <c r="AK61" t="str">
        <f>GMs!B61</f>
        <v>UTIL</v>
      </c>
      <c r="AL61">
        <f>GMs!C61</f>
        <v>11.8575</v>
      </c>
      <c r="AM61">
        <f>GMs!D61</f>
        <v>0</v>
      </c>
      <c r="AN61">
        <f>GMs!E61</f>
        <v>0</v>
      </c>
      <c r="AO61">
        <f>GMs!F61</f>
        <v>0</v>
      </c>
      <c r="AP61">
        <f>GMs!G61</f>
        <v>0</v>
      </c>
      <c r="AQ61">
        <f>GMs!H61</f>
        <v>0</v>
      </c>
      <c r="AR61">
        <f>GMs!I61</f>
        <v>0</v>
      </c>
      <c r="AS61">
        <f>GMs!J61</f>
        <v>0</v>
      </c>
      <c r="AT61">
        <f>GMs!K61</f>
        <v>0</v>
      </c>
      <c r="AU61">
        <f>GMs!L61</f>
        <v>0</v>
      </c>
      <c r="AV61">
        <f>GMs!M61</f>
        <v>0</v>
      </c>
    </row>
    <row r="62" spans="1:48" x14ac:dyDescent="0.35">
      <c r="A62">
        <f>GMs!$C$9*$U62/1.2</f>
        <v>14.6894960132117</v>
      </c>
      <c r="B62">
        <f>GMs!C$9*U62</f>
        <v>17.62739521585404</v>
      </c>
      <c r="C62">
        <v>15.243942453820599</v>
      </c>
      <c r="D62">
        <v>13.647655025803017</v>
      </c>
      <c r="E62">
        <v>21.82152547564182</v>
      </c>
      <c r="F62">
        <v>17.22003455430762</v>
      </c>
      <c r="G62">
        <v>17.22003455430762</v>
      </c>
      <c r="H62" t="str">
        <v>Mikal Bridges</v>
      </c>
      <c r="I62">
        <v>0.47916666666666669</v>
      </c>
      <c r="J62">
        <v>0.39291666666666664</v>
      </c>
      <c r="K62">
        <v>9.5833333333333343E-3</v>
      </c>
      <c r="L62">
        <v>-0.34499999999999997</v>
      </c>
      <c r="M62">
        <v>-0.10541666666666666</v>
      </c>
      <c r="N62">
        <v>-0.24916666666666668</v>
      </c>
      <c r="O62">
        <v>1.7537500000000001</v>
      </c>
      <c r="P62">
        <v>0.44083333333333335</v>
      </c>
      <c r="Q62">
        <v>4.791666666666667E-2</v>
      </c>
      <c r="R62">
        <v>2.0316666666666667</v>
      </c>
      <c r="S62">
        <v>2.3766666666666669</v>
      </c>
      <c r="T62">
        <v>2.6737500000000001</v>
      </c>
      <c r="U62">
        <v>2.4245833333333335</v>
      </c>
      <c r="V62">
        <v>2.4245833333333335</v>
      </c>
      <c r="W62" t="str">
        <v>_______</v>
      </c>
      <c r="X62">
        <v>17.220426402437035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5">
      <c r="A63">
        <f>GMs!$C$9*$U63/1.2</f>
        <v>14.313360095361805</v>
      </c>
      <c r="B63">
        <f>GMs!C$9*U63</f>
        <v>17.176032114434165</v>
      </c>
      <c r="C63">
        <v>5.8395128517561048</v>
      </c>
      <c r="D63">
        <v>20.660333315004689</v>
      </c>
      <c r="E63">
        <v>14.249373387180523</v>
      </c>
      <c r="F63">
        <v>16.804708012188385</v>
      </c>
      <c r="G63">
        <v>16.804708012188385</v>
      </c>
      <c r="H63" t="str">
        <v>Collin Sexton</v>
      </c>
      <c r="I63">
        <v>0.57361111111111107</v>
      </c>
      <c r="J63">
        <v>1.6722222222222221</v>
      </c>
      <c r="K63">
        <v>0.31111111111111112</v>
      </c>
      <c r="L63">
        <v>1.4583333333333333</v>
      </c>
      <c r="M63">
        <v>-0.4861111111111111</v>
      </c>
      <c r="N63">
        <v>0.66111111111111109</v>
      </c>
      <c r="O63">
        <v>0.49583333333333335</v>
      </c>
      <c r="P63">
        <v>-0.9916666666666667</v>
      </c>
      <c r="Q63">
        <v>-1.3319444444444446</v>
      </c>
      <c r="R63">
        <v>0.6902777777777771</v>
      </c>
      <c r="S63">
        <v>3.6944444444444442</v>
      </c>
      <c r="T63">
        <v>1.7013888888888884</v>
      </c>
      <c r="U63">
        <v>2.3624999999999998</v>
      </c>
      <c r="V63">
        <v>2.3624999999999998</v>
      </c>
      <c r="W63" t="str">
        <v>_______</v>
      </c>
      <c r="X63">
        <v>16.805089826743078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5">
      <c r="A64">
        <f>GMs!$C$9*$U64/1.2</f>
        <v>14.263713520075125</v>
      </c>
      <c r="B64">
        <f>GMs!C$9*U64</f>
        <v>17.11645622409015</v>
      </c>
      <c r="C64">
        <v>14.765833638888555</v>
      </c>
      <c r="D64">
        <v>17.391248568678908</v>
      </c>
      <c r="E64">
        <v>11.072768518760181</v>
      </c>
      <c r="F64">
        <v>16.749888625197251</v>
      </c>
      <c r="G64">
        <v>16.749888625197251</v>
      </c>
      <c r="H64" t="str">
        <v>Dejounte Murray</v>
      </c>
      <c r="I64">
        <v>0.13958333333333331</v>
      </c>
      <c r="J64">
        <v>0.39083333333333337</v>
      </c>
      <c r="K64">
        <v>-0.80027777777777775</v>
      </c>
      <c r="L64">
        <v>-0.11166666666666665</v>
      </c>
      <c r="M64">
        <v>0.62347222222222221</v>
      </c>
      <c r="N64">
        <v>1.0608333333333333</v>
      </c>
      <c r="O64">
        <v>2.2333333333333329</v>
      </c>
      <c r="P64">
        <v>-0.45597222222222222</v>
      </c>
      <c r="Q64">
        <v>-0.72583333333333344</v>
      </c>
      <c r="R64">
        <v>1.9634722222222218</v>
      </c>
      <c r="S64">
        <v>3.0801388888888885</v>
      </c>
      <c r="T64">
        <v>1.2934722222222219</v>
      </c>
      <c r="U64">
        <v>2.354305555555555</v>
      </c>
      <c r="V64">
        <v>2.354305555555555</v>
      </c>
      <c r="W64" t="str">
        <v>_______</v>
      </c>
      <c r="X64">
        <v>16.750269115409871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5">
      <c r="A65">
        <f>GMs!$C$9*$U65/1.2</f>
        <v>14.018846513152713</v>
      </c>
      <c r="B65">
        <f>GMs!C$9*U65</f>
        <v>16.822615815783255</v>
      </c>
      <c r="C65">
        <v>21.175997241124058</v>
      </c>
      <c r="D65">
        <v>18.590824545004192</v>
      </c>
      <c r="E65">
        <v>20.68478331809678</v>
      </c>
      <c r="F65">
        <v>16.479508258851173</v>
      </c>
      <c r="G65">
        <v>16.479508258851173</v>
      </c>
      <c r="H65" t="str">
        <v>Jaylen Brown</v>
      </c>
      <c r="I65">
        <v>0.69027777777777777</v>
      </c>
      <c r="J65">
        <v>-0.56388888888888877</v>
      </c>
      <c r="K65">
        <v>0.98194444444444451</v>
      </c>
      <c r="L65">
        <v>1.2152777777777777</v>
      </c>
      <c r="M65">
        <v>0.73888888888888893</v>
      </c>
      <c r="N65">
        <v>-0.21388888888888891</v>
      </c>
      <c r="O65">
        <v>0.73888888888888893</v>
      </c>
      <c r="P65">
        <v>-0.28194444444444439</v>
      </c>
      <c r="Q65">
        <v>-0.9916666666666667</v>
      </c>
      <c r="R65">
        <v>2.8777777777777773</v>
      </c>
      <c r="S65">
        <v>3.3055555555555554</v>
      </c>
      <c r="T65">
        <v>2.5277777777777777</v>
      </c>
      <c r="U65">
        <v>2.3138888888888887</v>
      </c>
      <c r="V65">
        <v>2.3138888888888887</v>
      </c>
      <c r="W65" t="str">
        <v>_______</v>
      </c>
      <c r="X65">
        <v>16.479882217139313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5">
      <c r="A66">
        <f>GMs!$C$9*$U66/1.2</f>
        <v>13.567819998683936</v>
      </c>
      <c r="B66">
        <f>GMs!C$9*U66</f>
        <v>16.281383998420722</v>
      </c>
      <c r="C66">
        <v>10.488171675555641</v>
      </c>
      <c r="D66">
        <v>14.46067632830321</v>
      </c>
      <c r="E66">
        <v>14.173662682110924</v>
      </c>
      <c r="F66">
        <v>15.981488065169046</v>
      </c>
      <c r="G66">
        <v>15.981488065169046</v>
      </c>
      <c r="H66" t="str">
        <v>Gordon Hayward</v>
      </c>
      <c r="I66">
        <v>0.435</v>
      </c>
      <c r="J66">
        <v>0.88611111111111118</v>
      </c>
      <c r="K66">
        <v>7.2499999999999995E-2</v>
      </c>
      <c r="L66">
        <v>0.81361111111111106</v>
      </c>
      <c r="M66">
        <v>0.42694444444444446</v>
      </c>
      <c r="N66">
        <v>0.54777777777777781</v>
      </c>
      <c r="O66">
        <v>-0.3947222222222222</v>
      </c>
      <c r="P66">
        <v>-0.25777777777777777</v>
      </c>
      <c r="Q66">
        <v>-0.28999999999999998</v>
      </c>
      <c r="R66">
        <v>1.3533333333333335</v>
      </c>
      <c r="S66">
        <v>2.5294444444444446</v>
      </c>
      <c r="T66">
        <v>1.6916666666666669</v>
      </c>
      <c r="U66">
        <v>2.2394444444444446</v>
      </c>
      <c r="V66">
        <v>2.2394444444444446</v>
      </c>
      <c r="W66" t="str">
        <v>_______</v>
      </c>
      <c r="X66">
        <v>15.981849992146113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5">
      <c r="A67">
        <f>GMs!$C$9*$U67/1.2</f>
        <v>13.547624781618172</v>
      </c>
      <c r="B67">
        <f>GMs!C$9*U67</f>
        <v>16.257149737941806</v>
      </c>
      <c r="C67">
        <v>13.201025358652727</v>
      </c>
      <c r="D67">
        <v>16.624791213503727</v>
      </c>
      <c r="E67">
        <v>17.050669474755843</v>
      </c>
      <c r="F67">
        <v>15.959188653511642</v>
      </c>
      <c r="G67">
        <v>15.959188653511642</v>
      </c>
      <c r="H67" t="str">
        <v>Buddy Hield</v>
      </c>
      <c r="I67">
        <v>-7.7777777777777779E-2</v>
      </c>
      <c r="J67">
        <v>0.49583333333333335</v>
      </c>
      <c r="K67">
        <v>2.5083333333333333</v>
      </c>
      <c r="L67">
        <v>0.93333333333333335</v>
      </c>
      <c r="M67">
        <v>-0.17499999999999999</v>
      </c>
      <c r="N67">
        <v>0.17499999999999999</v>
      </c>
      <c r="O67">
        <v>-0.11666666666666667</v>
      </c>
      <c r="P67">
        <v>-0.80694444444444435</v>
      </c>
      <c r="Q67">
        <v>-0.7</v>
      </c>
      <c r="R67">
        <v>1.7402777777777776</v>
      </c>
      <c r="S67">
        <v>2.9361111111111113</v>
      </c>
      <c r="T67">
        <v>2.0611111111111118</v>
      </c>
      <c r="U67">
        <v>2.2361111111111116</v>
      </c>
      <c r="V67">
        <v>2.2361111111111116</v>
      </c>
      <c r="W67" t="str">
        <v>_______</v>
      </c>
      <c r="X67">
        <v>15.959550041773287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5">
      <c r="A68">
        <f>GMs!$C$9*$U68/1.2</f>
        <v>13.072195713194919</v>
      </c>
      <c r="B68">
        <f>GMs!C$9*U68</f>
        <v>15.686634855833901</v>
      </c>
      <c r="C68">
        <v>26.25407762782589</v>
      </c>
      <c r="D68">
        <v>22.18659603288005</v>
      </c>
      <c r="E68">
        <v>-1.6012035098913651</v>
      </c>
      <c r="F68">
        <v>15.434223337410138</v>
      </c>
      <c r="G68">
        <v>15.434223337410138</v>
      </c>
      <c r="H68" t="str">
        <v>De'Aaron Fox</v>
      </c>
      <c r="I68">
        <v>0.74930555555555545</v>
      </c>
      <c r="J68">
        <v>-1.4444444444444444</v>
      </c>
      <c r="K68">
        <v>-0.37013888888888885</v>
      </c>
      <c r="L68">
        <v>1.2999999999999998</v>
      </c>
      <c r="M68">
        <v>-0.24375000000000002</v>
      </c>
      <c r="N68">
        <v>2.4916666666666663</v>
      </c>
      <c r="O68">
        <v>1.4986111111111109</v>
      </c>
      <c r="P68">
        <v>0</v>
      </c>
      <c r="Q68">
        <v>-1.8236111111111113</v>
      </c>
      <c r="R68">
        <v>3.6020833333333324</v>
      </c>
      <c r="S68">
        <v>3.9812499999999993</v>
      </c>
      <c r="T68">
        <v>-0.33402777777777837</v>
      </c>
      <c r="U68">
        <v>2.1576388888888882</v>
      </c>
      <c r="V68">
        <v>2.1576388888888882</v>
      </c>
      <c r="W68" t="str">
        <v>_______</v>
      </c>
      <c r="X68">
        <v>15.434572043412913</v>
      </c>
    </row>
    <row r="69" spans="1:48" x14ac:dyDescent="0.35">
      <c r="A69">
        <f>GMs!$C$9*$U69/1.2</f>
        <v>12.840792184316351</v>
      </c>
      <c r="B69">
        <f>GMs!C$9*U69</f>
        <v>15.408950621179621</v>
      </c>
      <c r="C69">
        <v>28.196698983812503</v>
      </c>
      <c r="D69">
        <v>10.157576307252183</v>
      </c>
      <c r="E69">
        <v>22.19899741948884</v>
      </c>
      <c r="F69">
        <v>15.178709245502334</v>
      </c>
      <c r="G69">
        <v>15.178709245502334</v>
      </c>
      <c r="H69" t="str">
        <v>Jarrett Allen</v>
      </c>
      <c r="I69">
        <v>2.9555555555555557</v>
      </c>
      <c r="J69">
        <v>-1.7597222222222222</v>
      </c>
      <c r="K69">
        <v>-1.6916666666666667</v>
      </c>
      <c r="L69">
        <v>-0.30138888888888887</v>
      </c>
      <c r="M69">
        <v>1.9249999999999998</v>
      </c>
      <c r="N69">
        <v>-0.60277777777777775</v>
      </c>
      <c r="O69">
        <v>-0.95277777777777772</v>
      </c>
      <c r="P69">
        <v>2.1486111111111108</v>
      </c>
      <c r="Q69">
        <v>0.39861111111111108</v>
      </c>
      <c r="R69">
        <v>3.8791666666666664</v>
      </c>
      <c r="S69">
        <v>1.7208333333333332</v>
      </c>
      <c r="T69">
        <v>2.7222222222222219</v>
      </c>
      <c r="U69">
        <v>2.1194444444444445</v>
      </c>
      <c r="V69">
        <v>2.1194444444444445</v>
      </c>
      <c r="W69" t="str">
        <v>_______</v>
      </c>
      <c r="X69">
        <v>15.179051778724244</v>
      </c>
    </row>
    <row r="70" spans="1:48" x14ac:dyDescent="0.35">
      <c r="A70">
        <f>GMs!$C$9*$U70/1.2</f>
        <v>12.6809133825457</v>
      </c>
      <c r="B70">
        <f>GMs!C$9*U70</f>
        <v>15.217096059054841</v>
      </c>
      <c r="C70">
        <v>10.479407970190289</v>
      </c>
      <c r="D70">
        <v>11.772532258127569</v>
      </c>
      <c r="E70">
        <v>19.797886487281431</v>
      </c>
      <c r="F70">
        <v>15.00217223654785</v>
      </c>
      <c r="G70">
        <v>15.00217223654785</v>
      </c>
      <c r="H70" t="str">
        <v>Norman Powell</v>
      </c>
      <c r="I70">
        <v>0.78680555555555554</v>
      </c>
      <c r="J70">
        <v>0.74097222222222225</v>
      </c>
      <c r="K70">
        <v>0.62638888888888877</v>
      </c>
      <c r="L70">
        <v>0.33611111111111108</v>
      </c>
      <c r="M70">
        <v>-0.38958333333333334</v>
      </c>
      <c r="N70">
        <v>-0.3208333333333333</v>
      </c>
      <c r="O70">
        <v>0.50416666666666676</v>
      </c>
      <c r="P70">
        <v>-0.25972222222222224</v>
      </c>
      <c r="Q70">
        <v>6.8750000000000006E-2</v>
      </c>
      <c r="R70">
        <v>1.3520833333333333</v>
      </c>
      <c r="S70">
        <v>2.0243055555555554</v>
      </c>
      <c r="T70">
        <v>2.4138888888888888</v>
      </c>
      <c r="U70">
        <v>2.0930555555555554</v>
      </c>
      <c r="V70">
        <v>2.0930555555555554</v>
      </c>
      <c r="W70" t="str">
        <v>_______</v>
      </c>
      <c r="X70">
        <v>15.002510504939339</v>
      </c>
    </row>
    <row r="71" spans="1:48" x14ac:dyDescent="0.35">
      <c r="A71">
        <f>GMs!$C$9*$U71/1.2</f>
        <v>12.563949417039803</v>
      </c>
      <c r="B71">
        <f>GMs!C$9*U71</f>
        <v>15.076739300447763</v>
      </c>
      <c r="C71">
        <v>17.379365327844969</v>
      </c>
      <c r="D71">
        <v>19.206503404079339</v>
      </c>
      <c r="E71">
        <v>7.2688463797631302</v>
      </c>
      <c r="F71">
        <v>14.873021477365356</v>
      </c>
      <c r="G71">
        <v>14.873021477365356</v>
      </c>
      <c r="H71" t="str">
        <v>Jrue Holiday</v>
      </c>
      <c r="I71">
        <v>6.1249999999999999E-2</v>
      </c>
      <c r="J71">
        <v>-0.26249999999999996</v>
      </c>
      <c r="K71">
        <v>0.28875000000000006</v>
      </c>
      <c r="L71">
        <v>0.51624999999999988</v>
      </c>
      <c r="M71">
        <v>-0.1575</v>
      </c>
      <c r="N71">
        <v>1.2687499999999998</v>
      </c>
      <c r="O71">
        <v>1.26</v>
      </c>
      <c r="P71">
        <v>0.44625000000000004</v>
      </c>
      <c r="Q71">
        <v>-1.3474999999999999</v>
      </c>
      <c r="R71">
        <v>2.3362499999999993</v>
      </c>
      <c r="S71">
        <v>3.4212499999999997</v>
      </c>
      <c r="T71">
        <v>0.80500000000000016</v>
      </c>
      <c r="U71">
        <v>2.0737499999999995</v>
      </c>
      <c r="V71">
        <v>2.0737499999999995</v>
      </c>
      <c r="W71" t="str">
        <v>_______</v>
      </c>
      <c r="X71">
        <v>14.873356625696699</v>
      </c>
    </row>
    <row r="72" spans="1:48" x14ac:dyDescent="0.35">
      <c r="A72">
        <f>GMs!$C$9*$U72/1.2</f>
        <v>12.192862303456351</v>
      </c>
      <c r="B72">
        <f>GMs!C$9*U72</f>
        <v>14.631434764147622</v>
      </c>
      <c r="C72">
        <v>11.292485079086939</v>
      </c>
      <c r="D72">
        <v>7.8293789410016306</v>
      </c>
      <c r="E72">
        <v>19.927676267400752</v>
      </c>
      <c r="F72">
        <v>14.463269788160476</v>
      </c>
      <c r="G72">
        <v>14.463269788160476</v>
      </c>
      <c r="H72" t="str">
        <v>Duncan Robinson</v>
      </c>
      <c r="I72">
        <v>0.23333333333333334</v>
      </c>
      <c r="J72">
        <v>0.54444444444444451</v>
      </c>
      <c r="K72">
        <v>2.5763888888888888</v>
      </c>
      <c r="L72">
        <v>9.7222222222222224E-2</v>
      </c>
      <c r="M72">
        <v>-0.64166666666666672</v>
      </c>
      <c r="N72">
        <v>-0.41805555555555551</v>
      </c>
      <c r="O72">
        <v>-0.59305555555555545</v>
      </c>
      <c r="P72">
        <v>-0.51527777777777783</v>
      </c>
      <c r="Q72">
        <v>0.72916666666666663</v>
      </c>
      <c r="R72">
        <v>1.4680555555555557</v>
      </c>
      <c r="S72">
        <v>1.2833333333333337</v>
      </c>
      <c r="T72">
        <v>2.4305555555555558</v>
      </c>
      <c r="U72">
        <v>2.0125000000000002</v>
      </c>
      <c r="V72">
        <v>2.0125000000000002</v>
      </c>
      <c r="W72" t="str">
        <v>_______</v>
      </c>
      <c r="X72">
        <v>14.463595037595958</v>
      </c>
    </row>
    <row r="73" spans="1:48" x14ac:dyDescent="0.35">
      <c r="A73">
        <f>GMs!$C$9*$U73/1.2</f>
        <v>11.518005466508663</v>
      </c>
      <c r="B73">
        <f>GMs!C$9*U73</f>
        <v>13.821606559810395</v>
      </c>
      <c r="C73">
        <v>31.219203589818733</v>
      </c>
      <c r="D73">
        <v>11.596624012677527</v>
      </c>
      <c r="E73">
        <v>19.824926024806292</v>
      </c>
      <c r="F73">
        <v>13.718097781942067</v>
      </c>
      <c r="G73">
        <v>13.718097781942067</v>
      </c>
      <c r="H73" t="str">
        <v>Clint Capela</v>
      </c>
      <c r="I73">
        <v>2.5894444444444442</v>
      </c>
      <c r="J73">
        <v>-2.4091666666666667</v>
      </c>
      <c r="K73">
        <v>-1.4340277777777777</v>
      </c>
      <c r="L73">
        <v>-0.14749999999999999</v>
      </c>
      <c r="M73">
        <v>1.9994444444444446</v>
      </c>
      <c r="N73">
        <v>-0.51624999999999999</v>
      </c>
      <c r="O73">
        <v>-0.13930555555555557</v>
      </c>
      <c r="P73">
        <v>2.0486111111111112</v>
      </c>
      <c r="Q73">
        <v>-9.0138888888888893E-2</v>
      </c>
      <c r="R73">
        <v>4.3102777777777774</v>
      </c>
      <c r="S73">
        <v>1.99125</v>
      </c>
      <c r="T73">
        <v>2.4173611111111111</v>
      </c>
      <c r="U73">
        <v>1.901111111111111</v>
      </c>
      <c r="V73">
        <v>1.901111111111111</v>
      </c>
      <c r="W73" t="str">
        <v>_______</v>
      </c>
      <c r="X73">
        <v>13.718405029303895</v>
      </c>
    </row>
    <row r="74" spans="1:48" x14ac:dyDescent="0.35">
      <c r="A74">
        <f>GMs!$C$9*$U74/1.2</f>
        <v>11.329516773894847</v>
      </c>
      <c r="B74">
        <f>GMs!C$9*U74</f>
        <v>13.595420128673815</v>
      </c>
      <c r="C74">
        <v>12.455136657557119</v>
      </c>
      <c r="D74">
        <v>23.164438926705287</v>
      </c>
      <c r="E74">
        <v>-7.0166820853699647</v>
      </c>
      <c r="F74">
        <v>13.509969939806254</v>
      </c>
      <c r="G74">
        <v>13.509969939806254</v>
      </c>
      <c r="H74" t="str">
        <v>Ja Morant</v>
      </c>
      <c r="I74">
        <v>0.52888888888888896</v>
      </c>
      <c r="J74">
        <v>0.2361111111111111</v>
      </c>
      <c r="K74">
        <v>-0.2361111111111111</v>
      </c>
      <c r="L74">
        <v>0.98222222222222222</v>
      </c>
      <c r="M74">
        <v>-0.24555555555555555</v>
      </c>
      <c r="N74">
        <v>2.8994444444444443</v>
      </c>
      <c r="O74">
        <v>0.46277777777777779</v>
      </c>
      <c r="P74">
        <v>-0.46277777777777779</v>
      </c>
      <c r="Q74">
        <v>-2.2949999999999999</v>
      </c>
      <c r="R74">
        <v>1.6338888888888889</v>
      </c>
      <c r="S74">
        <v>4.165</v>
      </c>
      <c r="T74">
        <v>-1.0294444444444444</v>
      </c>
      <c r="U74">
        <v>1.87</v>
      </c>
      <c r="V74">
        <v>1.87</v>
      </c>
      <c r="W74" t="str">
        <v>_______</v>
      </c>
      <c r="X74">
        <v>13.510272159157484</v>
      </c>
    </row>
    <row r="75" spans="1:48" x14ac:dyDescent="0.35">
      <c r="A75">
        <f>GMs!$C$9*$U75/1.2</f>
        <v>11.258833514164662</v>
      </c>
      <c r="B75">
        <f>GMs!C$9*U75</f>
        <v>13.510600216997593</v>
      </c>
      <c r="C75">
        <v>20.455425911083914</v>
      </c>
      <c r="D75">
        <v>8.7163112710018389</v>
      </c>
      <c r="E75">
        <v>21.831259709150771</v>
      </c>
      <c r="F75">
        <v>13.431921999005322</v>
      </c>
      <c r="G75">
        <v>13.431921999005322</v>
      </c>
      <c r="H75" t="str">
        <v>Hassan Whiteside</v>
      </c>
      <c r="I75">
        <v>2.1749999999999998</v>
      </c>
      <c r="J75">
        <v>-0.91666666666666663</v>
      </c>
      <c r="K75">
        <v>-1.4</v>
      </c>
      <c r="L75">
        <v>-0.33333333333333331</v>
      </c>
      <c r="M75">
        <v>1.4083333333333332</v>
      </c>
      <c r="N75">
        <v>-0.81666666666666665</v>
      </c>
      <c r="O75">
        <v>-1.3250000000000002</v>
      </c>
      <c r="P75">
        <v>2.6583333333333332</v>
      </c>
      <c r="Q75">
        <v>0.40833333333333333</v>
      </c>
      <c r="R75">
        <v>2.7749999999999995</v>
      </c>
      <c r="S75">
        <v>1.4499999999999997</v>
      </c>
      <c r="T75">
        <v>2.6749999999999998</v>
      </c>
      <c r="U75">
        <v>1.8583333333333329</v>
      </c>
      <c r="V75">
        <v>1.8583333333333329</v>
      </c>
      <c r="W75" t="str">
        <v>_______</v>
      </c>
      <c r="X75">
        <v>13.432222332852577</v>
      </c>
    </row>
    <row r="76" spans="1:48" x14ac:dyDescent="0.35">
      <c r="A76">
        <f>GMs!$C$9*$U76/1.2</f>
        <v>10.799392325918484</v>
      </c>
      <c r="B76">
        <f>GMs!C$9*U76</f>
        <v>12.959270791102181</v>
      </c>
      <c r="C76">
        <v>1.8452106952362768</v>
      </c>
      <c r="D76">
        <v>14.976575300253335</v>
      </c>
      <c r="E76">
        <v>-2.2187865469591226</v>
      </c>
      <c r="F76">
        <v>12.924610383799278</v>
      </c>
      <c r="G76">
        <v>12.924610383799278</v>
      </c>
      <c r="H76" t="str">
        <v>Malcolm Brogdon</v>
      </c>
      <c r="I76">
        <v>-0.43055555555555558</v>
      </c>
      <c r="J76">
        <v>1.6619444444444444</v>
      </c>
      <c r="K76">
        <v>7.7499999999999999E-2</v>
      </c>
      <c r="L76">
        <v>0.40472222222222221</v>
      </c>
      <c r="M76">
        <v>3.4444444444444444E-2</v>
      </c>
      <c r="N76">
        <v>2.1958333333333333</v>
      </c>
      <c r="O76">
        <v>-0.62861111111111112</v>
      </c>
      <c r="P76">
        <v>-0.68888888888888888</v>
      </c>
      <c r="Q76">
        <v>-0.84388888888888891</v>
      </c>
      <c r="R76">
        <v>0.1205555555555553</v>
      </c>
      <c r="S76">
        <v>2.6263888888888891</v>
      </c>
      <c r="T76">
        <v>-0.41333333333333333</v>
      </c>
      <c r="U76">
        <v>1.7825000000000002</v>
      </c>
      <c r="V76">
        <v>1.7825000000000002</v>
      </c>
      <c r="W76" t="str">
        <v>_______</v>
      </c>
      <c r="X76">
        <v>12.924898461870706</v>
      </c>
    </row>
    <row r="77" spans="1:48" x14ac:dyDescent="0.35">
      <c r="A77">
        <f>GMs!$C$9*$U77/1.2</f>
        <v>10.501512874198431</v>
      </c>
      <c r="B77">
        <f>GMs!C$9*U77</f>
        <v>12.601815449038117</v>
      </c>
      <c r="C77">
        <v>13.90017429779979</v>
      </c>
      <c r="D77">
        <v>10.271399289602213</v>
      </c>
      <c r="E77">
        <v>18.166861583781984</v>
      </c>
      <c r="F77">
        <v>12.5956940618525</v>
      </c>
      <c r="G77">
        <v>12.5956940618525</v>
      </c>
      <c r="H77" t="str">
        <v>Darius Bazley</v>
      </c>
      <c r="I77">
        <v>-0.52444444444444438</v>
      </c>
      <c r="J77">
        <v>-0.10666666666666666</v>
      </c>
      <c r="K77">
        <v>0.59555555555555562</v>
      </c>
      <c r="L77">
        <v>0.10666666666666666</v>
      </c>
      <c r="M77">
        <v>0.75555555555555554</v>
      </c>
      <c r="N77">
        <v>-0.47111111111111115</v>
      </c>
      <c r="O77">
        <v>-6.2222222222222227E-2</v>
      </c>
      <c r="P77">
        <v>1.4488888888888889</v>
      </c>
      <c r="Q77">
        <v>-8.8888888888888889E-3</v>
      </c>
      <c r="R77">
        <v>1.8400000000000003</v>
      </c>
      <c r="S77">
        <v>1.7422222222222223</v>
      </c>
      <c r="T77">
        <v>2.2044444444444444</v>
      </c>
      <c r="U77">
        <v>1.7333333333333334</v>
      </c>
      <c r="V77">
        <v>1.7333333333333334</v>
      </c>
      <c r="W77" t="str">
        <v>_______</v>
      </c>
      <c r="X77">
        <v>12.595974193871465</v>
      </c>
    </row>
    <row r="78" spans="1:48" x14ac:dyDescent="0.35">
      <c r="A78">
        <f>GMs!$C$9*$U78/1.2</f>
        <v>9.6937041915677842</v>
      </c>
      <c r="B78">
        <f>GMs!C$9*U78</f>
        <v>11.632445029881341</v>
      </c>
      <c r="C78">
        <v>8.2290831813757261</v>
      </c>
      <c r="D78">
        <v>9.325338137601987</v>
      </c>
      <c r="E78">
        <v>18.720631312291083</v>
      </c>
      <c r="F78">
        <v>11.703717595556155</v>
      </c>
      <c r="G78">
        <v>11.703717595556155</v>
      </c>
      <c r="H78" t="str">
        <v>Michael Porter Jr.</v>
      </c>
      <c r="I78">
        <v>0.60444444444444445</v>
      </c>
      <c r="J78">
        <v>0.56888888888888889</v>
      </c>
      <c r="K78">
        <v>0.53333333333333333</v>
      </c>
      <c r="L78">
        <v>0.26666666666666666</v>
      </c>
      <c r="M78">
        <v>0.72000000000000008</v>
      </c>
      <c r="N78">
        <v>-0.67555555555555558</v>
      </c>
      <c r="O78">
        <v>-0.25777777777777777</v>
      </c>
      <c r="P78">
        <v>-0.19555555555555557</v>
      </c>
      <c r="Q78">
        <v>3.5555555555555556E-2</v>
      </c>
      <c r="R78">
        <v>1.0311111111111111</v>
      </c>
      <c r="S78">
        <v>1.5644444444444447</v>
      </c>
      <c r="T78">
        <v>2.2755555555555556</v>
      </c>
      <c r="U78">
        <v>1.6000000000000003</v>
      </c>
      <c r="V78">
        <v>1.6000000000000003</v>
      </c>
      <c r="W78" t="str">
        <v>_______</v>
      </c>
      <c r="X78">
        <v>11.703976178958277</v>
      </c>
    </row>
    <row r="79" spans="1:48" x14ac:dyDescent="0.35">
      <c r="A79">
        <f>GMs!$C$9*$U79/1.2</f>
        <v>9.5422400635745372</v>
      </c>
      <c r="B79">
        <f>GMs!C$9*U79</f>
        <v>11.450688076289444</v>
      </c>
      <c r="C79">
        <v>9.4521069523627848</v>
      </c>
      <c r="D79">
        <v>5.5011815747510751</v>
      </c>
      <c r="E79">
        <v>17.807776525451871</v>
      </c>
      <c r="F79">
        <v>11.536472008125591</v>
      </c>
      <c r="G79">
        <v>11.536472008125591</v>
      </c>
      <c r="H79" t="str">
        <v>Maxi Kleber</v>
      </c>
      <c r="I79">
        <v>0.61250000000000004</v>
      </c>
      <c r="J79">
        <v>0.36944444444444446</v>
      </c>
      <c r="K79">
        <v>0.32083333333333336</v>
      </c>
      <c r="L79">
        <v>-0.41805555555555551</v>
      </c>
      <c r="M79">
        <v>0.34027777777777779</v>
      </c>
      <c r="N79">
        <v>-0.58333333333333337</v>
      </c>
      <c r="O79">
        <v>-1.4</v>
      </c>
      <c r="P79">
        <v>1.6041666666666667</v>
      </c>
      <c r="Q79">
        <v>0.72916666666666663</v>
      </c>
      <c r="R79">
        <v>1.2055555555555557</v>
      </c>
      <c r="S79">
        <v>0.84583333333333355</v>
      </c>
      <c r="T79">
        <v>2.1583333333333337</v>
      </c>
      <c r="U79">
        <v>1.5750000000000002</v>
      </c>
      <c r="V79">
        <v>1.5750000000000002</v>
      </c>
      <c r="W79" t="str">
        <v>_______</v>
      </c>
      <c r="X79">
        <v>11.536726551162054</v>
      </c>
    </row>
    <row r="80" spans="1:48" x14ac:dyDescent="0.35">
      <c r="A80">
        <f>GMs!$C$9*$U80/1.2</f>
        <v>9.4715568038443561</v>
      </c>
      <c r="B80">
        <f>GMs!C$9*U80</f>
        <v>11.365868164613227</v>
      </c>
      <c r="C80">
        <v>15.418242816087069</v>
      </c>
      <c r="D80">
        <v>10.656475742877305</v>
      </c>
      <c r="E80">
        <v>17.957034772589086</v>
      </c>
      <c r="F80">
        <v>11.45842406732466</v>
      </c>
      <c r="G80">
        <v>11.45842406732466</v>
      </c>
      <c r="H80" t="str">
        <v>Wendell Carter Jr.</v>
      </c>
      <c r="I80">
        <v>1.0422222222222224</v>
      </c>
      <c r="J80">
        <v>-0.49319444444444449</v>
      </c>
      <c r="K80">
        <v>-1.4144444444444444</v>
      </c>
      <c r="L80">
        <v>-0.11166666666666665</v>
      </c>
      <c r="M80">
        <v>1.9355555555555557</v>
      </c>
      <c r="N80">
        <v>-0.61416666666666664</v>
      </c>
      <c r="O80">
        <v>-4.6527777777777779E-2</v>
      </c>
      <c r="P80">
        <v>1.5168055555555555</v>
      </c>
      <c r="Q80">
        <v>-0.25124999999999997</v>
      </c>
      <c r="R80">
        <v>2.0565277777777782</v>
      </c>
      <c r="S80">
        <v>1.8145833333333337</v>
      </c>
      <c r="T80">
        <v>2.1775000000000002</v>
      </c>
      <c r="U80">
        <v>1.5633333333333337</v>
      </c>
      <c r="V80">
        <v>1.5633333333333337</v>
      </c>
      <c r="W80" t="str">
        <v>_______</v>
      </c>
      <c r="X80">
        <v>11.458676724857151</v>
      </c>
    </row>
    <row r="81" spans="1:24" x14ac:dyDescent="0.35">
      <c r="A81">
        <f>GMs!$C$9*$U81/1.2</f>
        <v>9.4665079995779138</v>
      </c>
      <c r="B81">
        <f>GMs!C$9*U81</f>
        <v>11.359809599493495</v>
      </c>
      <c r="C81">
        <v>6.5990339834200462</v>
      </c>
      <c r="D81">
        <v>10.645389088752301</v>
      </c>
      <c r="E81">
        <v>15.871745638672021</v>
      </c>
      <c r="F81">
        <v>11.452849214410307</v>
      </c>
      <c r="G81">
        <v>11.452849214410307</v>
      </c>
      <c r="H81" t="str">
        <v>Lauri Markkanen</v>
      </c>
      <c r="I81">
        <v>-0.54166666666666663</v>
      </c>
      <c r="J81">
        <v>0.76388888888888895</v>
      </c>
      <c r="K81">
        <v>0.70833333333333337</v>
      </c>
      <c r="L81">
        <v>0.50694444444444442</v>
      </c>
      <c r="M81">
        <v>0.69444444444444442</v>
      </c>
      <c r="N81">
        <v>-0.34722222222222221</v>
      </c>
      <c r="O81">
        <v>1.3888888888888888E-2</v>
      </c>
      <c r="P81">
        <v>1.3888888888888888E-2</v>
      </c>
      <c r="Q81">
        <v>-0.25</v>
      </c>
      <c r="R81">
        <v>0.79861111111111105</v>
      </c>
      <c r="S81">
        <v>1.8125</v>
      </c>
      <c r="T81">
        <v>1.9097222222222223</v>
      </c>
      <c r="U81">
        <v>1.5625</v>
      </c>
      <c r="V81">
        <v>1.5625</v>
      </c>
      <c r="W81" t="str">
        <v>_______</v>
      </c>
      <c r="X81">
        <v>11.453101737263941</v>
      </c>
    </row>
    <row r="82" spans="1:24" x14ac:dyDescent="0.35">
      <c r="A82">
        <f>GMs!$C$9*$U82/1.2</f>
        <v>8.6704798602356288</v>
      </c>
      <c r="B82">
        <f>GMs!C$9*U82</f>
        <v>10.404575832282754</v>
      </c>
      <c r="C82">
        <v>11.158108263484857</v>
      </c>
      <c r="D82">
        <v>8.5684892160018045</v>
      </c>
      <c r="E82">
        <v>16.5055523982547</v>
      </c>
      <c r="F82">
        <v>10.57388073824745</v>
      </c>
      <c r="G82">
        <v>10.57388073824745</v>
      </c>
      <c r="H82" t="str">
        <v>Kelly Oubre Jr.</v>
      </c>
      <c r="I82">
        <v>-0.37333333333333329</v>
      </c>
      <c r="J82">
        <v>-1.7777777777777778E-2</v>
      </c>
      <c r="K82">
        <v>0.40888888888888891</v>
      </c>
      <c r="L82">
        <v>0.57777777777777783</v>
      </c>
      <c r="M82">
        <v>0.19555555555555557</v>
      </c>
      <c r="N82">
        <v>-0.56000000000000005</v>
      </c>
      <c r="O82">
        <v>0.69333333333333336</v>
      </c>
      <c r="P82">
        <v>0.49777777777777782</v>
      </c>
      <c r="Q82">
        <v>8.8888888888888889E-3</v>
      </c>
      <c r="R82">
        <v>1.4488888888888891</v>
      </c>
      <c r="S82">
        <v>1.4222222222222223</v>
      </c>
      <c r="T82">
        <v>1.9911111111111115</v>
      </c>
      <c r="U82">
        <v>1.4311111111111112</v>
      </c>
      <c r="V82">
        <v>1.4311111111111112</v>
      </c>
      <c r="W82" t="str">
        <v>_______</v>
      </c>
      <c r="X82">
        <v>10.574112026734902</v>
      </c>
    </row>
    <row r="83" spans="1:24" x14ac:dyDescent="0.35">
      <c r="A83">
        <f>GMs!$C$9*$U83/1.2</f>
        <v>8.5560402968629532</v>
      </c>
      <c r="B83">
        <f>GMs!C$9*U83</f>
        <v>10.267248356235543</v>
      </c>
      <c r="C83">
        <v>8.0031743319577338</v>
      </c>
      <c r="D83">
        <v>13.464355677602974</v>
      </c>
      <c r="E83">
        <v>2.0729288489863738</v>
      </c>
      <c r="F83">
        <v>10.447517405522133</v>
      </c>
      <c r="G83">
        <v>10.447517405522133</v>
      </c>
      <c r="H83" t="str">
        <v>Eric Bledsoe</v>
      </c>
      <c r="I83">
        <v>0.42194444444444446</v>
      </c>
      <c r="J83">
        <v>0.41333333333333333</v>
      </c>
      <c r="K83">
        <v>-0.27555555555555555</v>
      </c>
      <c r="L83">
        <v>0.31861111111111112</v>
      </c>
      <c r="M83">
        <v>1.7222222222222222E-2</v>
      </c>
      <c r="N83">
        <v>1.2744444444444445</v>
      </c>
      <c r="O83">
        <v>0.42194444444444446</v>
      </c>
      <c r="P83">
        <v>-0.24972222222222223</v>
      </c>
      <c r="Q83">
        <v>-0.93000000000000016</v>
      </c>
      <c r="R83">
        <v>0.99888888888888894</v>
      </c>
      <c r="S83">
        <v>2.3422222222222224</v>
      </c>
      <c r="T83">
        <v>0.13777777777777778</v>
      </c>
      <c r="U83">
        <v>1.4122222222222223</v>
      </c>
      <c r="V83">
        <v>1.4122222222222223</v>
      </c>
      <c r="W83" t="str">
        <v>_______</v>
      </c>
      <c r="X83">
        <v>10.447745641288867</v>
      </c>
    </row>
    <row r="84" spans="1:24" x14ac:dyDescent="0.35">
      <c r="A84">
        <f>GMs!$C$9*$U84/1.2</f>
        <v>8.3153806268292385</v>
      </c>
      <c r="B84">
        <f>GMs!C$9*U84</f>
        <v>9.9784567521950862</v>
      </c>
      <c r="C84">
        <v>3.0507070554926292</v>
      </c>
      <c r="D84">
        <v>11.616579990102531</v>
      </c>
      <c r="E84">
        <v>11.045728981235325</v>
      </c>
      <c r="F84">
        <v>10.181782749938012</v>
      </c>
      <c r="G84">
        <v>10.181782749938012</v>
      </c>
      <c r="H84" t="str">
        <v>Kevin Love</v>
      </c>
      <c r="I84">
        <v>-8.2500000000000004E-2</v>
      </c>
      <c r="J84">
        <v>1.0799999999999998</v>
      </c>
      <c r="K84">
        <v>0.72</v>
      </c>
      <c r="L84">
        <v>0.35249999999999998</v>
      </c>
      <c r="M84">
        <v>0.95250000000000001</v>
      </c>
      <c r="N84">
        <v>8.2500000000000004E-2</v>
      </c>
      <c r="O84">
        <v>-0.71249999999999991</v>
      </c>
      <c r="P84">
        <v>-0.39750000000000002</v>
      </c>
      <c r="Q84">
        <v>-0.62250000000000005</v>
      </c>
      <c r="R84">
        <v>0.29249999999999998</v>
      </c>
      <c r="S84">
        <v>1.9950000000000001</v>
      </c>
      <c r="T84">
        <v>1.29</v>
      </c>
      <c r="U84">
        <v>1.3725000000000001</v>
      </c>
      <c r="V84">
        <v>1.3725000000000001</v>
      </c>
      <c r="W84" t="str">
        <v>_______</v>
      </c>
      <c r="X84">
        <v>10.182004566012646</v>
      </c>
    </row>
    <row r="85" spans="1:24" x14ac:dyDescent="0.35">
      <c r="A85">
        <f>GMs!$C$9*$U85/1.2</f>
        <v>8.1874775854127204</v>
      </c>
      <c r="B85">
        <f>GMs!C$9*U85</f>
        <v>9.8249731024952638</v>
      </c>
      <c r="C85">
        <v>14.018971192752351</v>
      </c>
      <c r="D85">
        <v>7.4154771870015308</v>
      </c>
      <c r="E85">
        <v>14.930769732806958</v>
      </c>
      <c r="F85">
        <v>10.040553142774426</v>
      </c>
      <c r="G85">
        <v>10.040553142774426</v>
      </c>
      <c r="H85" t="str">
        <v>OG Anunoby</v>
      </c>
      <c r="I85">
        <v>0.24305555555555555</v>
      </c>
      <c r="J85">
        <v>-0.50555555555555554</v>
      </c>
      <c r="K85">
        <v>-8.7499999999999994E-2</v>
      </c>
      <c r="L85">
        <v>-0.28194444444444439</v>
      </c>
      <c r="M85">
        <v>0.23333333333333334</v>
      </c>
      <c r="N85">
        <v>-0.4375</v>
      </c>
      <c r="O85">
        <v>1.5458333333333334</v>
      </c>
      <c r="P85">
        <v>0.49583333333333335</v>
      </c>
      <c r="Q85">
        <v>0.14583333333333334</v>
      </c>
      <c r="R85">
        <v>1.8569444444444445</v>
      </c>
      <c r="S85">
        <v>1.2055555555555557</v>
      </c>
      <c r="T85">
        <v>1.7888888888888894</v>
      </c>
      <c r="U85">
        <v>1.351388888888889</v>
      </c>
      <c r="V85">
        <v>1.351388888888889</v>
      </c>
      <c r="W85" t="str">
        <v>_______</v>
      </c>
      <c r="X85">
        <v>10.040771546984725</v>
      </c>
    </row>
    <row r="86" spans="1:24" x14ac:dyDescent="0.35">
      <c r="A86">
        <f>GMs!$C$9*$U86/1.2</f>
        <v>8.1748555747466174</v>
      </c>
      <c r="B86">
        <f>GMs!C$9*U86</f>
        <v>9.8098266896959405</v>
      </c>
      <c r="C86">
        <v>17.636434018562007</v>
      </c>
      <c r="D86">
        <v>17.193167014978865</v>
      </c>
      <c r="E86">
        <v>-7.2611195045946797</v>
      </c>
      <c r="F86">
        <v>10.026616010488548</v>
      </c>
      <c r="G86">
        <v>10.026616010488548</v>
      </c>
      <c r="H86" t="str">
        <v>Lonzo Ball</v>
      </c>
      <c r="I86">
        <v>-1.3306944444444444</v>
      </c>
      <c r="J86">
        <v>-1.0236111111111112</v>
      </c>
      <c r="K86">
        <v>0.91194444444444445</v>
      </c>
      <c r="L86">
        <v>-0.15819444444444444</v>
      </c>
      <c r="M86">
        <v>0.57694444444444448</v>
      </c>
      <c r="N86">
        <v>2.4101388888888891</v>
      </c>
      <c r="O86">
        <v>1.4516666666666669</v>
      </c>
      <c r="P86">
        <v>0.20472222222222222</v>
      </c>
      <c r="Q86">
        <v>-1.6936111111111112</v>
      </c>
      <c r="R86">
        <v>2.3729166666666677</v>
      </c>
      <c r="S86">
        <v>3.0429166666666672</v>
      </c>
      <c r="T86">
        <v>-1.0608333333333331</v>
      </c>
      <c r="U86">
        <v>1.349305555555556</v>
      </c>
      <c r="V86">
        <v>1.349305555555556</v>
      </c>
      <c r="W86" t="str">
        <v>_______</v>
      </c>
      <c r="X86">
        <v>10.026834078001709</v>
      </c>
    </row>
    <row r="87" spans="1:24" x14ac:dyDescent="0.35">
      <c r="A87">
        <f>GMs!$C$9*$U87/1.2</f>
        <v>8.11847726043802</v>
      </c>
      <c r="B87">
        <f>GMs!C$9*U87</f>
        <v>9.7421727125256226</v>
      </c>
      <c r="C87">
        <v>5.7625869935491183</v>
      </c>
      <c r="D87">
        <v>10.161271858627185</v>
      </c>
      <c r="E87">
        <v>2.8841149747321202</v>
      </c>
      <c r="F87">
        <v>9.9643634862782786</v>
      </c>
      <c r="G87">
        <v>9.9643634862782786</v>
      </c>
      <c r="H87" t="str">
        <v>Marcus Smart</v>
      </c>
      <c r="I87">
        <v>-2.0286111111111111</v>
      </c>
      <c r="J87">
        <v>0.66069444444444447</v>
      </c>
      <c r="K87">
        <v>0.84680555555555559</v>
      </c>
      <c r="L87">
        <v>-9.3055555555555565E-3</v>
      </c>
      <c r="M87">
        <v>-0.37222222222222223</v>
      </c>
      <c r="N87">
        <v>1.0980555555555556</v>
      </c>
      <c r="O87">
        <v>1.5912499999999998</v>
      </c>
      <c r="P87">
        <v>-6.5138888888888899E-2</v>
      </c>
      <c r="Q87">
        <v>-0.38152777777777774</v>
      </c>
      <c r="R87">
        <v>0.67930555555555516</v>
      </c>
      <c r="S87">
        <v>1.7215277777777778</v>
      </c>
      <c r="T87">
        <v>0.24194444444444441</v>
      </c>
      <c r="U87">
        <v>1.34</v>
      </c>
      <c r="V87">
        <v>1.34</v>
      </c>
      <c r="W87" t="str">
        <v>_______</v>
      </c>
      <c r="X87">
        <v>9.9645800498775561</v>
      </c>
    </row>
    <row r="88" spans="1:24" x14ac:dyDescent="0.35">
      <c r="A88">
        <f>GMs!$C$9*$U88/1.2</f>
        <v>8.0679892177736043</v>
      </c>
      <c r="B88">
        <f>GMs!C$9*U88</f>
        <v>9.6815870613283241</v>
      </c>
      <c r="C88">
        <v>9.740335484378841</v>
      </c>
      <c r="D88">
        <v>7.3829563349015235</v>
      </c>
      <c r="E88">
        <v>4.6038295613131028</v>
      </c>
      <c r="F88">
        <v>9.9086149571347573</v>
      </c>
      <c r="G88">
        <v>9.9086149571347573</v>
      </c>
      <c r="H88" t="str">
        <v>Delon Wright</v>
      </c>
      <c r="I88">
        <v>0.19833333333333333</v>
      </c>
      <c r="J88">
        <v>8.5000000000000006E-2</v>
      </c>
      <c r="K88">
        <v>-0.68944444444444442</v>
      </c>
      <c r="L88">
        <v>-0.5855555555555555</v>
      </c>
      <c r="M88">
        <v>0.14166666666666666</v>
      </c>
      <c r="N88">
        <v>0.86888888888888893</v>
      </c>
      <c r="O88">
        <v>1.4355555555555555</v>
      </c>
      <c r="P88">
        <v>-0.255</v>
      </c>
      <c r="Q88">
        <v>0.13222222222222224</v>
      </c>
      <c r="R88">
        <v>1.2466666666666666</v>
      </c>
      <c r="S88">
        <v>1.1994444444444445</v>
      </c>
      <c r="T88">
        <v>0.46277777777777773</v>
      </c>
      <c r="U88">
        <v>1.3316666666666668</v>
      </c>
      <c r="V88">
        <v>1.3316666666666668</v>
      </c>
      <c r="W88" t="str">
        <v>_______</v>
      </c>
      <c r="X88">
        <v>9.908830173945482</v>
      </c>
    </row>
    <row r="89" spans="1:24" x14ac:dyDescent="0.35">
      <c r="A89">
        <f>GMs!$C$9*$U89/1.2</f>
        <v>7.5395477045527226</v>
      </c>
      <c r="B89">
        <f>GMs!C$9*U89</f>
        <v>9.0474572454632671</v>
      </c>
      <c r="C89">
        <v>-6.0421241335815257</v>
      </c>
      <c r="D89">
        <v>12.873067457602835</v>
      </c>
      <c r="E89">
        <v>12.283058218372837</v>
      </c>
      <c r="F89">
        <v>9.3251136854325658</v>
      </c>
      <c r="G89">
        <v>9.3251136854325658</v>
      </c>
      <c r="H89" t="str">
        <v>Bojan Bogdanovic</v>
      </c>
      <c r="I89">
        <v>-0.22222222222222221</v>
      </c>
      <c r="J89">
        <v>2.2488888888888887</v>
      </c>
      <c r="K89">
        <v>1.5022222222222221</v>
      </c>
      <c r="L89">
        <v>0.96000000000000008</v>
      </c>
      <c r="M89">
        <v>-0.24888888888888891</v>
      </c>
      <c r="N89">
        <v>-0.20444444444444446</v>
      </c>
      <c r="O89">
        <v>-0.87111111111111106</v>
      </c>
      <c r="P89">
        <v>-0.93333333333333335</v>
      </c>
      <c r="Q89">
        <v>-0.9866666666666668</v>
      </c>
      <c r="R89">
        <v>-1.0044444444444443</v>
      </c>
      <c r="S89">
        <v>2.2311111111111117</v>
      </c>
      <c r="T89">
        <v>1.4488888888888889</v>
      </c>
      <c r="U89">
        <v>1.2444444444444449</v>
      </c>
      <c r="V89">
        <v>1.2444444444444449</v>
      </c>
      <c r="W89" t="str">
        <v>_______</v>
      </c>
      <c r="X89">
        <v>9.3253148058564399</v>
      </c>
    </row>
    <row r="90" spans="1:24" x14ac:dyDescent="0.35">
      <c r="A90">
        <f>GMs!$C$9*$U90/1.2</f>
        <v>7.438571619223886</v>
      </c>
      <c r="B90">
        <f>GMs!C$9*U90</f>
        <v>8.9262859430686632</v>
      </c>
      <c r="C90">
        <v>13.532098672454955</v>
      </c>
      <c r="D90">
        <v>6.2365962983762468</v>
      </c>
      <c r="E90">
        <v>16.185404273960373</v>
      </c>
      <c r="F90">
        <v>9.2136166271455178</v>
      </c>
      <c r="G90">
        <v>9.2136166271455178</v>
      </c>
      <c r="H90" t="str">
        <v>Nerlens Noel</v>
      </c>
      <c r="I90">
        <v>1.1194444444444445</v>
      </c>
      <c r="J90">
        <v>-0.55972222222222223</v>
      </c>
      <c r="K90">
        <v>-1.5798611111111112</v>
      </c>
      <c r="L90">
        <v>-0.80347222222222225</v>
      </c>
      <c r="M90">
        <v>0.40625</v>
      </c>
      <c r="N90">
        <v>-0.72222222222222221</v>
      </c>
      <c r="O90">
        <v>0.64097222222222217</v>
      </c>
      <c r="P90">
        <v>2.4826388888888888</v>
      </c>
      <c r="Q90">
        <v>0.24375000000000002</v>
      </c>
      <c r="R90">
        <v>1.7874999999999996</v>
      </c>
      <c r="S90">
        <v>0.9840277777777775</v>
      </c>
      <c r="T90">
        <v>1.9499999999999997</v>
      </c>
      <c r="U90">
        <v>1.2277777777777774</v>
      </c>
      <c r="V90">
        <v>1.2277777777777774</v>
      </c>
      <c r="W90" t="str">
        <v>_______</v>
      </c>
      <c r="X90">
        <v>9.2138150539922847</v>
      </c>
    </row>
    <row r="91" spans="1:24" x14ac:dyDescent="0.35">
      <c r="A91">
        <f>GMs!$C$9*$U91/1.2</f>
        <v>6.9505205401345389</v>
      </c>
      <c r="B91">
        <f>GMs!C$9*U91</f>
        <v>8.3406246481614463</v>
      </c>
      <c r="C91">
        <v>10.474539244987312</v>
      </c>
      <c r="D91">
        <v>4.4146894705008144</v>
      </c>
      <c r="E91">
        <v>14.552216207458939</v>
      </c>
      <c r="F91">
        <v>8.6747141787581441</v>
      </c>
      <c r="G91">
        <v>8.6747141787581441</v>
      </c>
      <c r="H91" t="str">
        <v>Jerami Grant</v>
      </c>
      <c r="I91">
        <v>0.32083333333333336</v>
      </c>
      <c r="J91">
        <v>-0.20416666666666666</v>
      </c>
      <c r="K91">
        <v>0.19444444444444445</v>
      </c>
      <c r="L91">
        <v>0.14583333333333334</v>
      </c>
      <c r="M91">
        <v>-0.14583333333333334</v>
      </c>
      <c r="N91">
        <v>-0.59305555555555545</v>
      </c>
      <c r="O91">
        <v>-0.21388888888888891</v>
      </c>
      <c r="P91">
        <v>1.1375</v>
      </c>
      <c r="Q91">
        <v>0.50555555555555554</v>
      </c>
      <c r="R91">
        <v>1.3513888888888888</v>
      </c>
      <c r="S91">
        <v>0.64166666666666672</v>
      </c>
      <c r="T91">
        <v>1.7402777777777778</v>
      </c>
      <c r="U91">
        <v>1.1472222222222221</v>
      </c>
      <c r="V91">
        <v>1.1472222222222221</v>
      </c>
      <c r="W91" t="str">
        <v>_______</v>
      </c>
      <c r="X91">
        <v>8.6748995866489018</v>
      </c>
    </row>
    <row r="92" spans="1:24" x14ac:dyDescent="0.35">
      <c r="A92">
        <f>GMs!$C$9*$U92/1.2</f>
        <v>6.2605172903875275</v>
      </c>
      <c r="B92">
        <f>GMs!C$9*U92</f>
        <v>7.5126207484650322</v>
      </c>
      <c r="C92">
        <v>1</v>
      </c>
      <c r="D92">
        <v>8.2373678128017254</v>
      </c>
      <c r="E92">
        <v>5.5166843481523165</v>
      </c>
      <c r="F92">
        <v>7.9128176137966832</v>
      </c>
      <c r="G92">
        <v>7.9128176137966832</v>
      </c>
      <c r="H92" t="str">
        <v>Kemba Walker</v>
      </c>
      <c r="I92">
        <v>-0.77333333333333321</v>
      </c>
      <c r="J92">
        <v>1.0333333333333334</v>
      </c>
      <c r="K92">
        <v>0.98</v>
      </c>
      <c r="L92">
        <v>0.48666666666666664</v>
      </c>
      <c r="M92">
        <v>-0.38</v>
      </c>
      <c r="N92">
        <v>0.45333333333333337</v>
      </c>
      <c r="O92">
        <v>-0.18000000000000002</v>
      </c>
      <c r="P92">
        <v>-0.26</v>
      </c>
      <c r="Q92">
        <v>-0.32666666666666666</v>
      </c>
      <c r="R92">
        <v>0</v>
      </c>
      <c r="S92">
        <v>1.36</v>
      </c>
      <c r="T92">
        <v>0.57999999999999996</v>
      </c>
      <c r="U92">
        <v>1.0333333333333334</v>
      </c>
      <c r="V92">
        <v>1.0333333333333334</v>
      </c>
      <c r="W92" t="str">
        <v>_______</v>
      </c>
      <c r="X92">
        <v>7.9129846155772201</v>
      </c>
    </row>
    <row r="93" spans="1:24" x14ac:dyDescent="0.35">
      <c r="A93">
        <f>GMs!$C$9*$U93/1.2</f>
        <v>6.2016145739457098</v>
      </c>
      <c r="B93">
        <f>GMs!C$9*U93</f>
        <v>7.4419374887348511</v>
      </c>
      <c r="C93">
        <v>10.459933069378392</v>
      </c>
      <c r="D93">
        <v>12.191607784052669</v>
      </c>
      <c r="E93">
        <v>-5.4494704904291806</v>
      </c>
      <c r="F93">
        <v>7.8477776631292411</v>
      </c>
      <c r="G93">
        <v>7.8477776631292411</v>
      </c>
      <c r="H93" t="str">
        <v>Draymond Green</v>
      </c>
      <c r="I93">
        <v>-0.58625000000000005</v>
      </c>
      <c r="J93">
        <v>-0.32569444444444445</v>
      </c>
      <c r="K93">
        <v>-0.71652777777777787</v>
      </c>
      <c r="L93">
        <v>-0.61416666666666664</v>
      </c>
      <c r="M93">
        <v>0.6793055555555555</v>
      </c>
      <c r="N93">
        <v>1.8518055555555557</v>
      </c>
      <c r="O93">
        <v>1.0887500000000001</v>
      </c>
      <c r="P93">
        <v>0.72583333333333344</v>
      </c>
      <c r="Q93">
        <v>-1.0794444444444444</v>
      </c>
      <c r="R93">
        <v>1.3493055555555555</v>
      </c>
      <c r="S93">
        <v>2.1030555555555557</v>
      </c>
      <c r="T93">
        <v>-0.82819444444444423</v>
      </c>
      <c r="U93">
        <v>1.0236111111111112</v>
      </c>
      <c r="V93">
        <v>1.0236111111111112</v>
      </c>
      <c r="W93" t="str">
        <v>_______</v>
      </c>
      <c r="X93">
        <v>7.8479430936564665</v>
      </c>
    </row>
    <row r="94" spans="1:24" x14ac:dyDescent="0.35">
      <c r="A94">
        <f>GMs!$C$9*$U94/1.2</f>
        <v>6.2016145739457054</v>
      </c>
      <c r="B94">
        <f>GMs!C$9*U94</f>
        <v>7.4419374887348457</v>
      </c>
      <c r="C94">
        <v>14.048183543970197</v>
      </c>
      <c r="D94">
        <v>11.99352623035262</v>
      </c>
      <c r="E94">
        <v>-12.043872901991607</v>
      </c>
      <c r="F94">
        <v>7.8477776631292375</v>
      </c>
      <c r="G94">
        <v>7.8477776631292375</v>
      </c>
      <c r="H94" t="str">
        <v>Elfrid Payton</v>
      </c>
      <c r="I94">
        <v>-0.51180555555555562</v>
      </c>
      <c r="J94">
        <v>-0.83750000000000002</v>
      </c>
      <c r="K94">
        <v>-1.0329166666666667</v>
      </c>
      <c r="L94">
        <v>-0.27916666666666662</v>
      </c>
      <c r="M94">
        <v>0.11166666666666665</v>
      </c>
      <c r="N94">
        <v>2.6986111111111111</v>
      </c>
      <c r="O94">
        <v>2.0286111111111111</v>
      </c>
      <c r="P94">
        <v>-0.11166666666666665</v>
      </c>
      <c r="Q94">
        <v>-1.0422222222222224</v>
      </c>
      <c r="R94">
        <v>1.8611111111111112</v>
      </c>
      <c r="S94">
        <v>2.065833333333333</v>
      </c>
      <c r="T94">
        <v>-1.6750000000000003</v>
      </c>
      <c r="U94">
        <v>1.0236111111111106</v>
      </c>
      <c r="V94">
        <v>1.0236111111111106</v>
      </c>
      <c r="W94" t="str">
        <v>_______</v>
      </c>
      <c r="X94">
        <v>7.8479430936564629</v>
      </c>
    </row>
    <row r="95" spans="1:24" x14ac:dyDescent="0.35">
      <c r="A95">
        <f>GMs!$C$9*$U95/1.2</f>
        <v>6.0316381636421745</v>
      </c>
      <c r="B95">
        <f>GMs!C$9*U95</f>
        <v>7.2379657963706094</v>
      </c>
      <c r="C95">
        <v>-2.9884596862762636</v>
      </c>
      <c r="D95">
        <v>4.5950323776008553</v>
      </c>
      <c r="E95">
        <v>10.414085384654637</v>
      </c>
      <c r="F95">
        <v>7.6600909483460491</v>
      </c>
      <c r="G95">
        <v>7.6600909483460491</v>
      </c>
      <c r="H95" t="str">
        <v>JJ Redick</v>
      </c>
      <c r="I95">
        <v>-3.5555555555555556E-2</v>
      </c>
      <c r="J95">
        <v>1.5644444444444445</v>
      </c>
      <c r="K95">
        <v>1.7333333333333334</v>
      </c>
      <c r="L95">
        <v>0.39111111111111113</v>
      </c>
      <c r="M95">
        <v>-0.7911111111111111</v>
      </c>
      <c r="N95">
        <v>-0.21333333333333332</v>
      </c>
      <c r="O95">
        <v>-1.28</v>
      </c>
      <c r="P95">
        <v>-0.69333333333333336</v>
      </c>
      <c r="Q95">
        <v>0.32</v>
      </c>
      <c r="R95">
        <v>-0.568888888888889</v>
      </c>
      <c r="S95">
        <v>0.67555555555555524</v>
      </c>
      <c r="T95">
        <v>1.2088888888888887</v>
      </c>
      <c r="U95">
        <v>0.9955555555555553</v>
      </c>
      <c r="V95">
        <v>0.9955555555555553</v>
      </c>
      <c r="W95" t="str">
        <v>_______</v>
      </c>
      <c r="X95">
        <v>7.6602518446851473</v>
      </c>
    </row>
    <row r="96" spans="1:24" x14ac:dyDescent="0.35">
      <c r="A96">
        <f>GMs!$C$9*$U96/1.2</f>
        <v>5.5814531165511374</v>
      </c>
      <c r="B96">
        <f>GMs!C$9*U96</f>
        <v>6.6977437398613642</v>
      </c>
      <c r="C96">
        <v>3.2834321201947816</v>
      </c>
      <c r="D96">
        <v>7.8338136026516292</v>
      </c>
      <c r="E96">
        <v>5.4204235945638208</v>
      </c>
      <c r="F96">
        <v>7.1629998968163155</v>
      </c>
      <c r="G96">
        <v>7.1629998968163155</v>
      </c>
      <c r="H96" t="str">
        <v>Evan Fournier</v>
      </c>
      <c r="I96">
        <v>-0.32569444444444445</v>
      </c>
      <c r="J96">
        <v>0.59555555555555562</v>
      </c>
      <c r="K96">
        <v>1.1818055555555556</v>
      </c>
      <c r="L96">
        <v>0.63277777777777777</v>
      </c>
      <c r="M96">
        <v>-0.83750000000000002</v>
      </c>
      <c r="N96">
        <v>0.3536111111111111</v>
      </c>
      <c r="O96">
        <v>0.42805555555555558</v>
      </c>
      <c r="P96">
        <v>-0.74444444444444446</v>
      </c>
      <c r="Q96">
        <v>-0.36291666666666672</v>
      </c>
      <c r="R96">
        <v>0.32569444444444412</v>
      </c>
      <c r="S96">
        <v>1.2841666666666667</v>
      </c>
      <c r="T96">
        <v>0.5676388888888888</v>
      </c>
      <c r="U96">
        <v>0.9212499999999999</v>
      </c>
      <c r="V96">
        <v>0.9212499999999999</v>
      </c>
      <c r="W96" t="str">
        <v>_______</v>
      </c>
      <c r="X96">
        <v>7.1631487842908186</v>
      </c>
    </row>
    <row r="97" spans="1:24" x14ac:dyDescent="0.35">
      <c r="A97">
        <f>GMs!$C$9*$U97/1.2</f>
        <v>5.0992923091059694</v>
      </c>
      <c r="B97">
        <f>GMs!C$9*U97</f>
        <v>6.1191507709271633</v>
      </c>
      <c r="C97">
        <v>33.717833363984973</v>
      </c>
      <c r="D97">
        <v>12.973586455002856</v>
      </c>
      <c r="E97">
        <v>7.4245941159063138</v>
      </c>
      <c r="F97">
        <v>6.6306014434956859</v>
      </c>
      <c r="G97">
        <v>6.6306014434956859</v>
      </c>
      <c r="H97" t="str">
        <v>Zion Williamson</v>
      </c>
      <c r="I97">
        <v>4.3916666666666666</v>
      </c>
      <c r="J97">
        <v>-3.8249999999999997</v>
      </c>
      <c r="K97">
        <v>-1.0416666666666667</v>
      </c>
      <c r="L97">
        <v>1.6666666666666667</v>
      </c>
      <c r="M97">
        <v>1.0416666666666667</v>
      </c>
      <c r="N97">
        <v>1.6666666666666666E-2</v>
      </c>
      <c r="O97">
        <v>-4.1666666666666664E-2</v>
      </c>
      <c r="P97">
        <v>4.1666666666666664E-2</v>
      </c>
      <c r="Q97">
        <v>-1.4083333333333332</v>
      </c>
      <c r="R97">
        <v>4.666666666666667</v>
      </c>
      <c r="S97">
        <v>2.25</v>
      </c>
      <c r="T97">
        <v>0.82500000000000018</v>
      </c>
      <c r="U97">
        <v>0.84166666666666679</v>
      </c>
      <c r="V97">
        <v>0.84166666666666679</v>
      </c>
      <c r="W97" t="str">
        <v>_______</v>
      </c>
      <c r="X97">
        <v>6.6307374691395102</v>
      </c>
    </row>
    <row r="98" spans="1:24" x14ac:dyDescent="0.35">
      <c r="A98">
        <f>GMs!$C$9*$U98/1.2</f>
        <v>4.846852095783893</v>
      </c>
      <c r="B98">
        <f>GMs!C$9*U98</f>
        <v>5.8162225149406712</v>
      </c>
      <c r="C98">
        <v>1.9932199414066876</v>
      </c>
      <c r="D98">
        <v>12.618813523002773</v>
      </c>
      <c r="E98">
        <v>0.61063065964204388</v>
      </c>
      <c r="F98">
        <v>6.3518587977780783</v>
      </c>
      <c r="G98">
        <v>6.3518587977780783</v>
      </c>
      <c r="H98" t="str">
        <v>Victor Oladipo</v>
      </c>
      <c r="I98">
        <v>-0.97499999999999987</v>
      </c>
      <c r="J98">
        <v>0.65833333333333344</v>
      </c>
      <c r="K98">
        <v>0.46666666666666667</v>
      </c>
      <c r="L98">
        <v>0.70833333333333337</v>
      </c>
      <c r="M98">
        <v>0</v>
      </c>
      <c r="N98">
        <v>0.85000000000000009</v>
      </c>
      <c r="O98">
        <v>1.0833333333333333</v>
      </c>
      <c r="P98">
        <v>-0.60833333333333328</v>
      </c>
      <c r="Q98">
        <v>-1.3833333333333333</v>
      </c>
      <c r="R98">
        <v>0.14166666666666683</v>
      </c>
      <c r="S98">
        <v>2.1833333333333336</v>
      </c>
      <c r="T98">
        <v>-4.9999999999999711E-2</v>
      </c>
      <c r="U98">
        <v>0.80000000000000027</v>
      </c>
      <c r="V98">
        <v>0.80000000000000027</v>
      </c>
      <c r="W98" t="str">
        <v>_______</v>
      </c>
      <c r="X98">
        <v>6.3519880894791392</v>
      </c>
    </row>
    <row r="99" spans="1:24" x14ac:dyDescent="0.35">
      <c r="A99">
        <f>GMs!$C$9*$U99/1.2</f>
        <v>4.7921567162307754</v>
      </c>
      <c r="B99">
        <f>GMs!C$9*U99</f>
        <v>5.7505880594769305</v>
      </c>
      <c r="C99">
        <v>1.2609636708794052</v>
      </c>
      <c r="D99">
        <v>4.5159475781758394</v>
      </c>
      <c r="E99">
        <v>8.8987897017615847</v>
      </c>
      <c r="F99">
        <v>6.2914645578725965</v>
      </c>
      <c r="G99">
        <v>6.2914645578725965</v>
      </c>
      <c r="H99" t="str">
        <v>Rui Hachimura</v>
      </c>
      <c r="I99">
        <v>0.2326388888888889</v>
      </c>
      <c r="J99">
        <v>0.75375000000000003</v>
      </c>
      <c r="K99">
        <v>-0.80958333333333332</v>
      </c>
      <c r="L99">
        <v>0.25124999999999997</v>
      </c>
      <c r="M99">
        <v>0.86541666666666672</v>
      </c>
      <c r="N99">
        <v>-0.2233333333333333</v>
      </c>
      <c r="O99">
        <v>0.26986111111111111</v>
      </c>
      <c r="P99">
        <v>-0.6793055555555555</v>
      </c>
      <c r="Q99">
        <v>0.1302777777777778</v>
      </c>
      <c r="R99">
        <v>3.7222222222222406E-2</v>
      </c>
      <c r="S99">
        <v>0.66069444444444458</v>
      </c>
      <c r="T99">
        <v>1.0143055555555558</v>
      </c>
      <c r="U99">
        <v>0.79097222222222241</v>
      </c>
      <c r="V99">
        <v>0.79097222222222241</v>
      </c>
      <c r="W99" t="str">
        <v>_______</v>
      </c>
      <c r="X99">
        <v>6.2915923905527249</v>
      </c>
    </row>
    <row r="100" spans="1:24" x14ac:dyDescent="0.35">
      <c r="A100">
        <f>GMs!$C$9*$U100/1.2</f>
        <v>4.6280705775714237</v>
      </c>
      <c r="B100">
        <f>GMs!C$9*U100</f>
        <v>5.5536846930857084</v>
      </c>
      <c r="C100">
        <v>5.9174124550036939</v>
      </c>
      <c r="D100">
        <v>3.2542863387505374</v>
      </c>
      <c r="E100">
        <v>8.1384379065625687</v>
      </c>
      <c r="F100">
        <v>6.1102818381561486</v>
      </c>
      <c r="G100">
        <v>6.1102818381561486</v>
      </c>
      <c r="H100" t="str">
        <v>Otto Porter Jr.</v>
      </c>
      <c r="I100">
        <v>-1.3888888888888888E-2</v>
      </c>
      <c r="J100">
        <v>6.25E-2</v>
      </c>
      <c r="K100">
        <v>0.30555555555555558</v>
      </c>
      <c r="L100">
        <v>8.3333333333333329E-2</v>
      </c>
      <c r="M100">
        <v>-0.27083333333333331</v>
      </c>
      <c r="N100">
        <v>-0.15277777777777779</v>
      </c>
      <c r="O100">
        <v>0.49305555555555558</v>
      </c>
      <c r="P100">
        <v>-8.3333333333333329E-2</v>
      </c>
      <c r="Q100">
        <v>0.34027777777777779</v>
      </c>
      <c r="R100">
        <v>0.70138888888888906</v>
      </c>
      <c r="S100">
        <v>0.4236111111111111</v>
      </c>
      <c r="T100">
        <v>0.91666666666666674</v>
      </c>
      <c r="U100">
        <v>0.76388888888888884</v>
      </c>
      <c r="V100">
        <v>0.76388888888888884</v>
      </c>
      <c r="W100" t="str">
        <v>_______</v>
      </c>
      <c r="X100">
        <v>6.1104052937734812</v>
      </c>
    </row>
    <row r="101" spans="1:24" x14ac:dyDescent="0.35">
      <c r="A101">
        <f>GMs!$C$9*$U101/1.2</f>
        <v>4.4631429715343334</v>
      </c>
      <c r="B101">
        <f>GMs!C$9*U101</f>
        <v>5.3557715658411995</v>
      </c>
      <c r="C101">
        <v>9.210618182295276</v>
      </c>
      <c r="D101">
        <v>2.5580444597003718</v>
      </c>
      <c r="E101">
        <v>11.149560805330779</v>
      </c>
      <c r="F101">
        <v>5.9281699762873119</v>
      </c>
      <c r="G101">
        <v>5.9281699762873119</v>
      </c>
      <c r="H101" t="str">
        <v>Ivica Zubac</v>
      </c>
      <c r="I101">
        <v>2.0966666666666667</v>
      </c>
      <c r="J101">
        <v>-0.43444444444444447</v>
      </c>
      <c r="K101">
        <v>-1.6527777777777777</v>
      </c>
      <c r="L101">
        <v>-0.34</v>
      </c>
      <c r="M101">
        <v>1.4261111111111111</v>
      </c>
      <c r="N101">
        <v>-0.56666666666666665</v>
      </c>
      <c r="O101">
        <v>-1.4733333333333334</v>
      </c>
      <c r="P101">
        <v>1.2372222222222222</v>
      </c>
      <c r="Q101">
        <v>0.44388888888888883</v>
      </c>
      <c r="R101">
        <v>1.1711111111111112</v>
      </c>
      <c r="S101">
        <v>0.2927777777777778</v>
      </c>
      <c r="T101">
        <v>1.3033333333333332</v>
      </c>
      <c r="U101">
        <v>0.73666666666666658</v>
      </c>
      <c r="V101">
        <v>0.73666666666666658</v>
      </c>
      <c r="W101" t="str">
        <v>_______</v>
      </c>
      <c r="X101">
        <v>5.9282890323953721</v>
      </c>
    </row>
    <row r="102" spans="1:24" x14ac:dyDescent="0.35">
      <c r="A102">
        <f>GMs!$C$9*$U102/1.2</f>
        <v>4.4429477544685669</v>
      </c>
      <c r="B102">
        <f>GMs!C$9*U102</f>
        <v>5.3315373053622803</v>
      </c>
      <c r="C102">
        <v>3.5706869071702489</v>
      </c>
      <c r="D102">
        <v>1.753892480500181</v>
      </c>
      <c r="E102">
        <v>10.474653948710321</v>
      </c>
      <c r="F102">
        <v>5.9058705646299039</v>
      </c>
      <c r="G102">
        <v>5.9058705646299039</v>
      </c>
      <c r="H102" t="str">
        <v>Davis Bertans</v>
      </c>
      <c r="I102">
        <v>-0.47499999999999992</v>
      </c>
      <c r="J102">
        <v>0.36666666666666664</v>
      </c>
      <c r="K102">
        <v>1.6083333333333334</v>
      </c>
      <c r="L102">
        <v>3.3333333333333333E-2</v>
      </c>
      <c r="M102">
        <v>-0.3</v>
      </c>
      <c r="N102">
        <v>-0.48333333333333328</v>
      </c>
      <c r="O102">
        <v>-0.59166666666666656</v>
      </c>
      <c r="P102">
        <v>-1.6666666666666666E-2</v>
      </c>
      <c r="Q102">
        <v>0.59166666666666656</v>
      </c>
      <c r="R102">
        <v>0.36666666666666686</v>
      </c>
      <c r="S102">
        <v>0.14166666666666689</v>
      </c>
      <c r="T102">
        <v>1.2166666666666668</v>
      </c>
      <c r="U102">
        <v>0.73333333333333339</v>
      </c>
      <c r="V102">
        <v>0.73333333333333339</v>
      </c>
      <c r="W102" t="str">
        <v>_______</v>
      </c>
      <c r="X102">
        <v>5.9059890820225434</v>
      </c>
    </row>
    <row r="103" spans="1:24" x14ac:dyDescent="0.35">
      <c r="A103">
        <f>GMs!$C$9*$U103/1.2</f>
        <v>4.1097266728834239</v>
      </c>
      <c r="B103">
        <f>GMs!C$9*U103</f>
        <v>4.9316720074601088</v>
      </c>
      <c r="C103">
        <v>2.9922823530569413</v>
      </c>
      <c r="D103">
        <v>8.3659730006517563</v>
      </c>
      <c r="E103">
        <v>5.4258315020687942</v>
      </c>
      <c r="F103">
        <v>5.5379302722826598</v>
      </c>
      <c r="G103">
        <v>5.5379302722826598</v>
      </c>
      <c r="H103" t="str">
        <v>Josh Richardson</v>
      </c>
      <c r="I103">
        <v>-0.50416666666666676</v>
      </c>
      <c r="J103">
        <v>0.39416666666666667</v>
      </c>
      <c r="K103">
        <v>0.55916666666666659</v>
      </c>
      <c r="L103">
        <v>0.26583333333333331</v>
      </c>
      <c r="M103">
        <v>-0.54083333333333328</v>
      </c>
      <c r="N103">
        <v>0.11</v>
      </c>
      <c r="O103">
        <v>0.4491666666666666</v>
      </c>
      <c r="P103">
        <v>0.65083333333333337</v>
      </c>
      <c r="Q103">
        <v>-0.70583333333333331</v>
      </c>
      <c r="R103">
        <v>0.28416666666666657</v>
      </c>
      <c r="S103">
        <v>1.3841666666666665</v>
      </c>
      <c r="T103">
        <v>0.56833333333333336</v>
      </c>
      <c r="U103">
        <v>0.67833333333333323</v>
      </c>
      <c r="V103">
        <v>0.67833333333333323</v>
      </c>
      <c r="W103" t="str">
        <v>_______</v>
      </c>
      <c r="X103">
        <v>5.5380399008708512</v>
      </c>
    </row>
    <row r="104" spans="1:24" x14ac:dyDescent="0.35">
      <c r="A104">
        <f>GMs!$C$9*$U104/1.2</f>
        <v>4.0693362387518919</v>
      </c>
      <c r="B104">
        <f>GMs!C$9*U104</f>
        <v>4.8832034865022704</v>
      </c>
      <c r="C104">
        <v>10.7199229952172</v>
      </c>
      <c r="D104">
        <v>7.0488784906014432</v>
      </c>
      <c r="E104">
        <v>10.321069375569124</v>
      </c>
      <c r="F104">
        <v>5.4933314489678429</v>
      </c>
      <c r="G104">
        <v>5.4933314489678429</v>
      </c>
      <c r="H104" t="str">
        <v>Serge Ibaka</v>
      </c>
      <c r="I104">
        <v>1.2916666666666667</v>
      </c>
      <c r="J104">
        <v>-0.71472222222222226</v>
      </c>
      <c r="K104">
        <v>-0.20666666666666667</v>
      </c>
      <c r="L104">
        <v>0.31861111111111112</v>
      </c>
      <c r="M104">
        <v>1.2313888888888889</v>
      </c>
      <c r="N104">
        <v>-0.52527777777777773</v>
      </c>
      <c r="O104">
        <v>-0.84388888888888891</v>
      </c>
      <c r="P104">
        <v>0.58555555555555561</v>
      </c>
      <c r="Q104">
        <v>-0.46500000000000008</v>
      </c>
      <c r="R104">
        <v>1.3863888888888889</v>
      </c>
      <c r="S104">
        <v>1.1366666666666667</v>
      </c>
      <c r="T104">
        <v>1.1969444444444444</v>
      </c>
      <c r="U104">
        <v>0.67166666666666663</v>
      </c>
      <c r="V104">
        <v>0.67166666666666663</v>
      </c>
      <c r="W104" t="str">
        <v>_______</v>
      </c>
      <c r="X104">
        <v>5.493440000125192</v>
      </c>
    </row>
    <row r="105" spans="1:24" x14ac:dyDescent="0.35">
      <c r="A105">
        <f>GMs!$C$9*$U105/1.2</f>
        <v>4.0642874344854496</v>
      </c>
      <c r="B105">
        <f>GMs!C$9*U105</f>
        <v>4.8771449213825395</v>
      </c>
      <c r="C105">
        <v>24.106969813314382</v>
      </c>
      <c r="D105">
        <v>5.8116078902511461</v>
      </c>
      <c r="E105">
        <v>6.8297242903594295</v>
      </c>
      <c r="F105">
        <v>5.4877565960534902</v>
      </c>
      <c r="G105">
        <v>5.4877565960534902</v>
      </c>
      <c r="H105" t="str">
        <v>Steven Adams</v>
      </c>
      <c r="I105">
        <v>2.4986111111111109</v>
      </c>
      <c r="J105">
        <v>-2.625</v>
      </c>
      <c r="K105">
        <v>-1.7013888888888888</v>
      </c>
      <c r="L105">
        <v>-0.28194444444444439</v>
      </c>
      <c r="M105">
        <v>1.8666666666666667</v>
      </c>
      <c r="N105">
        <v>-7.7777777777777779E-2</v>
      </c>
      <c r="O105">
        <v>-0.19444444444444445</v>
      </c>
      <c r="P105">
        <v>1.4194444444444445</v>
      </c>
      <c r="Q105">
        <v>-0.23333333333333334</v>
      </c>
      <c r="R105">
        <v>3.2958333333333334</v>
      </c>
      <c r="S105">
        <v>0.90416666666666645</v>
      </c>
      <c r="T105">
        <v>0.74861111111111089</v>
      </c>
      <c r="U105">
        <v>0.67083333333333317</v>
      </c>
      <c r="V105">
        <v>0.67083333333333317</v>
      </c>
      <c r="W105" t="str">
        <v>_______</v>
      </c>
      <c r="X105">
        <v>5.4878650125319846</v>
      </c>
    </row>
    <row r="106" spans="1:24" x14ac:dyDescent="0.35">
      <c r="A106">
        <f>GMs!$C$9*$U106/1.2</f>
        <v>3.890945154670959</v>
      </c>
      <c r="B106">
        <f>GMs!C$9*U106</f>
        <v>4.6691341856051505</v>
      </c>
      <c r="C106">
        <v>11.461916716150435</v>
      </c>
      <c r="D106">
        <v>3.5632344337006123</v>
      </c>
      <c r="E106">
        <v>8.943134543302353</v>
      </c>
      <c r="F106">
        <v>5.2963533126607354</v>
      </c>
      <c r="G106">
        <v>5.2963533126607354</v>
      </c>
      <c r="H106" t="str">
        <v>DeAndre Jordan</v>
      </c>
      <c r="I106">
        <v>2.5027777777777778</v>
      </c>
      <c r="J106">
        <v>-0.85000000000000009</v>
      </c>
      <c r="K106">
        <v>-1.6527777777777777</v>
      </c>
      <c r="L106">
        <v>-0.69888888888888889</v>
      </c>
      <c r="M106">
        <v>1.9833333333333334</v>
      </c>
      <c r="N106">
        <v>-0.37777777777777782</v>
      </c>
      <c r="O106">
        <v>-1.3883333333333332</v>
      </c>
      <c r="P106">
        <v>0.96333333333333337</v>
      </c>
      <c r="Q106">
        <v>0.16055555555555556</v>
      </c>
      <c r="R106">
        <v>1.4922222222222226</v>
      </c>
      <c r="S106">
        <v>0.48166666666666691</v>
      </c>
      <c r="T106">
        <v>1.0200000000000002</v>
      </c>
      <c r="U106">
        <v>0.64222222222222247</v>
      </c>
      <c r="V106">
        <v>0.64222222222222247</v>
      </c>
      <c r="W106" t="str">
        <v>_______</v>
      </c>
      <c r="X106">
        <v>5.2964571051651976</v>
      </c>
    </row>
    <row r="107" spans="1:24" x14ac:dyDescent="0.35">
      <c r="A107">
        <f>GMs!$C$9*$U107/1.2</f>
        <v>3.6115779852611918</v>
      </c>
      <c r="B107">
        <f>GMs!C$9*U107</f>
        <v>4.3338935823134301</v>
      </c>
      <c r="C107">
        <v>0.71761393822751551</v>
      </c>
      <c r="D107">
        <v>8.1161537277016969</v>
      </c>
      <c r="E107">
        <v>-3.6421478022676581</v>
      </c>
      <c r="F107">
        <v>4.9878781180665817</v>
      </c>
      <c r="G107">
        <v>4.9878781180665817</v>
      </c>
      <c r="H107" t="str">
        <v>Mike Conley</v>
      </c>
      <c r="I107">
        <v>-0.97472222222222216</v>
      </c>
      <c r="J107">
        <v>0.63638888888888889</v>
      </c>
      <c r="K107">
        <v>0.74916666666666676</v>
      </c>
      <c r="L107">
        <v>0.51555555555555554</v>
      </c>
      <c r="M107">
        <v>-0.34638888888888891</v>
      </c>
      <c r="N107">
        <v>1.1922222222222223</v>
      </c>
      <c r="O107">
        <v>0.37055555555555553</v>
      </c>
      <c r="P107">
        <v>-0.80555555555555558</v>
      </c>
      <c r="Q107">
        <v>-0.74111111111111105</v>
      </c>
      <c r="R107">
        <v>-4.027777777777708E-2</v>
      </c>
      <c r="S107">
        <v>1.3372222222222223</v>
      </c>
      <c r="T107">
        <v>-0.59611111111111104</v>
      </c>
      <c r="U107">
        <v>0.59611111111111126</v>
      </c>
      <c r="V107">
        <v>0.59611111111111126</v>
      </c>
      <c r="W107" t="str">
        <v>_______</v>
      </c>
      <c r="X107">
        <v>4.9879744583410526</v>
      </c>
    </row>
    <row r="108" spans="1:24" x14ac:dyDescent="0.35">
      <c r="A108">
        <f>GMs!$C$9*$U108/1.2</f>
        <v>3.4954554871330354</v>
      </c>
      <c r="B108">
        <f>GMs!C$9*U108</f>
        <v>4.1945465845596424</v>
      </c>
      <c r="C108">
        <v>-1.1529502847550819</v>
      </c>
      <c r="D108">
        <v>0.85143883472496373</v>
      </c>
      <c r="E108">
        <v>10.782904676493702</v>
      </c>
      <c r="F108">
        <v>4.8596565010364809</v>
      </c>
      <c r="G108">
        <v>4.8596565010364809</v>
      </c>
      <c r="H108" t="str">
        <v>Terrence Ross</v>
      </c>
      <c r="I108">
        <v>-0.96777777777777785</v>
      </c>
      <c r="J108">
        <v>0.88402777777777775</v>
      </c>
      <c r="K108">
        <v>1.153888888888889</v>
      </c>
      <c r="L108">
        <v>0.24194444444444446</v>
      </c>
      <c r="M108">
        <v>-0.59555555555555562</v>
      </c>
      <c r="N108">
        <v>-0.6793055555555555</v>
      </c>
      <c r="O108">
        <v>0.45597222222222222</v>
      </c>
      <c r="P108">
        <v>-0.52111111111111119</v>
      </c>
      <c r="Q108">
        <v>0.60486111111111118</v>
      </c>
      <c r="R108">
        <v>-0.30708333333333326</v>
      </c>
      <c r="S108">
        <v>-2.7916666666666812E-2</v>
      </c>
      <c r="T108">
        <v>1.2562499999999999</v>
      </c>
      <c r="U108">
        <v>0.57694444444444437</v>
      </c>
      <c r="V108">
        <v>0.57694444444444437</v>
      </c>
      <c r="W108" t="str">
        <v>_______</v>
      </c>
      <c r="X108">
        <v>4.8597497436972805</v>
      </c>
    </row>
    <row r="109" spans="1:24" x14ac:dyDescent="0.35">
      <c r="A109">
        <f>GMs!$C$9*$U109/1.2</f>
        <v>3.2699422298986431</v>
      </c>
      <c r="B109">
        <f>GMs!C$9*U109</f>
        <v>3.9239306758783719</v>
      </c>
      <c r="C109">
        <v>-7.3586274284656845</v>
      </c>
      <c r="D109">
        <v>1.8573679190002021</v>
      </c>
      <c r="E109">
        <v>8.5905389739781945</v>
      </c>
      <c r="F109">
        <v>4.610646404195414</v>
      </c>
      <c r="G109">
        <v>4.610646404195414</v>
      </c>
      <c r="H109" t="str">
        <v>Danilo Gallinari</v>
      </c>
      <c r="I109">
        <v>-0.2336111111111111</v>
      </c>
      <c r="J109">
        <v>1.7319444444444443</v>
      </c>
      <c r="K109">
        <v>0.74916666666666676</v>
      </c>
      <c r="L109">
        <v>0.15305555555555556</v>
      </c>
      <c r="M109">
        <v>-0.24972222222222223</v>
      </c>
      <c r="N109">
        <v>-0.435</v>
      </c>
      <c r="O109">
        <v>-0.69277777777777783</v>
      </c>
      <c r="P109">
        <v>-0.86194444444444451</v>
      </c>
      <c r="Q109">
        <v>0.37861111111111106</v>
      </c>
      <c r="R109">
        <v>-1.1922222222222225</v>
      </c>
      <c r="S109">
        <v>0.16111111111111065</v>
      </c>
      <c r="T109">
        <v>0.9747222222222216</v>
      </c>
      <c r="U109">
        <v>0.53972222222222177</v>
      </c>
      <c r="V109">
        <v>0.53972222222222177</v>
      </c>
      <c r="W109" t="str">
        <v>_______</v>
      </c>
      <c r="X109">
        <v>4.610733631200679</v>
      </c>
    </row>
    <row r="110" spans="1:24" x14ac:dyDescent="0.35">
      <c r="A110">
        <f>GMs!$C$9*$U110/1.2</f>
        <v>3.2396494042999975</v>
      </c>
      <c r="B110">
        <f>GMs!C$9*U110</f>
        <v>3.8875792851599966</v>
      </c>
      <c r="C110">
        <v>3.5901618079821436</v>
      </c>
      <c r="D110">
        <v>1.8278035080001978</v>
      </c>
      <c r="E110">
        <v>5.3912208940369748</v>
      </c>
      <c r="F110">
        <v>4.5771972867093051</v>
      </c>
      <c r="G110">
        <v>4.5771972867093051</v>
      </c>
      <c r="H110" t="str">
        <v>Nemanja Bjelica</v>
      </c>
      <c r="I110">
        <v>0.49583333333333335</v>
      </c>
      <c r="J110">
        <v>0.16527777777777777</v>
      </c>
      <c r="K110">
        <v>0.15555555555555556</v>
      </c>
      <c r="L110">
        <v>-0.42777777777777781</v>
      </c>
      <c r="M110">
        <v>0.29166666666666669</v>
      </c>
      <c r="N110">
        <v>-2.9166666666666667E-2</v>
      </c>
      <c r="O110">
        <v>-0.47638888888888886</v>
      </c>
      <c r="P110">
        <v>-1.9444444444444445E-2</v>
      </c>
      <c r="Q110">
        <v>0.37916666666666665</v>
      </c>
      <c r="R110">
        <v>0.36944444444444446</v>
      </c>
      <c r="S110">
        <v>0.15555555555555561</v>
      </c>
      <c r="T110">
        <v>0.56388888888888888</v>
      </c>
      <c r="U110">
        <v>0.53472222222222232</v>
      </c>
      <c r="V110">
        <v>0.53472222222222232</v>
      </c>
      <c r="W110" t="str">
        <v>_______</v>
      </c>
      <c r="X110">
        <v>4.5772837056414382</v>
      </c>
    </row>
    <row r="111" spans="1:24" x14ac:dyDescent="0.35">
      <c r="A111">
        <f>GMs!$C$9*$U111/1.2</f>
        <v>3.0158190818210877</v>
      </c>
      <c r="B111">
        <f>GMs!C$9*U111</f>
        <v>3.6189828981853052</v>
      </c>
      <c r="C111">
        <v>6.4841320686298625</v>
      </c>
      <c r="D111">
        <v>2.3244856128003155</v>
      </c>
      <c r="E111">
        <v>6.1223699887091403</v>
      </c>
      <c r="F111">
        <v>4.3300454741730254</v>
      </c>
      <c r="G111">
        <v>4.3300454741730254</v>
      </c>
      <c r="H111" t="str">
        <v>Kevon Looney</v>
      </c>
      <c r="I111">
        <v>0.99555555555555564</v>
      </c>
      <c r="J111">
        <v>-0.28444444444444444</v>
      </c>
      <c r="K111">
        <v>-1.5555555555555556</v>
      </c>
      <c r="L111">
        <v>-0.66666666666666663</v>
      </c>
      <c r="M111">
        <v>0.77333333333333332</v>
      </c>
      <c r="N111">
        <v>-0.16</v>
      </c>
      <c r="O111">
        <v>0.88888888888888884</v>
      </c>
      <c r="P111">
        <v>0.25777777777777777</v>
      </c>
      <c r="Q111">
        <v>0.24888888888888891</v>
      </c>
      <c r="R111">
        <v>0.78222222222222237</v>
      </c>
      <c r="S111">
        <v>0.24888888888888883</v>
      </c>
      <c r="T111">
        <v>0.65777777777777768</v>
      </c>
      <c r="U111">
        <v>0.49777777777777776</v>
      </c>
      <c r="V111">
        <v>0.49777777777777776</v>
      </c>
      <c r="W111" t="str">
        <v>_______</v>
      </c>
      <c r="X111">
        <v>4.3301259223425745</v>
      </c>
    </row>
    <row r="112" spans="1:24" x14ac:dyDescent="0.35">
      <c r="A112">
        <f>GMs!$C$9*$U112/1.2</f>
        <v>2.9619651696457088</v>
      </c>
      <c r="B112">
        <f>GMs!C$9*U112</f>
        <v>3.5543582035748504</v>
      </c>
      <c r="C112">
        <v>3.1811888909323303</v>
      </c>
      <c r="D112">
        <v>-1.2232437072005324</v>
      </c>
      <c r="E112">
        <v>12.352279434436472</v>
      </c>
      <c r="F112">
        <v>4.2705803764199333</v>
      </c>
      <c r="G112">
        <v>4.2705803764199333</v>
      </c>
      <c r="H112" t="str">
        <v>Chris Boucher</v>
      </c>
      <c r="I112">
        <v>5.333333333333333E-2</v>
      </c>
      <c r="J112">
        <v>0.17777777777777778</v>
      </c>
      <c r="K112">
        <v>-0.7022222222222223</v>
      </c>
      <c r="L112">
        <v>-0.56000000000000005</v>
      </c>
      <c r="M112">
        <v>0.48888888888888893</v>
      </c>
      <c r="N112">
        <v>-0.96888888888888891</v>
      </c>
      <c r="O112">
        <v>-0.76444444444444448</v>
      </c>
      <c r="P112">
        <v>1.8577777777777778</v>
      </c>
      <c r="Q112">
        <v>0.90666666666666673</v>
      </c>
      <c r="R112">
        <v>0.31111111111111101</v>
      </c>
      <c r="S112">
        <v>-0.41777777777777825</v>
      </c>
      <c r="T112">
        <v>1.4577777777777776</v>
      </c>
      <c r="U112">
        <v>0.48888888888888848</v>
      </c>
      <c r="V112">
        <v>0.48888888888888848</v>
      </c>
      <c r="W112" t="str">
        <v>_______</v>
      </c>
      <c r="X112">
        <v>4.2706593880150265</v>
      </c>
    </row>
    <row r="113" spans="1:24" x14ac:dyDescent="0.35">
      <c r="A113">
        <f>GMs!$C$9*$U113/1.2</f>
        <v>2.8037693026305432</v>
      </c>
      <c r="B113">
        <f>GMs!C$9*U113</f>
        <v>3.3645231631566519</v>
      </c>
      <c r="C113">
        <v>10.865984751306419</v>
      </c>
      <c r="D113">
        <v>3.9150509246006959</v>
      </c>
      <c r="E113">
        <v>-0.6915934675551294</v>
      </c>
      <c r="F113">
        <v>4.0959016517702356</v>
      </c>
      <c r="G113">
        <v>4.0959016517702356</v>
      </c>
      <c r="H113" t="str">
        <v>Aaron Gordon</v>
      </c>
      <c r="I113">
        <v>-0.56666666666666665</v>
      </c>
      <c r="J113">
        <v>-0.94444444444444442</v>
      </c>
      <c r="K113">
        <v>-0.11333333333333334</v>
      </c>
      <c r="L113">
        <v>0.30222222222222223</v>
      </c>
      <c r="M113">
        <v>1.1994444444444445</v>
      </c>
      <c r="N113">
        <v>0.68</v>
      </c>
      <c r="O113">
        <v>-0.18888888888888891</v>
      </c>
      <c r="P113">
        <v>0.17944444444444443</v>
      </c>
      <c r="Q113">
        <v>-8.5000000000000006E-2</v>
      </c>
      <c r="R113">
        <v>1.4072222222222222</v>
      </c>
      <c r="S113">
        <v>0.54777777777777792</v>
      </c>
      <c r="T113">
        <v>-0.21722222222222215</v>
      </c>
      <c r="U113">
        <v>0.4627777777777779</v>
      </c>
      <c r="V113">
        <v>0.4627777777777779</v>
      </c>
      <c r="W113" t="str">
        <v>_______</v>
      </c>
      <c r="X113">
        <v>4.0959764434278636</v>
      </c>
    </row>
    <row r="114" spans="1:24" x14ac:dyDescent="0.35">
      <c r="A114">
        <f>GMs!$C$9*$U114/1.2</f>
        <v>2.2887912674535049</v>
      </c>
      <c r="B114">
        <f>GMs!C$9*U114</f>
        <v>2.7465495209442059</v>
      </c>
      <c r="C114">
        <v>7.6214662760445817</v>
      </c>
      <c r="D114">
        <v>-1.2616774415005385</v>
      </c>
      <c r="E114">
        <v>12.105678852209769</v>
      </c>
      <c r="F114">
        <v>3.5272666545063145</v>
      </c>
      <c r="G114">
        <v>3.5272666545063145</v>
      </c>
      <c r="H114" t="str">
        <v>JaVale McGee</v>
      </c>
      <c r="I114">
        <v>2.04</v>
      </c>
      <c r="J114">
        <v>-0.56666666666666665</v>
      </c>
      <c r="K114">
        <v>-1.6527777777777777</v>
      </c>
      <c r="L114">
        <v>-0.91611111111111099</v>
      </c>
      <c r="M114">
        <v>0.48166666666666669</v>
      </c>
      <c r="N114">
        <v>-1.0483333333333333</v>
      </c>
      <c r="O114">
        <v>-0.87833333333333341</v>
      </c>
      <c r="P114">
        <v>2.1155555555555559</v>
      </c>
      <c r="Q114">
        <v>0.8027777777777777</v>
      </c>
      <c r="R114">
        <v>0.94444444444444509</v>
      </c>
      <c r="S114">
        <v>-0.42499999999999982</v>
      </c>
      <c r="T114">
        <v>1.4261111111111113</v>
      </c>
      <c r="U114">
        <v>0.37777777777777788</v>
      </c>
      <c r="V114">
        <v>0.37777777777777788</v>
      </c>
      <c r="W114" t="str">
        <v>_______</v>
      </c>
      <c r="X114">
        <v>3.5273277089207045</v>
      </c>
    </row>
    <row r="115" spans="1:24" x14ac:dyDescent="0.35">
      <c r="A115">
        <f>GMs!$C$9*$U115/1.2</f>
        <v>2.2433520290555307</v>
      </c>
      <c r="B115">
        <f>GMs!C$9*U115</f>
        <v>2.6920224348666366</v>
      </c>
      <c r="C115">
        <v>3.2941433156413269</v>
      </c>
      <c r="D115">
        <v>3.3828915266005684</v>
      </c>
      <c r="E115">
        <v>1.0670580530616489</v>
      </c>
      <c r="F115">
        <v>3.4770929782771449</v>
      </c>
      <c r="G115">
        <v>3.4770929782771449</v>
      </c>
      <c r="H115" t="str">
        <v>Bogdan Bogdanovic</v>
      </c>
      <c r="I115">
        <v>-0.2583333333333333</v>
      </c>
      <c r="J115">
        <v>4.3055555555555555E-2</v>
      </c>
      <c r="K115">
        <v>1.0505555555555555</v>
      </c>
      <c r="L115">
        <v>0.18083333333333332</v>
      </c>
      <c r="M115">
        <v>-0.53388888888888886</v>
      </c>
      <c r="N115">
        <v>0.36166666666666664</v>
      </c>
      <c r="O115">
        <v>0.31861111111111112</v>
      </c>
      <c r="P115">
        <v>-0.71472222222222226</v>
      </c>
      <c r="Q115">
        <v>-7.7499999999999999E-2</v>
      </c>
      <c r="R115">
        <v>0.32722222222222219</v>
      </c>
      <c r="S115">
        <v>0.44777777777777783</v>
      </c>
      <c r="T115">
        <v>8.6111111111111804E-3</v>
      </c>
      <c r="U115">
        <v>0.37027777777777782</v>
      </c>
      <c r="V115">
        <v>0.37027777777777782</v>
      </c>
      <c r="W115" t="str">
        <v>_______</v>
      </c>
      <c r="X115">
        <v>3.4771528205818374</v>
      </c>
    </row>
    <row r="116" spans="1:24" x14ac:dyDescent="0.35">
      <c r="A116">
        <f>GMs!$C$9*$U116/1.2</f>
        <v>2.1709858345698692</v>
      </c>
      <c r="B116">
        <f>GMs!C$9*U116</f>
        <v>2.6051830014838426</v>
      </c>
      <c r="C116">
        <v>4.856030360755371</v>
      </c>
      <c r="D116">
        <v>1.7538924805001805</v>
      </c>
      <c r="E116">
        <v>0.61063065964204299</v>
      </c>
      <c r="F116">
        <v>3.3971867531714315</v>
      </c>
      <c r="G116">
        <v>3.3971867531714315</v>
      </c>
      <c r="H116" t="str">
        <v>Marc Gasol</v>
      </c>
      <c r="I116">
        <v>-0.35</v>
      </c>
      <c r="J116">
        <v>-0.19166666666666668</v>
      </c>
      <c r="K116">
        <v>-0.18333333333333332</v>
      </c>
      <c r="L116">
        <v>-0.7</v>
      </c>
      <c r="M116">
        <v>0.53333333333333333</v>
      </c>
      <c r="N116">
        <v>0.40833333333333333</v>
      </c>
      <c r="O116">
        <v>-0.16666666666666666</v>
      </c>
      <c r="P116">
        <v>0.79166666666666663</v>
      </c>
      <c r="Q116">
        <v>0.21666666666666667</v>
      </c>
      <c r="R116">
        <v>0.55000000000000004</v>
      </c>
      <c r="S116">
        <v>0.14166666666666683</v>
      </c>
      <c r="T116">
        <v>-4.9999999999999822E-2</v>
      </c>
      <c r="U116">
        <v>0.3583333333333335</v>
      </c>
      <c r="V116">
        <v>0.3583333333333335</v>
      </c>
      <c r="W116" t="str">
        <v>_______</v>
      </c>
      <c r="X116">
        <v>3.3972446650791985</v>
      </c>
    </row>
    <row r="117" spans="1:24" x14ac:dyDescent="0.35">
      <c r="A117">
        <f>GMs!$C$9*$U117/1.2</f>
        <v>2.1204977919054508</v>
      </c>
      <c r="B117">
        <f>GMs!C$9*U117</f>
        <v>2.5445973502865411</v>
      </c>
      <c r="C117">
        <v>-5.4851419703613065</v>
      </c>
      <c r="D117">
        <v>3.0399443590004851</v>
      </c>
      <c r="E117">
        <v>1.6489489005965954</v>
      </c>
      <c r="F117">
        <v>3.341438224027907</v>
      </c>
      <c r="G117">
        <v>3.341438224027907</v>
      </c>
      <c r="H117" t="str">
        <v>Alec Burks</v>
      </c>
      <c r="I117">
        <v>-1.0333333333333334</v>
      </c>
      <c r="J117">
        <v>1.2749999999999999</v>
      </c>
      <c r="K117">
        <v>0.16666666666666666</v>
      </c>
      <c r="L117">
        <v>6.6666666666666666E-2</v>
      </c>
      <c r="M117">
        <v>-4.1666666666666664E-2</v>
      </c>
      <c r="N117">
        <v>0.26666666666666666</v>
      </c>
      <c r="O117">
        <v>0.16666666666666666</v>
      </c>
      <c r="P117">
        <v>-0.48333333333333328</v>
      </c>
      <c r="Q117">
        <v>-3.3333333333333333E-2</v>
      </c>
      <c r="R117">
        <v>-0.92500000000000004</v>
      </c>
      <c r="S117">
        <v>0.38333333333333308</v>
      </c>
      <c r="T117">
        <v>8.3333333333333093E-2</v>
      </c>
      <c r="U117">
        <v>0.34999999999999976</v>
      </c>
      <c r="V117">
        <v>0.34999999999999976</v>
      </c>
      <c r="W117" t="str">
        <v>_______</v>
      </c>
      <c r="X117">
        <v>3.3414947891471209</v>
      </c>
    </row>
    <row r="118" spans="1:24" x14ac:dyDescent="0.35">
      <c r="A118">
        <f>GMs!$C$9*$U118/1.2</f>
        <v>1.8175695359189603</v>
      </c>
      <c r="B118">
        <f>GMs!C$9*U118</f>
        <v>2.1810834431027524</v>
      </c>
      <c r="C118">
        <v>5.7908255997263698</v>
      </c>
      <c r="D118">
        <v>1.6208526310001492</v>
      </c>
      <c r="E118">
        <v>-1.2713211520880883</v>
      </c>
      <c r="F118">
        <v>3.0069470491667798</v>
      </c>
      <c r="G118">
        <v>3.0069470491667798</v>
      </c>
      <c r="H118" t="str">
        <v>Patrick Beverley</v>
      </c>
      <c r="I118">
        <v>-0.34166666666666662</v>
      </c>
      <c r="J118">
        <v>-0.38333333333333336</v>
      </c>
      <c r="K118">
        <v>0.14166666666666669</v>
      </c>
      <c r="L118">
        <v>-0.60833333333333328</v>
      </c>
      <c r="M118">
        <v>0.22500000000000003</v>
      </c>
      <c r="N118">
        <v>0.59166666666666656</v>
      </c>
      <c r="O118">
        <v>0.5083333333333333</v>
      </c>
      <c r="P118">
        <v>-1.6666666666666666E-2</v>
      </c>
      <c r="Q118">
        <v>0.18333333333333332</v>
      </c>
      <c r="R118">
        <v>0.68333333333333335</v>
      </c>
      <c r="S118">
        <v>0.11666666666666686</v>
      </c>
      <c r="T118">
        <v>-0.29166666666666641</v>
      </c>
      <c r="U118">
        <v>0.30000000000000016</v>
      </c>
      <c r="V118">
        <v>0.30000000000000016</v>
      </c>
      <c r="W118" t="str">
        <v>_______</v>
      </c>
      <c r="X118">
        <v>3.0069955335546776</v>
      </c>
    </row>
    <row r="119" spans="1:24" x14ac:dyDescent="0.35">
      <c r="A119">
        <f>GMs!$C$9*$U119/1.2</f>
        <v>1.7435204066778174</v>
      </c>
      <c r="B119">
        <f>GMs!C$9*U119</f>
        <v>2.0922244880133807</v>
      </c>
      <c r="C119">
        <v>5.5259669486845873</v>
      </c>
      <c r="D119">
        <v>1.0413901754000103</v>
      </c>
      <c r="E119">
        <v>4.5735452792852627</v>
      </c>
      <c r="F119">
        <v>2.9251825397562814</v>
      </c>
      <c r="G119">
        <v>2.9251825397562814</v>
      </c>
      <c r="H119" t="str">
        <v>Larry Nance Jr.</v>
      </c>
      <c r="I119">
        <v>1.0033333333333334</v>
      </c>
      <c r="J119">
        <v>-0.35777777777777781</v>
      </c>
      <c r="K119">
        <v>-0.4588888888888889</v>
      </c>
      <c r="L119">
        <v>-0.38111111111111107</v>
      </c>
      <c r="M119">
        <v>0.14000000000000001</v>
      </c>
      <c r="N119">
        <v>-0.1711111111111111</v>
      </c>
      <c r="O119">
        <v>0.38111111111111107</v>
      </c>
      <c r="P119">
        <v>-0.14777777777777779</v>
      </c>
      <c r="Q119">
        <v>0.28000000000000003</v>
      </c>
      <c r="R119">
        <v>0.64555555555555566</v>
      </c>
      <c r="S119">
        <v>7.7777777777778834E-3</v>
      </c>
      <c r="T119">
        <v>0.45888888888888901</v>
      </c>
      <c r="U119">
        <v>0.28777777777777791</v>
      </c>
      <c r="V119">
        <v>0.28777777777777791</v>
      </c>
      <c r="W119" t="str">
        <v>_______</v>
      </c>
      <c r="X119">
        <v>2.9252290488543018</v>
      </c>
    </row>
    <row r="120" spans="1:24" x14ac:dyDescent="0.35">
      <c r="A120">
        <f>GMs!$C$9*$U120/1.2</f>
        <v>1.5903733439290884</v>
      </c>
      <c r="B120">
        <f>GMs!C$9*U120</f>
        <v>1.9084480127149059</v>
      </c>
      <c r="C120">
        <v>11.019836467720395</v>
      </c>
      <c r="D120">
        <v>4.6216403475008629</v>
      </c>
      <c r="E120">
        <v>3.8770067926449134</v>
      </c>
      <c r="F120">
        <v>2.7560786680209306</v>
      </c>
      <c r="G120">
        <v>2.7560786680209306</v>
      </c>
      <c r="H120" t="str">
        <v>PJ Washington</v>
      </c>
      <c r="I120">
        <v>8.7499999999999994E-2</v>
      </c>
      <c r="J120">
        <v>-1.1666666666666667</v>
      </c>
      <c r="K120">
        <v>0.28194444444444439</v>
      </c>
      <c r="L120">
        <v>0.23333333333333334</v>
      </c>
      <c r="M120">
        <v>0.42777777777777781</v>
      </c>
      <c r="N120">
        <v>-0.10694444444444445</v>
      </c>
      <c r="O120">
        <v>0.14583333333333334</v>
      </c>
      <c r="P120">
        <v>0.77777777777777779</v>
      </c>
      <c r="Q120">
        <v>-0.41805555555555551</v>
      </c>
      <c r="R120">
        <v>1.4291666666666667</v>
      </c>
      <c r="S120">
        <v>0.68055555555555536</v>
      </c>
      <c r="T120">
        <v>0.36944444444444435</v>
      </c>
      <c r="U120">
        <v>0.26249999999999984</v>
      </c>
      <c r="V120">
        <v>0.26249999999999984</v>
      </c>
      <c r="W120" t="str">
        <v>_______</v>
      </c>
      <c r="X120">
        <v>2.7561210918603409</v>
      </c>
    </row>
    <row r="121" spans="1:24" x14ac:dyDescent="0.35">
      <c r="A121">
        <f>GMs!$C$9*$U121/1.2</f>
        <v>1.4641532372680497</v>
      </c>
      <c r="B121">
        <f>GMs!C$9*U121</f>
        <v>1.7569838847216597</v>
      </c>
      <c r="C121">
        <v>-5.1644643842374549E-2</v>
      </c>
      <c r="D121">
        <v>1.3991195485000947</v>
      </c>
      <c r="E121">
        <v>6.2564860948324368</v>
      </c>
      <c r="F121">
        <v>2.6167073451621263</v>
      </c>
      <c r="G121">
        <v>2.6167073451621263</v>
      </c>
      <c r="H121" t="str">
        <v>Paul Millsap</v>
      </c>
      <c r="I121">
        <v>0.34166666666666662</v>
      </c>
      <c r="J121">
        <v>0.39166666666666666</v>
      </c>
      <c r="K121">
        <v>-0.41666666666666669</v>
      </c>
      <c r="L121">
        <v>-0.20833333333333334</v>
      </c>
      <c r="M121">
        <v>0.29166666666666669</v>
      </c>
      <c r="N121">
        <v>-0.43333333333333335</v>
      </c>
      <c r="O121">
        <v>-1.6666666666666666E-2</v>
      </c>
      <c r="P121">
        <v>0.125</v>
      </c>
      <c r="Q121">
        <v>0.16666666666666666</v>
      </c>
      <c r="R121">
        <v>-0.15000000000000008</v>
      </c>
      <c r="S121">
        <v>7.49999999999999E-2</v>
      </c>
      <c r="T121">
        <v>0.67499999999999993</v>
      </c>
      <c r="U121">
        <v>0.24166666666666656</v>
      </c>
      <c r="V121">
        <v>0.24166666666666656</v>
      </c>
      <c r="W121" t="str">
        <v>_______</v>
      </c>
      <c r="X121">
        <v>2.6167464020301554</v>
      </c>
    </row>
    <row r="122" spans="1:24" x14ac:dyDescent="0.35">
      <c r="A122">
        <f>GMs!$C$9*$U122/1.2</f>
        <v>1.1713225898144419</v>
      </c>
      <c r="B122">
        <f>GMs!C$9*U122</f>
        <v>1.4055871077773303</v>
      </c>
      <c r="C122">
        <v>1.000000000000002</v>
      </c>
      <c r="D122">
        <v>2.5432622542003696</v>
      </c>
      <c r="E122">
        <v>8.2768803386898462</v>
      </c>
      <c r="F122">
        <v>2.2933658761297036</v>
      </c>
      <c r="G122">
        <v>2.2933658761297036</v>
      </c>
      <c r="H122" t="str">
        <v>Marvin Bagley III</v>
      </c>
      <c r="I122">
        <v>0.34638888888888891</v>
      </c>
      <c r="J122">
        <v>0.19333333333333333</v>
      </c>
      <c r="K122">
        <v>-1.0069444444444444</v>
      </c>
      <c r="L122">
        <v>0.20944444444444443</v>
      </c>
      <c r="M122">
        <v>1.1036111111111113</v>
      </c>
      <c r="N122">
        <v>-0.74111111111111105</v>
      </c>
      <c r="O122">
        <v>-0.69277777777777783</v>
      </c>
      <c r="P122">
        <v>0.87805555555555559</v>
      </c>
      <c r="Q122">
        <v>-9.6666666666666665E-2</v>
      </c>
      <c r="R122">
        <v>2.7755575615628914E-16</v>
      </c>
      <c r="S122">
        <v>0.29000000000000026</v>
      </c>
      <c r="T122">
        <v>0.93444444444444463</v>
      </c>
      <c r="U122">
        <v>0.19333333333333358</v>
      </c>
      <c r="V122">
        <v>0.19333333333333358</v>
      </c>
      <c r="W122" t="str">
        <v>_______</v>
      </c>
      <c r="X122">
        <v>2.2933971216241265</v>
      </c>
    </row>
    <row r="123" spans="1:24" x14ac:dyDescent="0.35">
      <c r="A123">
        <f>GMs!$C$9*$U123/1.2</f>
        <v>1.0871758520404149</v>
      </c>
      <c r="B123">
        <f>GMs!C$9*U123</f>
        <v>1.3046110224484979</v>
      </c>
      <c r="C123">
        <v>3.5161571848969393</v>
      </c>
      <c r="D123">
        <v>1.8544114779002041</v>
      </c>
      <c r="E123">
        <v>2.3238557572170588</v>
      </c>
      <c r="F123">
        <v>2.2004516608904998</v>
      </c>
      <c r="G123">
        <v>2.2004516608904998</v>
      </c>
      <c r="H123" t="str">
        <v>Donte DiVincenzo</v>
      </c>
      <c r="I123">
        <v>-5.6666666666666671E-2</v>
      </c>
      <c r="J123">
        <v>-0.17944444444444443</v>
      </c>
      <c r="K123">
        <v>-0.11333333333333334</v>
      </c>
      <c r="L123">
        <v>-0.42500000000000004</v>
      </c>
      <c r="M123">
        <v>0.18888888888888891</v>
      </c>
      <c r="N123">
        <v>9.4444444444444445E-3</v>
      </c>
      <c r="O123">
        <v>1.1994444444444445</v>
      </c>
      <c r="P123">
        <v>-0.46277777777777779</v>
      </c>
      <c r="Q123">
        <v>1.8888888888888889E-2</v>
      </c>
      <c r="R123">
        <v>0.35888888888888892</v>
      </c>
      <c r="S123">
        <v>0.16055555555555562</v>
      </c>
      <c r="T123">
        <v>0.17000000000000004</v>
      </c>
      <c r="U123">
        <v>0.17944444444444452</v>
      </c>
      <c r="V123">
        <v>0.17944444444444452</v>
      </c>
      <c r="W123" t="str">
        <v>_______</v>
      </c>
      <c r="X123">
        <v>2.2004806617373349</v>
      </c>
    </row>
    <row r="124" spans="1:24" x14ac:dyDescent="0.35">
      <c r="A124">
        <f>GMs!$C$9*$U124/1.2</f>
        <v>1.0770782435075319</v>
      </c>
      <c r="B124">
        <f>GMs!C$9*U124</f>
        <v>1.2924938922090383</v>
      </c>
      <c r="C124">
        <v>-0.18407396936326514</v>
      </c>
      <c r="D124">
        <v>0.52696942399988767</v>
      </c>
      <c r="E124">
        <v>5.3609366120091337</v>
      </c>
      <c r="F124">
        <v>2.1893019550617954</v>
      </c>
      <c r="G124">
        <v>2.1893019550617954</v>
      </c>
      <c r="H124" t="str">
        <v>Malik Beasley</v>
      </c>
      <c r="I124">
        <v>-0.13333333333333333</v>
      </c>
      <c r="J124">
        <v>0.34666666666666668</v>
      </c>
      <c r="K124">
        <v>0.9866666666666668</v>
      </c>
      <c r="L124">
        <v>0.10666666666666666</v>
      </c>
      <c r="M124">
        <v>-0.73777777777777775</v>
      </c>
      <c r="N124">
        <v>-0.38222222222222224</v>
      </c>
      <c r="O124">
        <v>0.54222222222222216</v>
      </c>
      <c r="P124">
        <v>-0.81777777777777783</v>
      </c>
      <c r="Q124">
        <v>0.26666666666666666</v>
      </c>
      <c r="R124">
        <v>-0.16888888888888884</v>
      </c>
      <c r="S124">
        <v>-8.8888888888888795E-2</v>
      </c>
      <c r="T124">
        <v>0.56000000000000005</v>
      </c>
      <c r="U124">
        <v>0.17777777777777787</v>
      </c>
      <c r="V124">
        <v>0.17777777777777787</v>
      </c>
      <c r="W124" t="str">
        <v>_______</v>
      </c>
      <c r="X124">
        <v>2.1893306865509201</v>
      </c>
    </row>
    <row r="125" spans="1:24" x14ac:dyDescent="0.35">
      <c r="A125">
        <f>GMs!$C$9*$U125/1.2</f>
        <v>0.86334552956150612</v>
      </c>
      <c r="B125">
        <f>GMs!C$9*U125</f>
        <v>1.0360146354738073</v>
      </c>
      <c r="C125">
        <v>2.7352136623399157</v>
      </c>
      <c r="D125">
        <v>-2.7916357107509038</v>
      </c>
      <c r="E125">
        <v>6.0228644906176605</v>
      </c>
      <c r="F125">
        <v>1.9532998483542203</v>
      </c>
      <c r="G125">
        <v>1.9532998483542203</v>
      </c>
      <c r="H125" t="str">
        <v>Derrick Jones Jr.</v>
      </c>
      <c r="I125">
        <v>0.19500000000000001</v>
      </c>
      <c r="J125">
        <v>-0.10500000000000001</v>
      </c>
      <c r="K125">
        <v>-0.69750000000000012</v>
      </c>
      <c r="L125">
        <v>-0.375</v>
      </c>
      <c r="M125">
        <v>-5.2500000000000005E-2</v>
      </c>
      <c r="N125">
        <v>-0.50249999999999995</v>
      </c>
      <c r="O125">
        <v>0.495</v>
      </c>
      <c r="P125">
        <v>0.33</v>
      </c>
      <c r="Q125">
        <v>0.85499999999999998</v>
      </c>
      <c r="R125">
        <v>0.24749999999999978</v>
      </c>
      <c r="S125">
        <v>-0.71249999999999991</v>
      </c>
      <c r="T125">
        <v>0.6449999999999998</v>
      </c>
      <c r="U125">
        <v>0.14250000000000007</v>
      </c>
      <c r="V125">
        <v>0.14250000000000007</v>
      </c>
      <c r="W125" t="str">
        <v>_______</v>
      </c>
      <c r="X125">
        <v>1.9533228784384717</v>
      </c>
    </row>
    <row r="126" spans="1:24" x14ac:dyDescent="0.35">
      <c r="A126">
        <f>GMs!$C$9*$U126/1.2</f>
        <v>0.76573531374363357</v>
      </c>
      <c r="B126">
        <f>GMs!C$9*U126</f>
        <v>0.91888237649236026</v>
      </c>
      <c r="C126">
        <v>-5.8843774370051731</v>
      </c>
      <c r="D126">
        <v>4.8803289437509232</v>
      </c>
      <c r="E126">
        <v>-5.9949870974443709E-2</v>
      </c>
      <c r="F126">
        <v>1.8455193586767424</v>
      </c>
      <c r="G126">
        <v>1.8455193586767424</v>
      </c>
      <c r="H126" t="str">
        <v>Terry Rozier</v>
      </c>
      <c r="I126">
        <v>-0.90416666666666679</v>
      </c>
      <c r="J126">
        <v>1.1083333333333334</v>
      </c>
      <c r="K126">
        <v>1.098611111111111</v>
      </c>
      <c r="L126">
        <v>0.36944444444444446</v>
      </c>
      <c r="M126">
        <v>-0.49583333333333335</v>
      </c>
      <c r="N126">
        <v>0.26250000000000001</v>
      </c>
      <c r="O126">
        <v>0.14583333333333334</v>
      </c>
      <c r="P126">
        <v>-0.85555555555555562</v>
      </c>
      <c r="Q126">
        <v>-0.60277777777777775</v>
      </c>
      <c r="R126">
        <v>-0.98194444444444484</v>
      </c>
      <c r="S126">
        <v>0.7291666666666663</v>
      </c>
      <c r="T126">
        <v>-0.13611111111111129</v>
      </c>
      <c r="U126">
        <v>0.12638888888888855</v>
      </c>
      <c r="V126">
        <v>0.12638888888888855</v>
      </c>
      <c r="W126" t="str">
        <v>_______</v>
      </c>
      <c r="X126">
        <v>1.8455397849697921</v>
      </c>
    </row>
    <row r="127" spans="1:24" x14ac:dyDescent="0.35">
      <c r="A127">
        <f>GMs!$C$9*$U127/1.2</f>
        <v>0.64792988085999847</v>
      </c>
      <c r="B127">
        <f>GMs!C$9*U127</f>
        <v>0.7775158570319981</v>
      </c>
      <c r="C127">
        <v>2.2950809039910736</v>
      </c>
      <c r="D127">
        <v>5.3459684170010364</v>
      </c>
      <c r="E127">
        <v>-11.113712811136484</v>
      </c>
      <c r="F127">
        <v>1.7154394573418599</v>
      </c>
      <c r="G127">
        <v>1.7154394573418599</v>
      </c>
      <c r="H127" t="str">
        <v>Markelle Fultz</v>
      </c>
      <c r="I127">
        <v>-0.15555555555555556</v>
      </c>
      <c r="J127">
        <v>-7.7777777777777779E-2</v>
      </c>
      <c r="K127">
        <v>-0.57361111111111107</v>
      </c>
      <c r="L127">
        <v>0.16527777777777777</v>
      </c>
      <c r="M127">
        <v>-0.42777777777777781</v>
      </c>
      <c r="N127">
        <v>1.6625000000000001</v>
      </c>
      <c r="O127">
        <v>0.95277777777777772</v>
      </c>
      <c r="P127">
        <v>-0.72916666666666663</v>
      </c>
      <c r="Q127">
        <v>-0.70972222222222225</v>
      </c>
      <c r="R127">
        <v>0.18472222222222245</v>
      </c>
      <c r="S127">
        <v>0.81666666666666654</v>
      </c>
      <c r="T127">
        <v>-1.5555555555555558</v>
      </c>
      <c r="U127">
        <v>0.10694444444444429</v>
      </c>
      <c r="V127">
        <v>0.10694444444444429</v>
      </c>
      <c r="W127" t="str">
        <v>_______</v>
      </c>
      <c r="X127">
        <v>1.7154567411282864</v>
      </c>
    </row>
    <row r="128" spans="1:24" x14ac:dyDescent="0.35">
      <c r="A128">
        <f>GMs!$C$9*$U128/1.2</f>
        <v>0.64624694610452038</v>
      </c>
      <c r="B128">
        <f>GMs!C$9*U128</f>
        <v>0.77549633532542439</v>
      </c>
      <c r="C128">
        <v>-4.4841320686298598</v>
      </c>
      <c r="D128">
        <v>6.9601852576014211</v>
      </c>
      <c r="E128">
        <v>-7.5142095758273548</v>
      </c>
      <c r="F128">
        <v>1.7135811730370785</v>
      </c>
      <c r="G128">
        <v>1.7135811730370785</v>
      </c>
      <c r="H128" t="str">
        <v>Derrick Rose</v>
      </c>
      <c r="I128">
        <v>0.62222222222222223</v>
      </c>
      <c r="J128">
        <v>0.88888888888888884</v>
      </c>
      <c r="K128">
        <v>-0.63111111111111107</v>
      </c>
      <c r="L128">
        <v>0.60444444444444445</v>
      </c>
      <c r="M128">
        <v>-0.89777777777777779</v>
      </c>
      <c r="N128">
        <v>1.2000000000000002</v>
      </c>
      <c r="O128">
        <v>-0.21333333333333332</v>
      </c>
      <c r="P128">
        <v>-0.45333333333333337</v>
      </c>
      <c r="Q128">
        <v>-1.0133333333333332</v>
      </c>
      <c r="R128">
        <v>-0.78222222222222193</v>
      </c>
      <c r="S128">
        <v>1.1200000000000001</v>
      </c>
      <c r="T128">
        <v>-1.0933333333333333</v>
      </c>
      <c r="U128">
        <v>0.10666666666666691</v>
      </c>
      <c r="V128">
        <v>0.10666666666666691</v>
      </c>
      <c r="W128" t="str">
        <v>_______</v>
      </c>
      <c r="X128">
        <v>1.7135984119305534</v>
      </c>
    </row>
    <row r="129" spans="1:24" x14ac:dyDescent="0.35">
      <c r="A129">
        <f>GMs!$C$9*$U129/1.2</f>
        <v>0.45102651446877845</v>
      </c>
      <c r="B129">
        <f>GMs!C$9*U129</f>
        <v>0.54123181736253412</v>
      </c>
      <c r="C129">
        <v>-7.0246328795416701</v>
      </c>
      <c r="D129">
        <v>0.30671456204983438</v>
      </c>
      <c r="E129">
        <v>1.5797276845329611</v>
      </c>
      <c r="F129">
        <v>1.4980201936821262</v>
      </c>
      <c r="G129">
        <v>1.4980201936821262</v>
      </c>
      <c r="H129" t="str">
        <v>Jordan Clarkson</v>
      </c>
      <c r="I129">
        <v>-0.30708333333333332</v>
      </c>
      <c r="J129">
        <v>1.2190277777777778</v>
      </c>
      <c r="K129">
        <v>0.61416666666666664</v>
      </c>
      <c r="L129">
        <v>0.31638888888888889</v>
      </c>
      <c r="M129">
        <v>-0.86541666666666672</v>
      </c>
      <c r="N129">
        <v>0</v>
      </c>
      <c r="O129">
        <v>-0.61416666666666664</v>
      </c>
      <c r="P129">
        <v>-0.49319444444444449</v>
      </c>
      <c r="Q129">
        <v>0.20472222222222222</v>
      </c>
      <c r="R129">
        <v>-1.1445833333333333</v>
      </c>
      <c r="S129">
        <v>-0.13027777777777783</v>
      </c>
      <c r="T129">
        <v>7.4444444444444535E-2</v>
      </c>
      <c r="U129">
        <v>7.4444444444444396E-2</v>
      </c>
      <c r="V129">
        <v>7.4444444444444396E-2</v>
      </c>
      <c r="W129" t="str">
        <v>_______</v>
      </c>
      <c r="X129">
        <v>1.4980322249931972</v>
      </c>
    </row>
    <row r="130" spans="1:24" x14ac:dyDescent="0.35">
      <c r="A130">
        <f>GMs!$C$9*$U130/1.2</f>
        <v>0.34331869011802546</v>
      </c>
      <c r="B130">
        <f>GMs!C$9*U130</f>
        <v>0.41198242814163055</v>
      </c>
      <c r="C130">
        <v>1.6621466276044581</v>
      </c>
      <c r="D130">
        <v>-5.5449472700251912E-2</v>
      </c>
      <c r="E130">
        <v>-0.17676067308182986</v>
      </c>
      <c r="F130">
        <v>1.379089998175947</v>
      </c>
      <c r="G130">
        <v>1.379089998175947</v>
      </c>
      <c r="H130" t="str">
        <v>Will Barton</v>
      </c>
      <c r="I130">
        <v>-0.36833333333333335</v>
      </c>
      <c r="J130">
        <v>-3.7777777777777778E-2</v>
      </c>
      <c r="K130">
        <v>9.4444444444444456E-2</v>
      </c>
      <c r="L130">
        <v>-8.5000000000000006E-2</v>
      </c>
      <c r="M130">
        <v>0.15111111111111111</v>
      </c>
      <c r="N130">
        <v>0.20777777777777778</v>
      </c>
      <c r="O130">
        <v>1.8888888888888889E-2</v>
      </c>
      <c r="P130">
        <v>-0.17944444444444443</v>
      </c>
      <c r="Q130">
        <v>0.255</v>
      </c>
      <c r="R130">
        <v>9.4444444444444497E-2</v>
      </c>
      <c r="S130">
        <v>-0.19833333333333336</v>
      </c>
      <c r="T130">
        <v>-0.15111111111111114</v>
      </c>
      <c r="U130">
        <v>5.6666666666666643E-2</v>
      </c>
      <c r="V130">
        <v>5.6666666666666643E-2</v>
      </c>
      <c r="W130" t="str">
        <v>_______</v>
      </c>
      <c r="X130">
        <v>1.3790991563381054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tabSelected="1" workbookViewId="0">
      <selection activeCell="B8" sqref="B8"/>
    </sheetView>
    <sheetView tabSelected="1" workbookViewId="1">
      <selection activeCell="C2" sqref="C2"/>
    </sheetView>
    <sheetView workbookViewId="2"/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292</v>
      </c>
      <c r="C1" t="s">
        <v>294</v>
      </c>
    </row>
    <row r="2" spans="1:3" x14ac:dyDescent="0.35">
      <c r="A2" t="s">
        <v>2605</v>
      </c>
      <c r="B2">
        <v>75</v>
      </c>
      <c r="C2" s="1" t="s">
        <v>220</v>
      </c>
    </row>
    <row r="3" spans="1:3" x14ac:dyDescent="0.35">
      <c r="A3" t="s">
        <v>2604</v>
      </c>
      <c r="B3">
        <v>75</v>
      </c>
      <c r="C3" s="1" t="s">
        <v>220</v>
      </c>
    </row>
    <row r="4" spans="1:3" x14ac:dyDescent="0.35">
      <c r="A4" t="s">
        <v>2607</v>
      </c>
      <c r="B4">
        <v>68.510312259945451</v>
      </c>
      <c r="C4" s="1" t="s">
        <v>220</v>
      </c>
    </row>
    <row r="5" spans="1:3" x14ac:dyDescent="0.35">
      <c r="A5" t="s">
        <v>21</v>
      </c>
      <c r="B5">
        <v>75</v>
      </c>
      <c r="C5" s="1" t="s">
        <v>220</v>
      </c>
    </row>
    <row r="6" spans="1:3" x14ac:dyDescent="0.35">
      <c r="A6" t="s">
        <v>19</v>
      </c>
      <c r="B6">
        <v>75</v>
      </c>
      <c r="C6" s="1" t="s">
        <v>220</v>
      </c>
    </row>
    <row r="7" spans="1:3" x14ac:dyDescent="0.35">
      <c r="A7" t="s">
        <v>24</v>
      </c>
      <c r="B7">
        <v>75</v>
      </c>
      <c r="C7" s="1" t="s">
        <v>220</v>
      </c>
    </row>
    <row r="8" spans="1:3" x14ac:dyDescent="0.35">
      <c r="A8" t="s">
        <v>26</v>
      </c>
      <c r="B8">
        <v>56.220252110719642</v>
      </c>
      <c r="C8" s="1" t="s">
        <v>220</v>
      </c>
    </row>
    <row r="9" spans="1:3" x14ac:dyDescent="0.35">
      <c r="A9" t="s">
        <v>44</v>
      </c>
      <c r="B9">
        <v>48.545352524070736</v>
      </c>
      <c r="C9" s="1" t="s">
        <v>220</v>
      </c>
    </row>
    <row r="10" spans="1:3" x14ac:dyDescent="0.35">
      <c r="A10" t="s">
        <v>28</v>
      </c>
      <c r="B10">
        <v>48.134661771371128</v>
      </c>
      <c r="C10" s="1" t="s">
        <v>220</v>
      </c>
    </row>
    <row r="11" spans="1:3" x14ac:dyDescent="0.35">
      <c r="A11" t="s">
        <v>32</v>
      </c>
      <c r="B11">
        <f>47.6</f>
        <v>47.6</v>
      </c>
      <c r="C11" s="1" t="s">
        <v>220</v>
      </c>
    </row>
    <row r="12" spans="1:3" x14ac:dyDescent="0.35">
      <c r="A12" t="s">
        <v>41</v>
      </c>
      <c r="B12">
        <v>45.573884136891181</v>
      </c>
      <c r="C12" s="1" t="s">
        <v>220</v>
      </c>
    </row>
    <row r="13" spans="1:3" x14ac:dyDescent="0.35">
      <c r="A13" t="s">
        <v>36</v>
      </c>
      <c r="B13">
        <v>44.217303822544025</v>
      </c>
      <c r="C13" s="1" t="s">
        <v>220</v>
      </c>
    </row>
    <row r="14" spans="1:3" x14ac:dyDescent="0.35">
      <c r="A14" t="s">
        <v>30</v>
      </c>
      <c r="B14">
        <v>43.270485096297641</v>
      </c>
      <c r="C14" s="1" t="s">
        <v>220</v>
      </c>
    </row>
    <row r="15" spans="1:3" x14ac:dyDescent="0.35">
      <c r="A15" t="s">
        <v>34</v>
      </c>
      <c r="B15">
        <v>43.258405956512348</v>
      </c>
      <c r="C15" s="1" t="s">
        <v>220</v>
      </c>
    </row>
    <row r="16" spans="1:3" x14ac:dyDescent="0.35">
      <c r="A16" t="s">
        <v>38</v>
      </c>
      <c r="B16">
        <v>42.096021043328605</v>
      </c>
      <c r="C16" s="1" t="s">
        <v>220</v>
      </c>
    </row>
    <row r="17" spans="1:3" x14ac:dyDescent="0.35">
      <c r="A17" t="s">
        <v>48</v>
      </c>
      <c r="B17">
        <v>41.967796328684827</v>
      </c>
      <c r="C17" s="1" t="s">
        <v>220</v>
      </c>
    </row>
    <row r="18" spans="1:3" x14ac:dyDescent="0.35">
      <c r="A18" t="s">
        <v>40</v>
      </c>
      <c r="B18">
        <v>40.863948785229773</v>
      </c>
      <c r="C18" s="1" t="s">
        <v>220</v>
      </c>
    </row>
    <row r="19" spans="1:3" x14ac:dyDescent="0.35">
      <c r="A19" t="s">
        <v>42</v>
      </c>
      <c r="B19">
        <v>40.426312259162991</v>
      </c>
      <c r="C19" s="1" t="s">
        <v>220</v>
      </c>
    </row>
    <row r="20" spans="1:3" x14ac:dyDescent="0.35">
      <c r="A20" t="s">
        <v>46</v>
      </c>
      <c r="B20">
        <v>36.995836560142664</v>
      </c>
      <c r="C20" s="1" t="s">
        <v>220</v>
      </c>
    </row>
    <row r="21" spans="1:3" x14ac:dyDescent="0.35">
      <c r="A21" t="s">
        <v>56</v>
      </c>
      <c r="B21">
        <v>35.364223524530622</v>
      </c>
      <c r="C21" s="1" t="s">
        <v>220</v>
      </c>
    </row>
    <row r="22" spans="1:3" x14ac:dyDescent="0.35">
      <c r="A22" t="s">
        <v>53</v>
      </c>
      <c r="B22">
        <v>35.123569893423841</v>
      </c>
      <c r="C22" s="1" t="s">
        <v>220</v>
      </c>
    </row>
    <row r="23" spans="1:3" x14ac:dyDescent="0.35">
      <c r="A23" t="s">
        <v>50</v>
      </c>
      <c r="B23">
        <v>35.115207412034025</v>
      </c>
      <c r="C23" s="1" t="s">
        <v>220</v>
      </c>
    </row>
    <row r="24" spans="1:3" x14ac:dyDescent="0.35">
      <c r="A24" t="s">
        <v>2609</v>
      </c>
      <c r="B24">
        <v>34.933091150655926</v>
      </c>
      <c r="C24" s="1" t="s">
        <v>220</v>
      </c>
    </row>
    <row r="25" spans="1:3" x14ac:dyDescent="0.35">
      <c r="A25" t="s">
        <v>2608</v>
      </c>
      <c r="B25">
        <v>33.613677420263485</v>
      </c>
      <c r="C25" s="1" t="s">
        <v>220</v>
      </c>
    </row>
    <row r="26" spans="1:3" x14ac:dyDescent="0.35">
      <c r="A26" t="s">
        <v>81</v>
      </c>
      <c r="B26">
        <v>31.753489893329952</v>
      </c>
      <c r="C26" s="1" t="s">
        <v>220</v>
      </c>
    </row>
    <row r="27" spans="1:3" x14ac:dyDescent="0.35">
      <c r="A27" t="s">
        <v>2606</v>
      </c>
      <c r="B27">
        <v>31.261032655929949</v>
      </c>
      <c r="C27" s="1" t="s">
        <v>220</v>
      </c>
    </row>
    <row r="28" spans="1:3" x14ac:dyDescent="0.35">
      <c r="A28" t="s">
        <v>63</v>
      </c>
      <c r="B28">
        <v>31.201566121602415</v>
      </c>
      <c r="C28" s="1" t="s">
        <v>220</v>
      </c>
    </row>
    <row r="29" spans="1:3" x14ac:dyDescent="0.35">
      <c r="A29" t="s">
        <v>65</v>
      </c>
      <c r="B29">
        <v>30.695171415219395</v>
      </c>
      <c r="C29" s="1" t="s">
        <v>220</v>
      </c>
    </row>
    <row r="30" spans="1:3" x14ac:dyDescent="0.35">
      <c r="A30" t="s">
        <v>77</v>
      </c>
      <c r="B30">
        <v>30.569734194372234</v>
      </c>
      <c r="C30" s="1" t="s">
        <v>220</v>
      </c>
    </row>
    <row r="31" spans="1:3" x14ac:dyDescent="0.35">
      <c r="A31" t="s">
        <v>62</v>
      </c>
      <c r="B31">
        <v>29.339520265471126</v>
      </c>
      <c r="C31" s="1" t="s">
        <v>220</v>
      </c>
    </row>
    <row r="32" spans="1:3" x14ac:dyDescent="0.35">
      <c r="A32" t="s">
        <v>54</v>
      </c>
      <c r="B32">
        <v>28.231956063620586</v>
      </c>
      <c r="C32" s="1" t="s">
        <v>220</v>
      </c>
    </row>
    <row r="33" spans="1:3" x14ac:dyDescent="0.35">
      <c r="A33" t="s">
        <v>69</v>
      </c>
      <c r="B33">
        <v>27.927190075191916</v>
      </c>
      <c r="C33" s="1" t="s">
        <v>220</v>
      </c>
    </row>
    <row r="34" spans="1:3" x14ac:dyDescent="0.35">
      <c r="A34" t="s">
        <v>47</v>
      </c>
      <c r="B34">
        <v>27.557382564842495</v>
      </c>
      <c r="C34" s="1" t="s">
        <v>220</v>
      </c>
    </row>
    <row r="35" spans="1:3" x14ac:dyDescent="0.35">
      <c r="A35" t="s">
        <v>66</v>
      </c>
      <c r="B35">
        <v>27.471899421746635</v>
      </c>
      <c r="C35" s="1" t="s">
        <v>220</v>
      </c>
    </row>
    <row r="36" spans="1:3" x14ac:dyDescent="0.35">
      <c r="A36" t="s">
        <v>84</v>
      </c>
      <c r="B36">
        <v>26.756442680618346</v>
      </c>
      <c r="C36" s="1" t="s">
        <v>220</v>
      </c>
    </row>
    <row r="37" spans="1:3" x14ac:dyDescent="0.35">
      <c r="A37" t="s">
        <v>51</v>
      </c>
      <c r="B37">
        <v>26.087444169433468</v>
      </c>
      <c r="C37" s="1" t="s">
        <v>220</v>
      </c>
    </row>
    <row r="38" spans="1:3" x14ac:dyDescent="0.35">
      <c r="A38" t="s">
        <v>60</v>
      </c>
      <c r="B38">
        <v>25.752944913841016</v>
      </c>
      <c r="C38" s="1" t="s">
        <v>220</v>
      </c>
    </row>
    <row r="39" spans="1:3" x14ac:dyDescent="0.35">
      <c r="A39" t="s">
        <v>71</v>
      </c>
      <c r="B39">
        <v>25.216816940294226</v>
      </c>
      <c r="C39" s="1" t="s">
        <v>220</v>
      </c>
    </row>
    <row r="40" spans="1:3" x14ac:dyDescent="0.35">
      <c r="A40" t="s">
        <v>59</v>
      </c>
      <c r="B40">
        <v>25.037488172712727</v>
      </c>
      <c r="C40" s="1" t="s">
        <v>220</v>
      </c>
    </row>
    <row r="41" spans="1:3" x14ac:dyDescent="0.35">
      <c r="A41" t="s">
        <v>2612</v>
      </c>
      <c r="B41">
        <v>24.873955203311972</v>
      </c>
      <c r="C41" s="1" t="s">
        <v>220</v>
      </c>
    </row>
    <row r="42" spans="1:3" x14ac:dyDescent="0.35">
      <c r="A42" t="s">
        <v>72</v>
      </c>
      <c r="B42">
        <v>23.41888344148483</v>
      </c>
      <c r="C42" s="1" t="s">
        <v>220</v>
      </c>
    </row>
    <row r="43" spans="1:3" x14ac:dyDescent="0.35">
      <c r="A43" t="s">
        <v>73</v>
      </c>
      <c r="B43">
        <v>23.366850223948227</v>
      </c>
      <c r="C43" s="1" t="s">
        <v>220</v>
      </c>
    </row>
    <row r="44" spans="1:3" x14ac:dyDescent="0.35">
      <c r="A44" t="s">
        <v>101</v>
      </c>
      <c r="B44">
        <v>23.303667031225217</v>
      </c>
      <c r="C44" s="1" t="s">
        <v>220</v>
      </c>
    </row>
    <row r="45" spans="1:3" x14ac:dyDescent="0.35">
      <c r="A45" t="s">
        <v>87</v>
      </c>
      <c r="B45">
        <v>23.303667031225213</v>
      </c>
      <c r="C45" s="1" t="s">
        <v>220</v>
      </c>
    </row>
    <row r="46" spans="1:3" x14ac:dyDescent="0.35">
      <c r="A46" t="s">
        <v>91</v>
      </c>
      <c r="B46">
        <v>22.918992887293896</v>
      </c>
      <c r="C46" s="1" t="s">
        <v>220</v>
      </c>
    </row>
    <row r="47" spans="1:3" x14ac:dyDescent="0.35">
      <c r="A47" t="s">
        <v>2614</v>
      </c>
      <c r="B47">
        <v>22.125486319860705</v>
      </c>
      <c r="C47" s="1" t="s">
        <v>220</v>
      </c>
    </row>
    <row r="48" spans="1:3" x14ac:dyDescent="0.35">
      <c r="A48" t="s">
        <v>88</v>
      </c>
      <c r="B48">
        <v>21.748245492720336</v>
      </c>
      <c r="C48" s="1" t="s">
        <v>220</v>
      </c>
    </row>
    <row r="49" spans="1:3" x14ac:dyDescent="0.35">
      <c r="A49" t="s">
        <v>74</v>
      </c>
      <c r="B49">
        <v>20.921288999727896</v>
      </c>
      <c r="C49" s="1" t="s">
        <v>220</v>
      </c>
    </row>
    <row r="50" spans="1:3" x14ac:dyDescent="0.35">
      <c r="A50" t="s">
        <v>67</v>
      </c>
      <c r="B50">
        <v>20.187248966622253</v>
      </c>
      <c r="C50" s="1" t="s">
        <v>220</v>
      </c>
    </row>
    <row r="51" spans="1:3" x14ac:dyDescent="0.35">
      <c r="A51" t="s">
        <v>76</v>
      </c>
      <c r="B51">
        <v>19.925224549741507</v>
      </c>
      <c r="C51" s="1" t="s">
        <v>220</v>
      </c>
    </row>
    <row r="52" spans="1:3" x14ac:dyDescent="0.35">
      <c r="A52" t="s">
        <v>733</v>
      </c>
      <c r="B52">
        <v>19.471792225493967</v>
      </c>
      <c r="C52" s="1" t="s">
        <v>220</v>
      </c>
    </row>
    <row r="53" spans="1:3" x14ac:dyDescent="0.35">
      <c r="A53" t="s">
        <v>108</v>
      </c>
      <c r="B53">
        <v>19.302684268500006</v>
      </c>
      <c r="C53" s="1" t="s">
        <v>220</v>
      </c>
    </row>
    <row r="54" spans="1:3" x14ac:dyDescent="0.35">
      <c r="A54" t="s">
        <v>97</v>
      </c>
      <c r="B54">
        <v>19.174459553856238</v>
      </c>
      <c r="C54" s="1" t="s">
        <v>220</v>
      </c>
    </row>
    <row r="55" spans="1:3" x14ac:dyDescent="0.35">
      <c r="A55" t="s">
        <v>58</v>
      </c>
      <c r="B55">
        <v>19.055526485201142</v>
      </c>
      <c r="C55" s="1" t="s">
        <v>220</v>
      </c>
    </row>
    <row r="56" spans="1:3" x14ac:dyDescent="0.35">
      <c r="A56" t="s">
        <v>90</v>
      </c>
      <c r="B56">
        <v>18.816731183292099</v>
      </c>
      <c r="C56" s="1" t="s">
        <v>220</v>
      </c>
    </row>
    <row r="57" spans="1:3" x14ac:dyDescent="0.35">
      <c r="A57" t="s">
        <v>96</v>
      </c>
      <c r="B57">
        <v>18.616960794535494</v>
      </c>
      <c r="C57" s="1" t="s">
        <v>220</v>
      </c>
    </row>
    <row r="58" spans="1:3" x14ac:dyDescent="0.35">
      <c r="A58" t="s">
        <v>78</v>
      </c>
      <c r="B58">
        <v>18.602094160953609</v>
      </c>
      <c r="C58" s="1" t="s">
        <v>220</v>
      </c>
    </row>
    <row r="59" spans="1:3" x14ac:dyDescent="0.35">
      <c r="A59" t="s">
        <v>104</v>
      </c>
      <c r="B59">
        <v>17.821595897904569</v>
      </c>
      <c r="C59" s="1" t="s">
        <v>220</v>
      </c>
    </row>
    <row r="60" spans="1:3" x14ac:dyDescent="0.35">
      <c r="A60" t="s">
        <v>2626</v>
      </c>
      <c r="B60">
        <v>17.325422002109104</v>
      </c>
      <c r="C60" s="1" t="s">
        <v>220</v>
      </c>
    </row>
    <row r="61" spans="1:3" x14ac:dyDescent="0.35">
      <c r="A61" t="s">
        <v>109</v>
      </c>
      <c r="B61">
        <v>17.220426402437035</v>
      </c>
      <c r="C61" s="1" t="s">
        <v>220</v>
      </c>
    </row>
    <row r="62" spans="1:3" x14ac:dyDescent="0.35">
      <c r="A62" t="s">
        <v>89</v>
      </c>
      <c r="B62">
        <v>16.805089826743078</v>
      </c>
      <c r="C62" s="1" t="s">
        <v>220</v>
      </c>
    </row>
    <row r="63" spans="1:3" x14ac:dyDescent="0.35">
      <c r="A63" t="s">
        <v>93</v>
      </c>
      <c r="B63">
        <v>16.750269115409871</v>
      </c>
      <c r="C63" s="1" t="s">
        <v>220</v>
      </c>
    </row>
    <row r="64" spans="1:3" x14ac:dyDescent="0.35">
      <c r="A64" t="s">
        <v>92</v>
      </c>
      <c r="B64">
        <v>16.479882217139313</v>
      </c>
      <c r="C64" s="1" t="s">
        <v>220</v>
      </c>
    </row>
    <row r="65" spans="1:3" x14ac:dyDescent="0.35">
      <c r="A65" t="s">
        <v>94</v>
      </c>
      <c r="B65">
        <v>15.981849992146113</v>
      </c>
      <c r="C65" s="1" t="s">
        <v>220</v>
      </c>
    </row>
    <row r="66" spans="1:3" x14ac:dyDescent="0.35">
      <c r="A66" t="s">
        <v>99</v>
      </c>
      <c r="B66">
        <v>15.959550041773287</v>
      </c>
      <c r="C66" s="1" t="s">
        <v>220</v>
      </c>
    </row>
    <row r="67" spans="1:3" x14ac:dyDescent="0.35">
      <c r="A67" t="s">
        <v>82</v>
      </c>
      <c r="B67">
        <v>15.434572043412913</v>
      </c>
      <c r="C67" s="1" t="s">
        <v>220</v>
      </c>
    </row>
    <row r="68" spans="1:3" x14ac:dyDescent="0.35">
      <c r="A68" t="s">
        <v>117</v>
      </c>
      <c r="B68">
        <v>15.179051778724244</v>
      </c>
      <c r="C68" s="1" t="s">
        <v>220</v>
      </c>
    </row>
    <row r="69" spans="1:3" x14ac:dyDescent="0.35">
      <c r="A69" t="s">
        <v>105</v>
      </c>
      <c r="B69">
        <v>15.002510504939339</v>
      </c>
      <c r="C69" s="1" t="s">
        <v>220</v>
      </c>
    </row>
    <row r="70" spans="1:3" x14ac:dyDescent="0.35">
      <c r="A70" t="s">
        <v>86</v>
      </c>
      <c r="B70">
        <v>14.873356625696699</v>
      </c>
      <c r="C70" s="1" t="s">
        <v>220</v>
      </c>
    </row>
    <row r="71" spans="1:3" x14ac:dyDescent="0.35">
      <c r="A71" t="s">
        <v>122</v>
      </c>
      <c r="B71">
        <v>14.463595037595958</v>
      </c>
      <c r="C71" s="1" t="s">
        <v>220</v>
      </c>
    </row>
    <row r="72" spans="1:3" x14ac:dyDescent="0.35">
      <c r="A72" t="s">
        <v>111</v>
      </c>
      <c r="B72">
        <v>13.718405029303895</v>
      </c>
      <c r="C72" s="1" t="s">
        <v>220</v>
      </c>
    </row>
    <row r="73" spans="1:3" x14ac:dyDescent="0.35">
      <c r="A73" t="s">
        <v>85</v>
      </c>
      <c r="B73">
        <v>13.510272159157484</v>
      </c>
      <c r="C73" s="1" t="s">
        <v>220</v>
      </c>
    </row>
    <row r="74" spans="1:3" x14ac:dyDescent="0.35">
      <c r="A74" t="s">
        <v>2610</v>
      </c>
      <c r="B74">
        <v>13.432222332852577</v>
      </c>
      <c r="C74" s="1" t="s">
        <v>220</v>
      </c>
    </row>
    <row r="75" spans="1:3" x14ac:dyDescent="0.35">
      <c r="A75" t="s">
        <v>103</v>
      </c>
      <c r="B75">
        <v>12.924898461870706</v>
      </c>
      <c r="C75" s="1" t="s">
        <v>220</v>
      </c>
    </row>
    <row r="76" spans="1:3" x14ac:dyDescent="0.35">
      <c r="A76" t="s">
        <v>137</v>
      </c>
      <c r="B76">
        <v>12.595974193871465</v>
      </c>
      <c r="C76" s="1" t="s">
        <v>220</v>
      </c>
    </row>
    <row r="77" spans="1:3" x14ac:dyDescent="0.35">
      <c r="A77" t="s">
        <v>119</v>
      </c>
      <c r="B77">
        <v>11.703976178958277</v>
      </c>
      <c r="C77" s="1" t="s">
        <v>220</v>
      </c>
    </row>
    <row r="78" spans="1:3" x14ac:dyDescent="0.35">
      <c r="A78" t="s">
        <v>132</v>
      </c>
      <c r="B78">
        <v>11.536726551162054</v>
      </c>
      <c r="C78" s="1" t="s">
        <v>220</v>
      </c>
    </row>
    <row r="79" spans="1:3" x14ac:dyDescent="0.35">
      <c r="A79" t="s">
        <v>106</v>
      </c>
      <c r="B79">
        <v>11.458676724857151</v>
      </c>
      <c r="C79" s="1" t="s">
        <v>220</v>
      </c>
    </row>
    <row r="80" spans="1:3" x14ac:dyDescent="0.35">
      <c r="A80" t="s">
        <v>107</v>
      </c>
      <c r="B80">
        <v>11.453101737263941</v>
      </c>
      <c r="C80" s="1" t="s">
        <v>220</v>
      </c>
    </row>
    <row r="81" spans="1:3" x14ac:dyDescent="0.35">
      <c r="A81" t="s">
        <v>121</v>
      </c>
      <c r="B81">
        <v>10.574112026734902</v>
      </c>
      <c r="C81" s="1" t="s">
        <v>220</v>
      </c>
    </row>
    <row r="82" spans="1:3" x14ac:dyDescent="0.35">
      <c r="A82" t="s">
        <v>110</v>
      </c>
      <c r="B82">
        <v>10.447745641288867</v>
      </c>
      <c r="C82" s="1" t="s">
        <v>220</v>
      </c>
    </row>
    <row r="83" spans="1:3" x14ac:dyDescent="0.35">
      <c r="A83" t="s">
        <v>112</v>
      </c>
      <c r="B83">
        <v>10.182004566012646</v>
      </c>
      <c r="C83" s="1" t="s">
        <v>220</v>
      </c>
    </row>
    <row r="84" spans="1:3" x14ac:dyDescent="0.35">
      <c r="A84" t="s">
        <v>128</v>
      </c>
      <c r="B84">
        <v>10.040771546984725</v>
      </c>
      <c r="C84" s="1" t="s">
        <v>220</v>
      </c>
    </row>
    <row r="85" spans="1:3" x14ac:dyDescent="0.35">
      <c r="A85" t="s">
        <v>98</v>
      </c>
      <c r="B85">
        <v>10.026834078001709</v>
      </c>
      <c r="C85" s="1" t="s">
        <v>220</v>
      </c>
    </row>
    <row r="86" spans="1:3" x14ac:dyDescent="0.35">
      <c r="A86" t="s">
        <v>120</v>
      </c>
      <c r="B86">
        <v>9.9645800498775561</v>
      </c>
      <c r="C86" s="1" t="s">
        <v>220</v>
      </c>
    </row>
    <row r="87" spans="1:3" x14ac:dyDescent="0.35">
      <c r="A87" t="s">
        <v>126</v>
      </c>
      <c r="B87">
        <v>9.908830173945482</v>
      </c>
      <c r="C87" s="1" t="s">
        <v>220</v>
      </c>
    </row>
    <row r="88" spans="1:3" x14ac:dyDescent="0.35">
      <c r="A88" t="s">
        <v>2615</v>
      </c>
      <c r="B88">
        <v>9.3253148058564399</v>
      </c>
      <c r="C88" s="1" t="s">
        <v>220</v>
      </c>
    </row>
    <row r="89" spans="1:3" x14ac:dyDescent="0.35">
      <c r="A89" t="s">
        <v>131</v>
      </c>
      <c r="B89">
        <v>9.2138150539922847</v>
      </c>
      <c r="C89" s="1" t="s">
        <v>220</v>
      </c>
    </row>
    <row r="90" spans="1:3" x14ac:dyDescent="0.35">
      <c r="A90" t="s">
        <v>136</v>
      </c>
      <c r="B90">
        <v>8.6748995866489018</v>
      </c>
      <c r="C90" s="1" t="s">
        <v>220</v>
      </c>
    </row>
    <row r="91" spans="1:3" x14ac:dyDescent="0.35">
      <c r="A91" t="s">
        <v>2613</v>
      </c>
      <c r="B91">
        <v>7.9129846155772201</v>
      </c>
      <c r="C91" s="1" t="s">
        <v>220</v>
      </c>
    </row>
    <row r="92" spans="1:3" x14ac:dyDescent="0.35">
      <c r="A92" t="s">
        <v>2611</v>
      </c>
      <c r="B92">
        <v>7.8479430936564665</v>
      </c>
      <c r="C92" s="1" t="s">
        <v>220</v>
      </c>
    </row>
    <row r="93" spans="1:3" x14ac:dyDescent="0.35">
      <c r="A93" t="s">
        <v>116</v>
      </c>
      <c r="B93">
        <v>7.8479430936564629</v>
      </c>
      <c r="C93" s="1" t="s">
        <v>220</v>
      </c>
    </row>
    <row r="94" spans="1:3" x14ac:dyDescent="0.35">
      <c r="A94" t="s">
        <v>135</v>
      </c>
      <c r="B94">
        <v>7.6602518446851473</v>
      </c>
      <c r="C94" s="1" t="s">
        <v>220</v>
      </c>
    </row>
    <row r="95" spans="1:3" x14ac:dyDescent="0.35">
      <c r="A95" t="s">
        <v>129</v>
      </c>
      <c r="B95">
        <v>7.1631487842908186</v>
      </c>
      <c r="C95" s="1" t="s">
        <v>220</v>
      </c>
    </row>
    <row r="96" spans="1:3" x14ac:dyDescent="0.35">
      <c r="A96" t="s">
        <v>113</v>
      </c>
      <c r="B96">
        <v>6.6307374691395102</v>
      </c>
      <c r="C96" s="1" t="s">
        <v>220</v>
      </c>
    </row>
    <row r="97" spans="1:3" x14ac:dyDescent="0.35">
      <c r="A97" t="s">
        <v>115</v>
      </c>
      <c r="B97">
        <v>6.3519880894791392</v>
      </c>
      <c r="C97" s="1" t="s">
        <v>220</v>
      </c>
    </row>
    <row r="98" spans="1:3" x14ac:dyDescent="0.35">
      <c r="A98" t="s">
        <v>139</v>
      </c>
      <c r="B98">
        <v>6.2915923905527249</v>
      </c>
      <c r="C98" s="1" t="s">
        <v>220</v>
      </c>
    </row>
    <row r="99" spans="1:3" x14ac:dyDescent="0.35">
      <c r="A99" t="s">
        <v>140</v>
      </c>
      <c r="B99">
        <v>6.1104052937734812</v>
      </c>
      <c r="C99" s="1" t="s">
        <v>220</v>
      </c>
    </row>
    <row r="100" spans="1:3" x14ac:dyDescent="0.35">
      <c r="A100" t="s">
        <v>124</v>
      </c>
      <c r="B100">
        <v>5.9282890323953721</v>
      </c>
      <c r="C100" s="1" t="s">
        <v>220</v>
      </c>
    </row>
    <row r="101" spans="1:3" x14ac:dyDescent="0.35">
      <c r="A101" t="s">
        <v>150</v>
      </c>
      <c r="B101">
        <v>5.9059890820225434</v>
      </c>
      <c r="C101" s="1" t="s">
        <v>220</v>
      </c>
    </row>
    <row r="102" spans="1:3" x14ac:dyDescent="0.35">
      <c r="A102" t="s">
        <v>125</v>
      </c>
      <c r="B102">
        <v>5.5380399008708512</v>
      </c>
      <c r="C102" s="1" t="s">
        <v>220</v>
      </c>
    </row>
    <row r="103" spans="1:3" x14ac:dyDescent="0.35">
      <c r="A103" t="s">
        <v>130</v>
      </c>
      <c r="B103">
        <v>5.493440000125192</v>
      </c>
      <c r="C103" s="1" t="s">
        <v>220</v>
      </c>
    </row>
    <row r="104" spans="1:3" x14ac:dyDescent="0.35">
      <c r="A104" t="s">
        <v>134</v>
      </c>
      <c r="B104">
        <v>5.4878650125319846</v>
      </c>
      <c r="C104" s="1" t="s">
        <v>220</v>
      </c>
    </row>
    <row r="105" spans="1:3" x14ac:dyDescent="0.35">
      <c r="A105" t="s">
        <v>145</v>
      </c>
      <c r="B105">
        <v>5.2964571051651976</v>
      </c>
      <c r="C105" s="1" t="s">
        <v>220</v>
      </c>
    </row>
    <row r="106" spans="1:3" x14ac:dyDescent="0.35">
      <c r="A106" t="s">
        <v>123</v>
      </c>
      <c r="B106">
        <v>4.9879744583410526</v>
      </c>
      <c r="C106" s="1" t="s">
        <v>220</v>
      </c>
    </row>
    <row r="107" spans="1:3" x14ac:dyDescent="0.35">
      <c r="A107" t="s">
        <v>2627</v>
      </c>
      <c r="B107">
        <v>4.8597497436972805</v>
      </c>
      <c r="C107" s="1" t="s">
        <v>220</v>
      </c>
    </row>
    <row r="108" spans="1:3" x14ac:dyDescent="0.35">
      <c r="A108" t="s">
        <v>151</v>
      </c>
      <c r="B108">
        <v>4.610733631200679</v>
      </c>
      <c r="C108" s="1" t="s">
        <v>220</v>
      </c>
    </row>
    <row r="109" spans="1:3" x14ac:dyDescent="0.35">
      <c r="A109" t="s">
        <v>153</v>
      </c>
      <c r="B109">
        <v>4.5772837056414382</v>
      </c>
      <c r="C109" s="1" t="s">
        <v>220</v>
      </c>
    </row>
    <row r="110" spans="1:3" x14ac:dyDescent="0.35">
      <c r="A110" t="s">
        <v>148</v>
      </c>
      <c r="B110">
        <v>4.3301259223425745</v>
      </c>
      <c r="C110" s="1" t="s">
        <v>220</v>
      </c>
    </row>
    <row r="111" spans="1:3" x14ac:dyDescent="0.35">
      <c r="A111" t="s">
        <v>263</v>
      </c>
      <c r="B111">
        <v>4.2706593880150265</v>
      </c>
      <c r="C111" s="1" t="s">
        <v>220</v>
      </c>
    </row>
    <row r="112" spans="1:3" x14ac:dyDescent="0.35">
      <c r="A112" t="s">
        <v>144</v>
      </c>
      <c r="B112">
        <v>4.0959764434278636</v>
      </c>
      <c r="C112" s="1" t="s">
        <v>220</v>
      </c>
    </row>
    <row r="113" spans="1:3" x14ac:dyDescent="0.35">
      <c r="A113" t="s">
        <v>169</v>
      </c>
      <c r="B113">
        <v>3.5273277089207045</v>
      </c>
      <c r="C113" s="1" t="s">
        <v>220</v>
      </c>
    </row>
    <row r="114" spans="1:3" x14ac:dyDescent="0.35">
      <c r="A114" t="s">
        <v>147</v>
      </c>
      <c r="B114">
        <v>3.4771528205818374</v>
      </c>
      <c r="C114" s="1" t="s">
        <v>220</v>
      </c>
    </row>
    <row r="115" spans="1:3" x14ac:dyDescent="0.35">
      <c r="A115" t="s">
        <v>154</v>
      </c>
      <c r="B115">
        <v>3.3972446650791985</v>
      </c>
      <c r="C115" s="1" t="s">
        <v>220</v>
      </c>
    </row>
    <row r="116" spans="1:3" x14ac:dyDescent="0.35">
      <c r="A116" t="s">
        <v>268</v>
      </c>
      <c r="B116">
        <v>3.3414947891471209</v>
      </c>
      <c r="C116" s="1" t="s">
        <v>220</v>
      </c>
    </row>
    <row r="117" spans="1:3" x14ac:dyDescent="0.35">
      <c r="A117" t="s">
        <v>156</v>
      </c>
      <c r="B117">
        <v>3.0069955335546776</v>
      </c>
      <c r="C117" s="1" t="s">
        <v>220</v>
      </c>
    </row>
    <row r="118" spans="1:3" x14ac:dyDescent="0.35">
      <c r="A118" t="s">
        <v>160</v>
      </c>
      <c r="B118">
        <v>2.9252290488543018</v>
      </c>
      <c r="C118" s="1" t="s">
        <v>220</v>
      </c>
    </row>
    <row r="119" spans="1:3" x14ac:dyDescent="0.35">
      <c r="A119" t="s">
        <v>142</v>
      </c>
      <c r="B119">
        <v>2.7561210918603409</v>
      </c>
      <c r="C119" s="1" t="s">
        <v>220</v>
      </c>
    </row>
    <row r="120" spans="1:3" x14ac:dyDescent="0.35">
      <c r="A120" t="s">
        <v>159</v>
      </c>
      <c r="B120">
        <v>2.6167464020301554</v>
      </c>
      <c r="C120" s="1" t="s">
        <v>220</v>
      </c>
    </row>
    <row r="121" spans="1:3" x14ac:dyDescent="0.35">
      <c r="A121" t="s">
        <v>721</v>
      </c>
      <c r="B121">
        <v>2.2933971216241265</v>
      </c>
      <c r="C121" s="1" t="s">
        <v>220</v>
      </c>
    </row>
    <row r="122" spans="1:3" x14ac:dyDescent="0.35">
      <c r="A122" t="s">
        <v>157</v>
      </c>
      <c r="B122">
        <v>2.2004806617373349</v>
      </c>
      <c r="C122" s="1" t="s">
        <v>220</v>
      </c>
    </row>
    <row r="123" spans="1:3" x14ac:dyDescent="0.35">
      <c r="A123" t="s">
        <v>720</v>
      </c>
      <c r="B123">
        <v>2.1893306865509201</v>
      </c>
      <c r="C123" s="1" t="s">
        <v>220</v>
      </c>
    </row>
    <row r="124" spans="1:3" x14ac:dyDescent="0.35">
      <c r="A124" t="s">
        <v>177</v>
      </c>
      <c r="B124">
        <v>1.9533228784384717</v>
      </c>
      <c r="C124" s="1" t="s">
        <v>220</v>
      </c>
    </row>
    <row r="125" spans="1:3" x14ac:dyDescent="0.35">
      <c r="A125" t="s">
        <v>143</v>
      </c>
      <c r="B125">
        <v>1.8455397849697921</v>
      </c>
      <c r="C125" s="1" t="s">
        <v>220</v>
      </c>
    </row>
    <row r="126" spans="1:3" x14ac:dyDescent="0.35">
      <c r="A126" t="s">
        <v>141</v>
      </c>
      <c r="B126">
        <v>1.7154567411282864</v>
      </c>
      <c r="C126" s="1" t="s">
        <v>220</v>
      </c>
    </row>
    <row r="127" spans="1:3" x14ac:dyDescent="0.35">
      <c r="A127" t="s">
        <v>133</v>
      </c>
      <c r="B127">
        <v>1.7135984119305534</v>
      </c>
      <c r="C127" s="1" t="s">
        <v>220</v>
      </c>
    </row>
    <row r="128" spans="1:3" x14ac:dyDescent="0.35">
      <c r="A128" t="s">
        <v>164</v>
      </c>
      <c r="B128">
        <v>1.4980322249931972</v>
      </c>
      <c r="C128" s="1" t="s">
        <v>220</v>
      </c>
    </row>
    <row r="129" spans="1:3" x14ac:dyDescent="0.35">
      <c r="A129" t="s">
        <v>165</v>
      </c>
      <c r="B129">
        <v>1.3790991563381054</v>
      </c>
      <c r="C129" s="1" t="s">
        <v>220</v>
      </c>
    </row>
    <row r="130" spans="1:3" x14ac:dyDescent="0.35">
      <c r="A130" t="s">
        <v>158</v>
      </c>
      <c r="B130">
        <v>0.46480119105208539</v>
      </c>
      <c r="C130" s="1" t="s">
        <v>220</v>
      </c>
    </row>
    <row r="131" spans="1:3" x14ac:dyDescent="0.35">
      <c r="A131" t="s">
        <v>175</v>
      </c>
      <c r="B131">
        <v>0.40626382132340744</v>
      </c>
      <c r="C131" s="1" t="s">
        <v>220</v>
      </c>
    </row>
    <row r="132" spans="1:3" x14ac:dyDescent="0.35">
      <c r="A132" t="s">
        <v>178</v>
      </c>
      <c r="B132">
        <v>0.11543530187775419</v>
      </c>
      <c r="C132" s="1" t="s">
        <v>220</v>
      </c>
    </row>
    <row r="133" spans="1:3" x14ac:dyDescent="0.35">
      <c r="A133" t="s">
        <v>172</v>
      </c>
      <c r="B133">
        <v>6.6189578137754945E-2</v>
      </c>
      <c r="C133" s="1" t="s">
        <v>220</v>
      </c>
    </row>
    <row r="134" spans="1:3" x14ac:dyDescent="0.35">
      <c r="A134" t="s">
        <v>192</v>
      </c>
      <c r="B134">
        <v>-0.11499751864148755</v>
      </c>
      <c r="C134" s="1" t="s">
        <v>220</v>
      </c>
    </row>
    <row r="135" spans="1:3" x14ac:dyDescent="0.35">
      <c r="A135" t="s">
        <v>718</v>
      </c>
      <c r="B135">
        <v>-0.19862233253959882</v>
      </c>
      <c r="C135" s="1" t="s">
        <v>220</v>
      </c>
    </row>
    <row r="136" spans="1:3" x14ac:dyDescent="0.35">
      <c r="A136" t="s">
        <v>717</v>
      </c>
      <c r="B136">
        <v>-0.20791397852827465</v>
      </c>
      <c r="C136" s="1" t="s">
        <v>220</v>
      </c>
    </row>
    <row r="137" spans="1:3" x14ac:dyDescent="0.35">
      <c r="A137" t="s">
        <v>168</v>
      </c>
      <c r="B137">
        <v>-0.24879722087846612</v>
      </c>
      <c r="C137" s="1" t="s">
        <v>220</v>
      </c>
    </row>
    <row r="138" spans="1:3" x14ac:dyDescent="0.35">
      <c r="A138" t="s">
        <v>138</v>
      </c>
      <c r="B138">
        <v>-0.26366385446035334</v>
      </c>
      <c r="C138" s="1" t="s">
        <v>220</v>
      </c>
    </row>
    <row r="139" spans="1:3" x14ac:dyDescent="0.35">
      <c r="A139" t="s">
        <v>734</v>
      </c>
      <c r="B139">
        <v>-0.5219716129456291</v>
      </c>
      <c r="C139" s="1" t="s">
        <v>220</v>
      </c>
    </row>
    <row r="140" spans="1:3" x14ac:dyDescent="0.35">
      <c r="A140" t="s">
        <v>2630</v>
      </c>
      <c r="B140">
        <v>-0.77842104223317277</v>
      </c>
      <c r="C140" s="1" t="s">
        <v>220</v>
      </c>
    </row>
    <row r="141" spans="1:3" x14ac:dyDescent="0.35">
      <c r="A141" t="s">
        <v>181</v>
      </c>
      <c r="B141">
        <v>-1.0162871795433546</v>
      </c>
      <c r="C141" s="1" t="s">
        <v>220</v>
      </c>
    </row>
    <row r="142" spans="1:3" x14ac:dyDescent="0.35">
      <c r="A142" t="s">
        <v>146</v>
      </c>
      <c r="B142">
        <v>-1.2114117453056172</v>
      </c>
      <c r="C142" s="1" t="s">
        <v>220</v>
      </c>
    </row>
    <row r="143" spans="1:3" x14ac:dyDescent="0.35">
      <c r="A143" t="s">
        <v>190</v>
      </c>
      <c r="B143">
        <v>-1.3712280563108972</v>
      </c>
      <c r="C143" s="1" t="s">
        <v>220</v>
      </c>
    </row>
    <row r="144" spans="1:3" x14ac:dyDescent="0.35">
      <c r="A144" t="s">
        <v>2631</v>
      </c>
      <c r="B144">
        <v>-1.3786613731018389</v>
      </c>
      <c r="C144" s="1" t="s">
        <v>220</v>
      </c>
    </row>
    <row r="145" spans="1:3" x14ac:dyDescent="0.35">
      <c r="A145" t="s">
        <v>163</v>
      </c>
      <c r="B145">
        <v>-1.4251196030452347</v>
      </c>
      <c r="C145" s="1" t="s">
        <v>220</v>
      </c>
    </row>
    <row r="146" spans="1:3" x14ac:dyDescent="0.35">
      <c r="A146" t="s">
        <v>118</v>
      </c>
      <c r="B146">
        <v>-1.5552026468867362</v>
      </c>
      <c r="C146" s="1" t="s">
        <v>220</v>
      </c>
    </row>
    <row r="147" spans="1:3" x14ac:dyDescent="0.35">
      <c r="A147" t="s">
        <v>162</v>
      </c>
      <c r="B147">
        <v>-1.6667023987508895</v>
      </c>
      <c r="C147" s="1" t="s">
        <v>220</v>
      </c>
    </row>
    <row r="148" spans="1:3" x14ac:dyDescent="0.35">
      <c r="A148" t="s">
        <v>977</v>
      </c>
      <c r="B148">
        <v>-1.8543936477222061</v>
      </c>
      <c r="C148" s="1" t="s">
        <v>220</v>
      </c>
    </row>
    <row r="149" spans="1:3" x14ac:dyDescent="0.35">
      <c r="A149" t="s">
        <v>176</v>
      </c>
      <c r="B149">
        <v>-1.8562519769199421</v>
      </c>
      <c r="C149" s="1" t="s">
        <v>220</v>
      </c>
    </row>
    <row r="150" spans="1:3" x14ac:dyDescent="0.35">
      <c r="A150" t="s">
        <v>188</v>
      </c>
      <c r="B150">
        <v>-2.0569515302754109</v>
      </c>
      <c r="C150" s="1" t="s">
        <v>220</v>
      </c>
    </row>
    <row r="151" spans="1:3" x14ac:dyDescent="0.35">
      <c r="A151" t="s">
        <v>183</v>
      </c>
      <c r="B151">
        <v>-2.1219930521961636</v>
      </c>
      <c r="C151" s="1" t="s">
        <v>220</v>
      </c>
    </row>
    <row r="152" spans="1:3" x14ac:dyDescent="0.35">
      <c r="A152" t="s">
        <v>161</v>
      </c>
      <c r="B152">
        <v>-2.3171176179584205</v>
      </c>
      <c r="C152" s="1" t="s">
        <v>220</v>
      </c>
    </row>
    <row r="153" spans="1:3" x14ac:dyDescent="0.35">
      <c r="A153" t="s">
        <v>155</v>
      </c>
      <c r="B153">
        <v>-2.6646251779350201</v>
      </c>
      <c r="C153" s="1" t="s">
        <v>220</v>
      </c>
    </row>
    <row r="154" spans="1:3" x14ac:dyDescent="0.35">
      <c r="A154" t="s">
        <v>2632</v>
      </c>
      <c r="B154">
        <v>-2.6646251779350201</v>
      </c>
      <c r="C154" s="1" t="s">
        <v>220</v>
      </c>
    </row>
    <row r="155" spans="1:3" x14ac:dyDescent="0.35">
      <c r="A155" t="s">
        <v>182</v>
      </c>
      <c r="B155">
        <v>-2.672987659324833</v>
      </c>
      <c r="C155" s="1" t="s">
        <v>220</v>
      </c>
    </row>
    <row r="156" spans="1:3" x14ac:dyDescent="0.35">
      <c r="A156" t="s">
        <v>166</v>
      </c>
      <c r="B156">
        <v>-2.6869251283078479</v>
      </c>
      <c r="C156" s="1" t="s">
        <v>220</v>
      </c>
    </row>
    <row r="157" spans="1:3" x14ac:dyDescent="0.35">
      <c r="A157" t="s">
        <v>152</v>
      </c>
      <c r="B157">
        <v>-3.2221239372557653</v>
      </c>
      <c r="C157" s="1" t="s">
        <v>220</v>
      </c>
    </row>
    <row r="158" spans="1:3" x14ac:dyDescent="0.35">
      <c r="A158" t="s">
        <v>187</v>
      </c>
      <c r="B158">
        <v>-3.2955279405663287</v>
      </c>
      <c r="C158" s="1" t="s">
        <v>220</v>
      </c>
    </row>
    <row r="159" spans="1:3" x14ac:dyDescent="0.35">
      <c r="A159" t="s">
        <v>184</v>
      </c>
      <c r="B159">
        <v>-3.9803222499319766</v>
      </c>
      <c r="C159" s="1" t="s">
        <v>220</v>
      </c>
    </row>
    <row r="160" spans="1:3" x14ac:dyDescent="0.35">
      <c r="A160" t="s">
        <v>170</v>
      </c>
      <c r="B160">
        <v>-3.9951888835138609</v>
      </c>
      <c r="C160" s="1" t="s">
        <v>220</v>
      </c>
    </row>
    <row r="161" spans="1:3" x14ac:dyDescent="0.35">
      <c r="A161" t="s">
        <v>179</v>
      </c>
      <c r="B161">
        <v>-4.0732387098187637</v>
      </c>
      <c r="C161" s="1" t="s">
        <v>220</v>
      </c>
    </row>
    <row r="162" spans="1:3" x14ac:dyDescent="0.35">
      <c r="A162" t="s">
        <v>149</v>
      </c>
      <c r="B162">
        <v>-4.3148215055244235</v>
      </c>
      <c r="C162" s="1" t="s">
        <v>220</v>
      </c>
    </row>
    <row r="163" spans="1:3" x14ac:dyDescent="0.35">
      <c r="A163" t="s">
        <v>167</v>
      </c>
      <c r="B163">
        <v>-4.6493207611168677</v>
      </c>
      <c r="C163" s="1" t="s">
        <v>220</v>
      </c>
    </row>
    <row r="164" spans="1:3" x14ac:dyDescent="0.35">
      <c r="A164" t="s">
        <v>202</v>
      </c>
      <c r="B164">
        <v>-4.7422372210036574</v>
      </c>
      <c r="C164" s="1" t="s">
        <v>220</v>
      </c>
    </row>
    <row r="165" spans="1:3" x14ac:dyDescent="0.35">
      <c r="A165" t="s">
        <v>283</v>
      </c>
      <c r="B165">
        <v>-5.0386407280425214</v>
      </c>
      <c r="C165" s="1" t="s">
        <v>220</v>
      </c>
    </row>
    <row r="166" spans="1:3" x14ac:dyDescent="0.35">
      <c r="A166" t="s">
        <v>198</v>
      </c>
      <c r="B166">
        <v>-5.0488615386300699</v>
      </c>
      <c r="C166" s="1" t="s">
        <v>220</v>
      </c>
    </row>
    <row r="167" spans="1:3" x14ac:dyDescent="0.35">
      <c r="A167" t="s">
        <v>180</v>
      </c>
      <c r="B167">
        <v>-5.6342352359168464</v>
      </c>
      <c r="C167" s="1" t="s">
        <v>220</v>
      </c>
    </row>
    <row r="168" spans="1:3" x14ac:dyDescent="0.35">
      <c r="A168" t="s">
        <v>201</v>
      </c>
      <c r="B168">
        <v>-6.4704833748979622</v>
      </c>
      <c r="C168" s="1" t="s">
        <v>220</v>
      </c>
    </row>
    <row r="169" spans="1:3" x14ac:dyDescent="0.35">
      <c r="A169" t="s">
        <v>186</v>
      </c>
      <c r="B169">
        <v>-6.4927833252707927</v>
      </c>
      <c r="C169" s="1" t="s">
        <v>220</v>
      </c>
    </row>
    <row r="170" spans="1:3" x14ac:dyDescent="0.35">
      <c r="A170" t="s">
        <v>193</v>
      </c>
      <c r="B170">
        <v>-6.5187999340390901</v>
      </c>
      <c r="C170" s="1" t="s">
        <v>220</v>
      </c>
    </row>
    <row r="171" spans="1:3" x14ac:dyDescent="0.35">
      <c r="A171" t="s">
        <v>174</v>
      </c>
      <c r="B171">
        <v>-6.594991431146263</v>
      </c>
      <c r="C171" s="1" t="s">
        <v>220</v>
      </c>
    </row>
    <row r="172" spans="1:3" x14ac:dyDescent="0.35">
      <c r="A172" t="s">
        <v>211</v>
      </c>
      <c r="B172">
        <v>-6.6145038877224884</v>
      </c>
      <c r="C172" s="1" t="s">
        <v>220</v>
      </c>
    </row>
    <row r="173" spans="1:3" x14ac:dyDescent="0.35">
      <c r="A173" t="s">
        <v>199</v>
      </c>
      <c r="B173">
        <v>-6.6711829282534305</v>
      </c>
      <c r="C173" s="1" t="s">
        <v>220</v>
      </c>
    </row>
    <row r="174" spans="1:3" x14ac:dyDescent="0.35">
      <c r="A174" t="s">
        <v>196</v>
      </c>
      <c r="B174">
        <v>-7.0930236561394562</v>
      </c>
      <c r="C174" s="1" t="s">
        <v>220</v>
      </c>
    </row>
    <row r="175" spans="1:3" x14ac:dyDescent="0.35">
      <c r="A175" t="s">
        <v>216</v>
      </c>
      <c r="B175">
        <v>-7.2175317123877605</v>
      </c>
      <c r="C175" s="1" t="s">
        <v>220</v>
      </c>
    </row>
    <row r="176" spans="1:3" x14ac:dyDescent="0.35">
      <c r="A176" t="s">
        <v>210</v>
      </c>
      <c r="B176">
        <v>-7.2454066503537984</v>
      </c>
      <c r="C176" s="1" t="s">
        <v>220</v>
      </c>
    </row>
    <row r="177" spans="1:3" x14ac:dyDescent="0.35">
      <c r="A177" t="s">
        <v>217</v>
      </c>
      <c r="B177">
        <v>-7.5018560796413372</v>
      </c>
      <c r="C177" s="1" t="s">
        <v>220</v>
      </c>
    </row>
    <row r="178" spans="1:3" x14ac:dyDescent="0.35">
      <c r="A178" t="s">
        <v>171</v>
      </c>
      <c r="B178">
        <v>-7.5761892475507704</v>
      </c>
      <c r="C178" s="1" t="s">
        <v>220</v>
      </c>
    </row>
    <row r="179" spans="1:3" x14ac:dyDescent="0.35">
      <c r="A179" t="s">
        <v>185</v>
      </c>
      <c r="B179">
        <v>-8.0268340780017056</v>
      </c>
      <c r="C179" s="1" t="s">
        <v>220</v>
      </c>
    </row>
    <row r="180" spans="1:3" x14ac:dyDescent="0.35">
      <c r="A180" t="s">
        <v>207</v>
      </c>
      <c r="B180">
        <v>-8.1429796528601948</v>
      </c>
      <c r="C180" s="1" t="s">
        <v>220</v>
      </c>
    </row>
    <row r="181" spans="1:3" x14ac:dyDescent="0.35">
      <c r="A181" t="s">
        <v>205</v>
      </c>
      <c r="B181">
        <v>-8.2135961623741522</v>
      </c>
      <c r="C181" s="1" t="s">
        <v>220</v>
      </c>
    </row>
    <row r="182" spans="1:3" x14ac:dyDescent="0.35">
      <c r="A182" t="s">
        <v>219</v>
      </c>
      <c r="B182">
        <v>-8.4830538960458437</v>
      </c>
      <c r="C182" s="1" t="s">
        <v>220</v>
      </c>
    </row>
    <row r="183" spans="1:3" x14ac:dyDescent="0.35">
      <c r="A183" t="s">
        <v>212</v>
      </c>
      <c r="B183">
        <v>-8.6930450953899925</v>
      </c>
      <c r="C183" s="1" t="s">
        <v>220</v>
      </c>
    </row>
    <row r="184" spans="1:3" x14ac:dyDescent="0.35">
      <c r="A184" t="s">
        <v>978</v>
      </c>
      <c r="B184">
        <v>-8.9048946239318791</v>
      </c>
      <c r="C184" s="1" t="s">
        <v>220</v>
      </c>
    </row>
    <row r="185" spans="1:3" x14ac:dyDescent="0.35">
      <c r="A185" t="s">
        <v>194</v>
      </c>
      <c r="B185">
        <v>-9.4884099920209213</v>
      </c>
      <c r="C185" s="1" t="s">
        <v>220</v>
      </c>
    </row>
    <row r="186" spans="1:3" x14ac:dyDescent="0.35">
      <c r="A186" t="s">
        <v>214</v>
      </c>
      <c r="B186">
        <v>-9.5627431599303545</v>
      </c>
      <c r="C186" s="1" t="s">
        <v>220</v>
      </c>
    </row>
    <row r="187" spans="1:3" x14ac:dyDescent="0.35">
      <c r="A187" t="s">
        <v>209</v>
      </c>
      <c r="B187">
        <v>-9.9938755338050616</v>
      </c>
      <c r="C187" s="1" t="s">
        <v>220</v>
      </c>
    </row>
    <row r="188" spans="1:3" x14ac:dyDescent="0.35">
      <c r="A188" t="s">
        <v>208</v>
      </c>
      <c r="B188">
        <v>-10.246608304697132</v>
      </c>
      <c r="C188" s="1" t="s">
        <v>220</v>
      </c>
    </row>
    <row r="189" spans="1:3" x14ac:dyDescent="0.35">
      <c r="A189" t="s">
        <v>173</v>
      </c>
      <c r="B189">
        <v>-10.382266336131845</v>
      </c>
      <c r="C189" s="1" t="s">
        <v>220</v>
      </c>
    </row>
    <row r="190" spans="1:3" x14ac:dyDescent="0.35">
      <c r="A190" t="s">
        <v>200</v>
      </c>
      <c r="B190">
        <v>-10.392487146719395</v>
      </c>
      <c r="C190" s="1" t="s">
        <v>220</v>
      </c>
    </row>
    <row r="191" spans="1:3" x14ac:dyDescent="0.35">
      <c r="A191" t="s">
        <v>189</v>
      </c>
      <c r="B191">
        <v>-10.595974193871465</v>
      </c>
      <c r="C191" s="1" t="s">
        <v>220</v>
      </c>
    </row>
    <row r="192" spans="1:3" x14ac:dyDescent="0.35">
      <c r="A192" t="s">
        <v>750</v>
      </c>
      <c r="B192">
        <v>-10.774373796854107</v>
      </c>
      <c r="C192" s="1" t="s">
        <v>220</v>
      </c>
    </row>
    <row r="193" spans="1:3" x14ac:dyDescent="0.35">
      <c r="A193" t="s">
        <v>206</v>
      </c>
      <c r="B193">
        <v>-10.967640033418627</v>
      </c>
      <c r="C193" s="1" t="s">
        <v>220</v>
      </c>
    </row>
    <row r="194" spans="1:3" x14ac:dyDescent="0.35">
      <c r="A194" t="s">
        <v>215</v>
      </c>
      <c r="B194">
        <v>-11.15347295319221</v>
      </c>
      <c r="C194" s="1" t="s">
        <v>220</v>
      </c>
    </row>
    <row r="195" spans="1:3" x14ac:dyDescent="0.35">
      <c r="A195" t="s">
        <v>2628</v>
      </c>
      <c r="B195">
        <v>-11.369039140129562</v>
      </c>
      <c r="C195" s="1" t="s">
        <v>220</v>
      </c>
    </row>
    <row r="196" spans="1:3" x14ac:dyDescent="0.35">
      <c r="A196" t="s">
        <v>2629</v>
      </c>
      <c r="B196">
        <v>-11.610621935835217</v>
      </c>
      <c r="C196" s="1" t="s">
        <v>220</v>
      </c>
    </row>
    <row r="197" spans="1:3" x14ac:dyDescent="0.35">
      <c r="A197" t="s">
        <v>218</v>
      </c>
      <c r="B197">
        <v>-11.637567709202388</v>
      </c>
      <c r="C197" s="1" t="s">
        <v>220</v>
      </c>
    </row>
    <row r="198" spans="1:3" x14ac:dyDescent="0.35">
      <c r="A198" t="s">
        <v>203</v>
      </c>
      <c r="B198">
        <v>-11.963704483405023</v>
      </c>
      <c r="C198" s="1" t="s">
        <v>220</v>
      </c>
    </row>
    <row r="199" spans="1:3" x14ac:dyDescent="0.35">
      <c r="A199" t="s">
        <v>195</v>
      </c>
      <c r="B199">
        <v>-12.197853962319737</v>
      </c>
      <c r="C199" s="1" t="s">
        <v>220</v>
      </c>
    </row>
    <row r="200" spans="1:3" x14ac:dyDescent="0.35">
      <c r="A200" t="s">
        <v>204</v>
      </c>
      <c r="B200">
        <v>-12.365103590115957</v>
      </c>
      <c r="C200" s="1" t="s">
        <v>220</v>
      </c>
    </row>
    <row r="201" spans="1:3" x14ac:dyDescent="0.35">
      <c r="A201" t="s">
        <v>213</v>
      </c>
      <c r="B201">
        <v>-18.460423358689415</v>
      </c>
      <c r="C201" s="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2020-12-20T20:56:18Z</dcterms:modified>
</cp:coreProperties>
</file>