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8.xml" ContentType="application/vnd.openxmlformats-officedocument.spreadsheetml.worksheet+xml"/>
  <Override PartName="/xl/chartsheets/sheet9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mp\parse_COVID-19\lombardia\"/>
    </mc:Choice>
  </mc:AlternateContent>
  <xr:revisionPtr revIDLastSave="0" documentId="13_ncr:1_{0752741C-2D0C-4973-921E-E9209AB04EFA}" xr6:coauthVersionLast="44" xr6:coauthVersionMax="44" xr10:uidLastSave="{00000000-0000-0000-0000-000000000000}"/>
  <bookViews>
    <workbookView xWindow="-120" yWindow="-120" windowWidth="29040" windowHeight="15840" tabRatio="934" xr2:uid="{00000000-000D-0000-FFFF-FFFF00000000}"/>
  </bookViews>
  <sheets>
    <sheet name="Summary" sheetId="32" r:id="rId1"/>
    <sheet name="Lombardia 27-03" sheetId="41" r:id="rId2"/>
    <sheet name="g Lombardia 27-03 (LN)" sheetId="42" r:id="rId3"/>
    <sheet name="Lombardia 26-03" sheetId="39" r:id="rId4"/>
    <sheet name="g Lombardia 26-03 (X^a)" sheetId="40" r:id="rId5"/>
    <sheet name="Lombardia 25-03" sheetId="36" r:id="rId6"/>
    <sheet name="g Lombardia 25-03 (X^2)" sheetId="37" r:id="rId7"/>
    <sheet name="g Lombardia 25-03 (EXP)" sheetId="38" r:id="rId8"/>
    <sheet name="Lombardia 24-03" sheetId="33" r:id="rId9"/>
    <sheet name="g Lombardia 24-03 (X^2)" sheetId="34" r:id="rId10"/>
    <sheet name="g Lombardia 24-03 (EXP)" sheetId="35" r:id="rId11"/>
    <sheet name="Lombardia 23-03" sheetId="28" r:id="rId12"/>
    <sheet name="g Lombardia 23-03 (EXP)" sheetId="29" r:id="rId13"/>
    <sheet name="Lombardia 22-03" sheetId="30" r:id="rId14"/>
    <sheet name="g Lombardia 22-03 (EXP)" sheetId="31" r:id="rId15"/>
    <sheet name="Lombardia 21-03" sheetId="12" r:id="rId16"/>
    <sheet name="g Lombardia 21-03 (EXP)" sheetId="22" r:id="rId17"/>
    <sheet name="Lombardia 20-03" sheetId="23" r:id="rId18"/>
    <sheet name="g Lombardia 20-03 (LN)" sheetId="25" r:id="rId19"/>
    <sheet name="Lombardia 19-03" sheetId="26" r:id="rId20"/>
    <sheet name="g Lombardia 19-03 (EXP)" sheetId="27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32" l="1"/>
  <c r="I12" i="32"/>
  <c r="H12" i="32"/>
  <c r="W34" i="41"/>
  <c r="V34" i="41"/>
  <c r="U34" i="41"/>
  <c r="T34" i="41"/>
  <c r="S34" i="41"/>
  <c r="R34" i="41"/>
  <c r="Q34" i="41"/>
  <c r="P34" i="41"/>
  <c r="O34" i="41"/>
  <c r="N34" i="41"/>
  <c r="W33" i="41"/>
  <c r="V33" i="41"/>
  <c r="U33" i="41"/>
  <c r="T33" i="41"/>
  <c r="S33" i="41"/>
  <c r="R33" i="41"/>
  <c r="Q33" i="41"/>
  <c r="P33" i="41"/>
  <c r="O33" i="41"/>
  <c r="N33" i="41"/>
  <c r="W32" i="41"/>
  <c r="V32" i="41"/>
  <c r="U32" i="41"/>
  <c r="T32" i="41"/>
  <c r="S32" i="41"/>
  <c r="R32" i="41"/>
  <c r="Q32" i="41"/>
  <c r="P32" i="41"/>
  <c r="O32" i="41"/>
  <c r="N32" i="41"/>
  <c r="W31" i="41"/>
  <c r="V31" i="41"/>
  <c r="U31" i="41"/>
  <c r="T31" i="41"/>
  <c r="S31" i="41"/>
  <c r="R31" i="41"/>
  <c r="Q31" i="41"/>
  <c r="P31" i="41"/>
  <c r="O31" i="41"/>
  <c r="N31" i="41"/>
  <c r="W30" i="41"/>
  <c r="V30" i="41"/>
  <c r="U30" i="41"/>
  <c r="T30" i="41"/>
  <c r="S30" i="41"/>
  <c r="R30" i="41"/>
  <c r="Q30" i="41"/>
  <c r="P30" i="41"/>
  <c r="O30" i="41"/>
  <c r="N30" i="41"/>
  <c r="W29" i="41"/>
  <c r="V29" i="41"/>
  <c r="U29" i="41"/>
  <c r="T29" i="41"/>
  <c r="S29" i="41"/>
  <c r="R29" i="41"/>
  <c r="Q29" i="41"/>
  <c r="P29" i="41"/>
  <c r="O29" i="41"/>
  <c r="N29" i="41"/>
  <c r="W28" i="41"/>
  <c r="V28" i="41"/>
  <c r="U28" i="41"/>
  <c r="T28" i="41"/>
  <c r="S28" i="41"/>
  <c r="R28" i="41"/>
  <c r="Q28" i="41"/>
  <c r="P28" i="41"/>
  <c r="O28" i="41"/>
  <c r="N28" i="41"/>
  <c r="W27" i="41"/>
  <c r="V27" i="41"/>
  <c r="U27" i="41"/>
  <c r="T27" i="41"/>
  <c r="S27" i="41"/>
  <c r="R27" i="41"/>
  <c r="Q27" i="41"/>
  <c r="P27" i="41"/>
  <c r="O27" i="41"/>
  <c r="N27" i="41"/>
  <c r="W26" i="41"/>
  <c r="V26" i="41"/>
  <c r="U26" i="41"/>
  <c r="T26" i="41"/>
  <c r="S26" i="41"/>
  <c r="R26" i="41"/>
  <c r="Q26" i="41"/>
  <c r="P26" i="41"/>
  <c r="O26" i="41"/>
  <c r="N26" i="41"/>
  <c r="W25" i="41"/>
  <c r="V25" i="41"/>
  <c r="U25" i="41"/>
  <c r="U38" i="41" s="1"/>
  <c r="T25" i="41"/>
  <c r="T38" i="41" s="1"/>
  <c r="S25" i="41"/>
  <c r="R25" i="41"/>
  <c r="Q25" i="41"/>
  <c r="Q38" i="41" s="1"/>
  <c r="P25" i="41"/>
  <c r="P38" i="41" s="1"/>
  <c r="O25" i="41"/>
  <c r="N25" i="41"/>
  <c r="W24" i="41"/>
  <c r="V24" i="41"/>
  <c r="U24" i="41"/>
  <c r="T24" i="41"/>
  <c r="S24" i="41"/>
  <c r="R24" i="41"/>
  <c r="Q24" i="41"/>
  <c r="P24" i="41"/>
  <c r="O24" i="41"/>
  <c r="N24" i="41"/>
  <c r="W23" i="41"/>
  <c r="V23" i="41"/>
  <c r="U23" i="41"/>
  <c r="T23" i="41"/>
  <c r="S23" i="41"/>
  <c r="R23" i="41"/>
  <c r="Q23" i="41"/>
  <c r="P23" i="41"/>
  <c r="O23" i="41"/>
  <c r="N23" i="41"/>
  <c r="W22" i="41"/>
  <c r="V22" i="41"/>
  <c r="U22" i="41"/>
  <c r="T22" i="41"/>
  <c r="S22" i="41"/>
  <c r="R22" i="41"/>
  <c r="Q22" i="41"/>
  <c r="P22" i="41"/>
  <c r="O22" i="41"/>
  <c r="N22" i="41"/>
  <c r="W21" i="41"/>
  <c r="V21" i="41"/>
  <c r="U21" i="41"/>
  <c r="T21" i="41"/>
  <c r="S21" i="41"/>
  <c r="R21" i="41"/>
  <c r="Q21" i="41"/>
  <c r="P21" i="41"/>
  <c r="O21" i="41"/>
  <c r="N21" i="41"/>
  <c r="W20" i="41"/>
  <c r="V20" i="41"/>
  <c r="U20" i="41"/>
  <c r="T20" i="41"/>
  <c r="S20" i="41"/>
  <c r="R20" i="41"/>
  <c r="Q20" i="41"/>
  <c r="P20" i="41"/>
  <c r="O20" i="41"/>
  <c r="N20" i="41"/>
  <c r="U37" i="41" l="1"/>
  <c r="O38" i="41"/>
  <c r="S38" i="41"/>
  <c r="W38" i="41"/>
  <c r="N37" i="41"/>
  <c r="R37" i="41"/>
  <c r="V37" i="41"/>
  <c r="O37" i="41"/>
  <c r="S37" i="41"/>
  <c r="W37" i="41"/>
  <c r="W33" i="39"/>
  <c r="V33" i="39"/>
  <c r="U33" i="39"/>
  <c r="T33" i="39"/>
  <c r="S33" i="39"/>
  <c r="R33" i="39"/>
  <c r="Q33" i="39"/>
  <c r="P33" i="39"/>
  <c r="O33" i="39"/>
  <c r="N33" i="39"/>
  <c r="W32" i="39"/>
  <c r="V32" i="39"/>
  <c r="U32" i="39"/>
  <c r="T32" i="39"/>
  <c r="S32" i="39"/>
  <c r="R32" i="39"/>
  <c r="Q32" i="39"/>
  <c r="P32" i="39"/>
  <c r="O32" i="39"/>
  <c r="N32" i="39"/>
  <c r="W31" i="39"/>
  <c r="V31" i="39"/>
  <c r="U31" i="39"/>
  <c r="T31" i="39"/>
  <c r="S31" i="39"/>
  <c r="R31" i="39"/>
  <c r="Q31" i="39"/>
  <c r="P31" i="39"/>
  <c r="O31" i="39"/>
  <c r="N31" i="39"/>
  <c r="W30" i="39"/>
  <c r="V30" i="39"/>
  <c r="U30" i="39"/>
  <c r="T30" i="39"/>
  <c r="S30" i="39"/>
  <c r="R30" i="39"/>
  <c r="Q30" i="39"/>
  <c r="P30" i="39"/>
  <c r="O30" i="39"/>
  <c r="N30" i="39"/>
  <c r="W29" i="39"/>
  <c r="V29" i="39"/>
  <c r="U29" i="39"/>
  <c r="T29" i="39"/>
  <c r="S29" i="39"/>
  <c r="R29" i="39"/>
  <c r="Q29" i="39"/>
  <c r="P29" i="39"/>
  <c r="O29" i="39"/>
  <c r="N29" i="39"/>
  <c r="W28" i="39"/>
  <c r="V28" i="39"/>
  <c r="U28" i="39"/>
  <c r="T28" i="39"/>
  <c r="S28" i="39"/>
  <c r="R28" i="39"/>
  <c r="Q28" i="39"/>
  <c r="P28" i="39"/>
  <c r="O28" i="39"/>
  <c r="N28" i="39"/>
  <c r="W27" i="39"/>
  <c r="V27" i="39"/>
  <c r="U27" i="39"/>
  <c r="T27" i="39"/>
  <c r="S27" i="39"/>
  <c r="R27" i="39"/>
  <c r="Q27" i="39"/>
  <c r="P27" i="39"/>
  <c r="O27" i="39"/>
  <c r="N27" i="39"/>
  <c r="W26" i="39"/>
  <c r="V26" i="39"/>
  <c r="U26" i="39"/>
  <c r="T26" i="39"/>
  <c r="S26" i="39"/>
  <c r="R26" i="39"/>
  <c r="Q26" i="39"/>
  <c r="P26" i="39"/>
  <c r="O26" i="39"/>
  <c r="N26" i="39"/>
  <c r="W25" i="39"/>
  <c r="V25" i="39"/>
  <c r="U25" i="39"/>
  <c r="T25" i="39"/>
  <c r="S25" i="39"/>
  <c r="R25" i="39"/>
  <c r="Q25" i="39"/>
  <c r="P25" i="39"/>
  <c r="O25" i="39"/>
  <c r="N25" i="39"/>
  <c r="W24" i="39"/>
  <c r="V24" i="39"/>
  <c r="U24" i="39"/>
  <c r="U37" i="39" s="1"/>
  <c r="T24" i="39"/>
  <c r="T37" i="39" s="1"/>
  <c r="S24" i="39"/>
  <c r="R24" i="39"/>
  <c r="Q24" i="39"/>
  <c r="Q37" i="39" s="1"/>
  <c r="P24" i="39"/>
  <c r="P37" i="39" s="1"/>
  <c r="O24" i="39"/>
  <c r="N24" i="39"/>
  <c r="W23" i="39"/>
  <c r="V23" i="39"/>
  <c r="U23" i="39"/>
  <c r="T23" i="39"/>
  <c r="S23" i="39"/>
  <c r="R23" i="39"/>
  <c r="Q23" i="39"/>
  <c r="P23" i="39"/>
  <c r="O23" i="39"/>
  <c r="N23" i="39"/>
  <c r="W22" i="39"/>
  <c r="V22" i="39"/>
  <c r="U22" i="39"/>
  <c r="T22" i="39"/>
  <c r="S22" i="39"/>
  <c r="R22" i="39"/>
  <c r="Q22" i="39"/>
  <c r="P22" i="39"/>
  <c r="O22" i="39"/>
  <c r="N22" i="39"/>
  <c r="W21" i="39"/>
  <c r="V21" i="39"/>
  <c r="U21" i="39"/>
  <c r="T21" i="39"/>
  <c r="S21" i="39"/>
  <c r="R21" i="39"/>
  <c r="Q21" i="39"/>
  <c r="P21" i="39"/>
  <c r="O21" i="39"/>
  <c r="N21" i="39"/>
  <c r="W20" i="39"/>
  <c r="V20" i="39"/>
  <c r="U20" i="39"/>
  <c r="T20" i="39"/>
  <c r="S20" i="39"/>
  <c r="R20" i="39"/>
  <c r="Q20" i="39"/>
  <c r="P20" i="39"/>
  <c r="O20" i="39"/>
  <c r="N20" i="39"/>
  <c r="U51" i="41" l="1"/>
  <c r="U49" i="41"/>
  <c r="U47" i="41"/>
  <c r="U45" i="41"/>
  <c r="U43" i="41"/>
  <c r="U40" i="41"/>
  <c r="U41" i="41" s="1"/>
  <c r="U52" i="41"/>
  <c r="U50" i="41"/>
  <c r="U48" i="41"/>
  <c r="U46" i="41"/>
  <c r="U44" i="41"/>
  <c r="S52" i="41"/>
  <c r="S50" i="41"/>
  <c r="S48" i="41"/>
  <c r="S46" i="41"/>
  <c r="S44" i="41"/>
  <c r="S51" i="41"/>
  <c r="S49" i="41"/>
  <c r="S47" i="41"/>
  <c r="S45" i="41"/>
  <c r="S43" i="41"/>
  <c r="S40" i="41"/>
  <c r="S41" i="41" s="1"/>
  <c r="O52" i="41"/>
  <c r="O50" i="41"/>
  <c r="O48" i="41"/>
  <c r="O46" i="41"/>
  <c r="O44" i="41"/>
  <c r="O51" i="41"/>
  <c r="O49" i="41"/>
  <c r="O47" i="41"/>
  <c r="O45" i="41"/>
  <c r="O43" i="41"/>
  <c r="O40" i="41"/>
  <c r="O41" i="41" s="1"/>
  <c r="W52" i="41"/>
  <c r="W50" i="41"/>
  <c r="W48" i="41"/>
  <c r="W46" i="41"/>
  <c r="W44" i="41"/>
  <c r="W51" i="41"/>
  <c r="W49" i="41"/>
  <c r="W47" i="41"/>
  <c r="W45" i="41"/>
  <c r="W43" i="41"/>
  <c r="W39" i="41" s="1"/>
  <c r="W40" i="41"/>
  <c r="W41" i="41" s="1"/>
  <c r="Q36" i="39"/>
  <c r="U36" i="39"/>
  <c r="O37" i="39"/>
  <c r="S37" i="39"/>
  <c r="W37" i="39"/>
  <c r="N36" i="39"/>
  <c r="R36" i="39"/>
  <c r="V36" i="39"/>
  <c r="O36" i="39"/>
  <c r="S36" i="39"/>
  <c r="W36" i="39"/>
  <c r="K10" i="32"/>
  <c r="K8" i="32"/>
  <c r="I9" i="32"/>
  <c r="H9" i="32"/>
  <c r="W32" i="36"/>
  <c r="V32" i="36"/>
  <c r="U32" i="36"/>
  <c r="T32" i="36"/>
  <c r="S32" i="36"/>
  <c r="R32" i="36"/>
  <c r="Q32" i="36"/>
  <c r="P32" i="36"/>
  <c r="O32" i="36"/>
  <c r="N32" i="36"/>
  <c r="W31" i="36"/>
  <c r="V31" i="36"/>
  <c r="U31" i="36"/>
  <c r="T31" i="36"/>
  <c r="S31" i="36"/>
  <c r="R31" i="36"/>
  <c r="Q31" i="36"/>
  <c r="P31" i="36"/>
  <c r="O31" i="36"/>
  <c r="N31" i="36"/>
  <c r="W30" i="36"/>
  <c r="V30" i="36"/>
  <c r="U30" i="36"/>
  <c r="T30" i="36"/>
  <c r="S30" i="36"/>
  <c r="R30" i="36"/>
  <c r="Q30" i="36"/>
  <c r="P30" i="36"/>
  <c r="O30" i="36"/>
  <c r="N30" i="36"/>
  <c r="W29" i="36"/>
  <c r="V29" i="36"/>
  <c r="U29" i="36"/>
  <c r="T29" i="36"/>
  <c r="S29" i="36"/>
  <c r="R29" i="36"/>
  <c r="Q29" i="36"/>
  <c r="P29" i="36"/>
  <c r="O29" i="36"/>
  <c r="N29" i="36"/>
  <c r="W28" i="36"/>
  <c r="V28" i="36"/>
  <c r="U28" i="36"/>
  <c r="T28" i="36"/>
  <c r="S28" i="36"/>
  <c r="R28" i="36"/>
  <c r="Q28" i="36"/>
  <c r="P28" i="36"/>
  <c r="O28" i="36"/>
  <c r="N28" i="36"/>
  <c r="W27" i="36"/>
  <c r="V27" i="36"/>
  <c r="U27" i="36"/>
  <c r="T27" i="36"/>
  <c r="S27" i="36"/>
  <c r="R27" i="36"/>
  <c r="Q27" i="36"/>
  <c r="P27" i="36"/>
  <c r="O27" i="36"/>
  <c r="N27" i="36"/>
  <c r="W26" i="36"/>
  <c r="V26" i="36"/>
  <c r="U26" i="36"/>
  <c r="T26" i="36"/>
  <c r="S26" i="36"/>
  <c r="R26" i="36"/>
  <c r="Q26" i="36"/>
  <c r="P26" i="36"/>
  <c r="O26" i="36"/>
  <c r="N26" i="36"/>
  <c r="W25" i="36"/>
  <c r="V25" i="36"/>
  <c r="U25" i="36"/>
  <c r="T25" i="36"/>
  <c r="S25" i="36"/>
  <c r="R25" i="36"/>
  <c r="Q25" i="36"/>
  <c r="P25" i="36"/>
  <c r="O25" i="36"/>
  <c r="N25" i="36"/>
  <c r="W24" i="36"/>
  <c r="V24" i="36"/>
  <c r="U24" i="36"/>
  <c r="T24" i="36"/>
  <c r="S24" i="36"/>
  <c r="R24" i="36"/>
  <c r="Q24" i="36"/>
  <c r="P24" i="36"/>
  <c r="O24" i="36"/>
  <c r="N24" i="36"/>
  <c r="W23" i="36"/>
  <c r="W36" i="36" s="1"/>
  <c r="V23" i="36"/>
  <c r="U23" i="36"/>
  <c r="T23" i="36"/>
  <c r="T36" i="36" s="1"/>
  <c r="S23" i="36"/>
  <c r="S36" i="36" s="1"/>
  <c r="R23" i="36"/>
  <c r="Q23" i="36"/>
  <c r="P23" i="36"/>
  <c r="P36" i="36" s="1"/>
  <c r="O23" i="36"/>
  <c r="O36" i="36" s="1"/>
  <c r="N23" i="36"/>
  <c r="W22" i="36"/>
  <c r="V22" i="36"/>
  <c r="U22" i="36"/>
  <c r="T22" i="36"/>
  <c r="S22" i="36"/>
  <c r="R22" i="36"/>
  <c r="Q22" i="36"/>
  <c r="P22" i="36"/>
  <c r="O22" i="36"/>
  <c r="N22" i="36"/>
  <c r="W21" i="36"/>
  <c r="V21" i="36"/>
  <c r="U21" i="36"/>
  <c r="T21" i="36"/>
  <c r="S21" i="36"/>
  <c r="R21" i="36"/>
  <c r="Q21" i="36"/>
  <c r="P21" i="36"/>
  <c r="O21" i="36"/>
  <c r="N21" i="36"/>
  <c r="W20" i="36"/>
  <c r="V20" i="36"/>
  <c r="U20" i="36"/>
  <c r="T20" i="36"/>
  <c r="S20" i="36"/>
  <c r="R20" i="36"/>
  <c r="Q20" i="36"/>
  <c r="P20" i="36"/>
  <c r="O20" i="36"/>
  <c r="N20" i="36"/>
  <c r="S39" i="41" l="1"/>
  <c r="U39" i="41"/>
  <c r="O39" i="41"/>
  <c r="W51" i="39"/>
  <c r="W49" i="39"/>
  <c r="W47" i="39"/>
  <c r="W45" i="39"/>
  <c r="W43" i="39"/>
  <c r="W50" i="39"/>
  <c r="W48" i="39"/>
  <c r="W46" i="39"/>
  <c r="W44" i="39"/>
  <c r="W42" i="39"/>
  <c r="W39" i="39"/>
  <c r="W40" i="39" s="1"/>
  <c r="Q50" i="39"/>
  <c r="Q48" i="39"/>
  <c r="Q46" i="39"/>
  <c r="Q44" i="39"/>
  <c r="Q42" i="39"/>
  <c r="Q39" i="39"/>
  <c r="Q40" i="39" s="1"/>
  <c r="Q51" i="39"/>
  <c r="Q49" i="39"/>
  <c r="Q47" i="39"/>
  <c r="Q45" i="39"/>
  <c r="Q43" i="39"/>
  <c r="S51" i="39"/>
  <c r="S49" i="39"/>
  <c r="S47" i="39"/>
  <c r="S45" i="39"/>
  <c r="S43" i="39"/>
  <c r="S50" i="39"/>
  <c r="S48" i="39"/>
  <c r="S46" i="39"/>
  <c r="S44" i="39"/>
  <c r="S42" i="39"/>
  <c r="S39" i="39"/>
  <c r="S40" i="39" s="1"/>
  <c r="U50" i="39"/>
  <c r="U48" i="39"/>
  <c r="U46" i="39"/>
  <c r="U44" i="39"/>
  <c r="U42" i="39"/>
  <c r="U39" i="39"/>
  <c r="U40" i="39" s="1"/>
  <c r="U51" i="39"/>
  <c r="U49" i="39"/>
  <c r="U47" i="39"/>
  <c r="U45" i="39"/>
  <c r="U43" i="39"/>
  <c r="O51" i="39"/>
  <c r="O49" i="39"/>
  <c r="O47" i="39"/>
  <c r="O45" i="39"/>
  <c r="O43" i="39"/>
  <c r="O50" i="39"/>
  <c r="O48" i="39"/>
  <c r="O46" i="39"/>
  <c r="O44" i="39"/>
  <c r="O42" i="39"/>
  <c r="O39" i="39"/>
  <c r="O40" i="39" s="1"/>
  <c r="Q35" i="36"/>
  <c r="U35" i="36"/>
  <c r="N35" i="36"/>
  <c r="R35" i="36"/>
  <c r="V35" i="36"/>
  <c r="H5" i="32"/>
  <c r="I5" i="32" s="1"/>
  <c r="H6" i="32"/>
  <c r="H7" i="32"/>
  <c r="I7" i="32" s="1"/>
  <c r="H4" i="32"/>
  <c r="I4" i="32" s="1"/>
  <c r="H2" i="32"/>
  <c r="I2" i="32" s="1"/>
  <c r="I6" i="32"/>
  <c r="H3" i="32"/>
  <c r="I3" i="32" s="1"/>
  <c r="W34" i="12"/>
  <c r="U38" i="39" l="1"/>
  <c r="O38" i="39"/>
  <c r="S38" i="39"/>
  <c r="Q38" i="39"/>
  <c r="W38" i="39"/>
  <c r="W31" i="33"/>
  <c r="V31" i="33"/>
  <c r="U31" i="33"/>
  <c r="T31" i="33"/>
  <c r="S31" i="33"/>
  <c r="R31" i="33"/>
  <c r="Q31" i="33"/>
  <c r="P31" i="33"/>
  <c r="O31" i="33"/>
  <c r="N31" i="33"/>
  <c r="W30" i="33"/>
  <c r="V30" i="33"/>
  <c r="U30" i="33"/>
  <c r="T30" i="33"/>
  <c r="S30" i="33"/>
  <c r="R30" i="33"/>
  <c r="Q30" i="33"/>
  <c r="P30" i="33"/>
  <c r="O30" i="33"/>
  <c r="N30" i="33"/>
  <c r="W29" i="33"/>
  <c r="V29" i="33"/>
  <c r="U29" i="33"/>
  <c r="T29" i="33"/>
  <c r="S29" i="33"/>
  <c r="R29" i="33"/>
  <c r="Q29" i="33"/>
  <c r="P29" i="33"/>
  <c r="O29" i="33"/>
  <c r="N29" i="33"/>
  <c r="W28" i="33"/>
  <c r="V28" i="33"/>
  <c r="U28" i="33"/>
  <c r="T28" i="33"/>
  <c r="S28" i="33"/>
  <c r="R28" i="33"/>
  <c r="Q28" i="33"/>
  <c r="P28" i="33"/>
  <c r="O28" i="33"/>
  <c r="N28" i="33"/>
  <c r="W27" i="33"/>
  <c r="V27" i="33"/>
  <c r="U27" i="33"/>
  <c r="T27" i="33"/>
  <c r="S27" i="33"/>
  <c r="R27" i="33"/>
  <c r="Q27" i="33"/>
  <c r="P27" i="33"/>
  <c r="O27" i="33"/>
  <c r="N27" i="33"/>
  <c r="W26" i="33"/>
  <c r="V26" i="33"/>
  <c r="U26" i="33"/>
  <c r="T26" i="33"/>
  <c r="S26" i="33"/>
  <c r="R26" i="33"/>
  <c r="Q26" i="33"/>
  <c r="P26" i="33"/>
  <c r="O26" i="33"/>
  <c r="N26" i="33"/>
  <c r="W25" i="33"/>
  <c r="V25" i="33"/>
  <c r="U25" i="33"/>
  <c r="T25" i="33"/>
  <c r="S25" i="33"/>
  <c r="R25" i="33"/>
  <c r="Q25" i="33"/>
  <c r="P25" i="33"/>
  <c r="O25" i="33"/>
  <c r="N25" i="33"/>
  <c r="W24" i="33"/>
  <c r="V24" i="33"/>
  <c r="U24" i="33"/>
  <c r="T24" i="33"/>
  <c r="S24" i="33"/>
  <c r="R24" i="33"/>
  <c r="Q24" i="33"/>
  <c r="P24" i="33"/>
  <c r="O24" i="33"/>
  <c r="N24" i="33"/>
  <c r="W23" i="33"/>
  <c r="V23" i="33"/>
  <c r="U23" i="33"/>
  <c r="T23" i="33"/>
  <c r="S23" i="33"/>
  <c r="R23" i="33"/>
  <c r="Q23" i="33"/>
  <c r="P23" i="33"/>
  <c r="O23" i="33"/>
  <c r="N23" i="33"/>
  <c r="W22" i="33"/>
  <c r="V22" i="33"/>
  <c r="U22" i="33"/>
  <c r="U35" i="33" s="1"/>
  <c r="T22" i="33"/>
  <c r="T35" i="33" s="1"/>
  <c r="S22" i="33"/>
  <c r="R22" i="33"/>
  <c r="Q22" i="33"/>
  <c r="Q35" i="33" s="1"/>
  <c r="P22" i="33"/>
  <c r="P35" i="33" s="1"/>
  <c r="O22" i="33"/>
  <c r="N22" i="33"/>
  <c r="W21" i="33"/>
  <c r="V21" i="33"/>
  <c r="U21" i="33"/>
  <c r="T21" i="33"/>
  <c r="S21" i="33"/>
  <c r="R21" i="33"/>
  <c r="Q21" i="33"/>
  <c r="P21" i="33"/>
  <c r="O21" i="33"/>
  <c r="N21" i="33"/>
  <c r="W20" i="33"/>
  <c r="V20" i="33"/>
  <c r="U20" i="33"/>
  <c r="T20" i="33"/>
  <c r="S20" i="33"/>
  <c r="R20" i="33"/>
  <c r="Q20" i="33"/>
  <c r="P20" i="33"/>
  <c r="O20" i="33"/>
  <c r="N20" i="33"/>
  <c r="N34" i="33" l="1"/>
  <c r="R34" i="33"/>
  <c r="V34" i="33"/>
  <c r="O34" i="33"/>
  <c r="S34" i="33"/>
  <c r="W34" i="33"/>
  <c r="W29" i="30"/>
  <c r="V29" i="30"/>
  <c r="U29" i="30"/>
  <c r="T29" i="30"/>
  <c r="S29" i="30"/>
  <c r="R29" i="30"/>
  <c r="Q29" i="30"/>
  <c r="P29" i="30"/>
  <c r="O29" i="30"/>
  <c r="N29" i="30"/>
  <c r="W28" i="30"/>
  <c r="V28" i="30"/>
  <c r="U28" i="30"/>
  <c r="T28" i="30"/>
  <c r="S28" i="30"/>
  <c r="R28" i="30"/>
  <c r="Q28" i="30"/>
  <c r="P28" i="30"/>
  <c r="O28" i="30"/>
  <c r="N28" i="30"/>
  <c r="W27" i="30"/>
  <c r="V27" i="30"/>
  <c r="U27" i="30"/>
  <c r="T27" i="30"/>
  <c r="S27" i="30"/>
  <c r="R27" i="30"/>
  <c r="Q27" i="30"/>
  <c r="P27" i="30"/>
  <c r="O27" i="30"/>
  <c r="N27" i="30"/>
  <c r="W26" i="30"/>
  <c r="V26" i="30"/>
  <c r="U26" i="30"/>
  <c r="T26" i="30"/>
  <c r="S26" i="30"/>
  <c r="R26" i="30"/>
  <c r="Q26" i="30"/>
  <c r="P26" i="30"/>
  <c r="O26" i="30"/>
  <c r="N26" i="30"/>
  <c r="W25" i="30"/>
  <c r="V25" i="30"/>
  <c r="U25" i="30"/>
  <c r="T25" i="30"/>
  <c r="S25" i="30"/>
  <c r="R25" i="30"/>
  <c r="Q25" i="30"/>
  <c r="P25" i="30"/>
  <c r="O25" i="30"/>
  <c r="N25" i="30"/>
  <c r="W24" i="30"/>
  <c r="V24" i="30"/>
  <c r="U24" i="30"/>
  <c r="T24" i="30"/>
  <c r="S24" i="30"/>
  <c r="R24" i="30"/>
  <c r="Q24" i="30"/>
  <c r="P24" i="30"/>
  <c r="O24" i="30"/>
  <c r="N24" i="30"/>
  <c r="W23" i="30"/>
  <c r="V23" i="30"/>
  <c r="U23" i="30"/>
  <c r="T23" i="30"/>
  <c r="S23" i="30"/>
  <c r="R23" i="30"/>
  <c r="Q23" i="30"/>
  <c r="P23" i="30"/>
  <c r="O23" i="30"/>
  <c r="N23" i="30"/>
  <c r="W22" i="30"/>
  <c r="V22" i="30"/>
  <c r="U22" i="30"/>
  <c r="T22" i="30"/>
  <c r="S22" i="30"/>
  <c r="R22" i="30"/>
  <c r="Q22" i="30"/>
  <c r="P22" i="30"/>
  <c r="O22" i="30"/>
  <c r="N22" i="30"/>
  <c r="W21" i="30"/>
  <c r="V21" i="30"/>
  <c r="U21" i="30"/>
  <c r="T21" i="30"/>
  <c r="S21" i="30"/>
  <c r="R21" i="30"/>
  <c r="Q21" i="30"/>
  <c r="P21" i="30"/>
  <c r="O21" i="30"/>
  <c r="N21" i="30"/>
  <c r="W20" i="30"/>
  <c r="V20" i="30"/>
  <c r="U20" i="30"/>
  <c r="T20" i="30"/>
  <c r="S20" i="30"/>
  <c r="R20" i="30"/>
  <c r="Q20" i="30"/>
  <c r="P20" i="30"/>
  <c r="O20" i="30"/>
  <c r="N20" i="30"/>
  <c r="W19" i="30"/>
  <c r="V19" i="30"/>
  <c r="U19" i="30"/>
  <c r="T19" i="30"/>
  <c r="S19" i="30"/>
  <c r="R19" i="30"/>
  <c r="Q19" i="30"/>
  <c r="P19" i="30"/>
  <c r="O19" i="30"/>
  <c r="N19" i="30"/>
  <c r="W30" i="28"/>
  <c r="V30" i="28"/>
  <c r="U30" i="28"/>
  <c r="T30" i="28"/>
  <c r="S30" i="28"/>
  <c r="R30" i="28"/>
  <c r="Q30" i="28"/>
  <c r="P30" i="28"/>
  <c r="O30" i="28"/>
  <c r="N30" i="28"/>
  <c r="W29" i="28"/>
  <c r="V29" i="28"/>
  <c r="U29" i="28"/>
  <c r="T29" i="28"/>
  <c r="S29" i="28"/>
  <c r="R29" i="28"/>
  <c r="Q29" i="28"/>
  <c r="P29" i="28"/>
  <c r="O29" i="28"/>
  <c r="N29" i="28"/>
  <c r="W28" i="28"/>
  <c r="V28" i="28"/>
  <c r="U28" i="28"/>
  <c r="T28" i="28"/>
  <c r="S28" i="28"/>
  <c r="R28" i="28"/>
  <c r="Q28" i="28"/>
  <c r="P28" i="28"/>
  <c r="O28" i="28"/>
  <c r="N28" i="28"/>
  <c r="W27" i="28"/>
  <c r="V27" i="28"/>
  <c r="U27" i="28"/>
  <c r="T27" i="28"/>
  <c r="S27" i="28"/>
  <c r="R27" i="28"/>
  <c r="Q27" i="28"/>
  <c r="P27" i="28"/>
  <c r="O27" i="28"/>
  <c r="N27" i="28"/>
  <c r="W26" i="28"/>
  <c r="V26" i="28"/>
  <c r="U26" i="28"/>
  <c r="T26" i="28"/>
  <c r="S26" i="28"/>
  <c r="R26" i="28"/>
  <c r="Q26" i="28"/>
  <c r="P26" i="28"/>
  <c r="O26" i="28"/>
  <c r="N26" i="28"/>
  <c r="W25" i="28"/>
  <c r="V25" i="28"/>
  <c r="U25" i="28"/>
  <c r="T25" i="28"/>
  <c r="S25" i="28"/>
  <c r="R25" i="28"/>
  <c r="Q25" i="28"/>
  <c r="P25" i="28"/>
  <c r="O25" i="28"/>
  <c r="N25" i="28"/>
  <c r="W24" i="28"/>
  <c r="V24" i="28"/>
  <c r="U24" i="28"/>
  <c r="T24" i="28"/>
  <c r="S24" i="28"/>
  <c r="R24" i="28"/>
  <c r="Q24" i="28"/>
  <c r="P24" i="28"/>
  <c r="O24" i="28"/>
  <c r="N24" i="28"/>
  <c r="W23" i="28"/>
  <c r="V23" i="28"/>
  <c r="U23" i="28"/>
  <c r="T23" i="28"/>
  <c r="S23" i="28"/>
  <c r="R23" i="28"/>
  <c r="Q23" i="28"/>
  <c r="P23" i="28"/>
  <c r="O23" i="28"/>
  <c r="N23" i="28"/>
  <c r="W22" i="28"/>
  <c r="V22" i="28"/>
  <c r="U22" i="28"/>
  <c r="T22" i="28"/>
  <c r="S22" i="28"/>
  <c r="R22" i="28"/>
  <c r="Q22" i="28"/>
  <c r="P22" i="28"/>
  <c r="O22" i="28"/>
  <c r="N22" i="28"/>
  <c r="W21" i="28"/>
  <c r="V21" i="28"/>
  <c r="U21" i="28"/>
  <c r="U34" i="28" s="1"/>
  <c r="T21" i="28"/>
  <c r="T34" i="28" s="1"/>
  <c r="S21" i="28"/>
  <c r="R21" i="28"/>
  <c r="Q21" i="28"/>
  <c r="Q34" i="28" s="1"/>
  <c r="P21" i="28"/>
  <c r="P34" i="28" s="1"/>
  <c r="O21" i="28"/>
  <c r="N21" i="28"/>
  <c r="W20" i="28"/>
  <c r="V20" i="28"/>
  <c r="U20" i="28"/>
  <c r="T20" i="28"/>
  <c r="S20" i="28"/>
  <c r="R20" i="28"/>
  <c r="Q20" i="28"/>
  <c r="P20" i="28"/>
  <c r="O20" i="28"/>
  <c r="N20" i="28"/>
  <c r="Q32" i="30" l="1"/>
  <c r="U32" i="30"/>
  <c r="O33" i="30"/>
  <c r="S33" i="30"/>
  <c r="W33" i="30"/>
  <c r="N32" i="30"/>
  <c r="R32" i="30"/>
  <c r="V32" i="30"/>
  <c r="O32" i="30"/>
  <c r="S32" i="30"/>
  <c r="W32" i="30"/>
  <c r="T33" i="28"/>
  <c r="N34" i="28"/>
  <c r="R34" i="28"/>
  <c r="V34" i="28"/>
  <c r="Q33" i="28"/>
  <c r="U33" i="28"/>
  <c r="O34" i="28"/>
  <c r="S34" i="28"/>
  <c r="W34" i="28"/>
  <c r="N33" i="28"/>
  <c r="R33" i="28"/>
  <c r="V33" i="28"/>
  <c r="O33" i="28"/>
  <c r="S33" i="28"/>
  <c r="W33" i="28"/>
  <c r="W47" i="30" l="1"/>
  <c r="W45" i="30"/>
  <c r="W43" i="30"/>
  <c r="W41" i="30"/>
  <c r="W39" i="30"/>
  <c r="W46" i="30"/>
  <c r="W44" i="30"/>
  <c r="W42" i="30"/>
  <c r="W40" i="30"/>
  <c r="W38" i="30"/>
  <c r="W35" i="30"/>
  <c r="W36" i="30" s="1"/>
  <c r="S47" i="30"/>
  <c r="S45" i="30"/>
  <c r="S43" i="30"/>
  <c r="S41" i="30"/>
  <c r="S39" i="30"/>
  <c r="S46" i="30"/>
  <c r="S44" i="30"/>
  <c r="S42" i="30"/>
  <c r="S40" i="30"/>
  <c r="S38" i="30"/>
  <c r="S35" i="30"/>
  <c r="S36" i="30" s="1"/>
  <c r="O47" i="30"/>
  <c r="O45" i="30"/>
  <c r="O43" i="30"/>
  <c r="O41" i="30"/>
  <c r="O39" i="30"/>
  <c r="O46" i="30"/>
  <c r="O44" i="30"/>
  <c r="O42" i="30"/>
  <c r="O40" i="30"/>
  <c r="O38" i="30"/>
  <c r="O35" i="30"/>
  <c r="O36" i="30" s="1"/>
  <c r="S48" i="28"/>
  <c r="S46" i="28"/>
  <c r="S44" i="28"/>
  <c r="S42" i="28"/>
  <c r="S40" i="28"/>
  <c r="S47" i="28"/>
  <c r="S45" i="28"/>
  <c r="S43" i="28"/>
  <c r="S41" i="28"/>
  <c r="S39" i="28"/>
  <c r="S36" i="28"/>
  <c r="S37" i="28" s="1"/>
  <c r="O48" i="28"/>
  <c r="O46" i="28"/>
  <c r="O44" i="28"/>
  <c r="O42" i="28"/>
  <c r="O40" i="28"/>
  <c r="O47" i="28"/>
  <c r="O45" i="28"/>
  <c r="O43" i="28"/>
  <c r="O41" i="28"/>
  <c r="O39" i="28"/>
  <c r="O36" i="28"/>
  <c r="O37" i="28" s="1"/>
  <c r="T47" i="28"/>
  <c r="T45" i="28"/>
  <c r="T43" i="28"/>
  <c r="T41" i="28"/>
  <c r="T39" i="28"/>
  <c r="T36" i="28"/>
  <c r="T37" i="28" s="1"/>
  <c r="T48" i="28"/>
  <c r="T46" i="28"/>
  <c r="T44" i="28"/>
  <c r="T42" i="28"/>
  <c r="T40" i="28"/>
  <c r="W48" i="28"/>
  <c r="W46" i="28"/>
  <c r="W44" i="28"/>
  <c r="W42" i="28"/>
  <c r="W40" i="28"/>
  <c r="W47" i="28"/>
  <c r="W45" i="28"/>
  <c r="W43" i="28"/>
  <c r="W41" i="28"/>
  <c r="W39" i="28"/>
  <c r="W36" i="28"/>
  <c r="W37" i="28" s="1"/>
  <c r="N48" i="28"/>
  <c r="N46" i="28"/>
  <c r="N44" i="28"/>
  <c r="N42" i="28"/>
  <c r="N40" i="28"/>
  <c r="N47" i="28"/>
  <c r="N45" i="28"/>
  <c r="N43" i="28"/>
  <c r="N41" i="28"/>
  <c r="N39" i="28"/>
  <c r="N36" i="28"/>
  <c r="N37" i="28" s="1"/>
  <c r="V48" i="28"/>
  <c r="V46" i="28"/>
  <c r="V44" i="28"/>
  <c r="V42" i="28"/>
  <c r="V40" i="28"/>
  <c r="V47" i="28"/>
  <c r="V45" i="28"/>
  <c r="V43" i="28"/>
  <c r="V41" i="28"/>
  <c r="V39" i="28"/>
  <c r="V36" i="28"/>
  <c r="V37" i="28" s="1"/>
  <c r="U47" i="28"/>
  <c r="U45" i="28"/>
  <c r="U43" i="28"/>
  <c r="U41" i="28"/>
  <c r="U39" i="28"/>
  <c r="U36" i="28"/>
  <c r="U37" i="28" s="1"/>
  <c r="U48" i="28"/>
  <c r="U46" i="28"/>
  <c r="U44" i="28"/>
  <c r="U42" i="28"/>
  <c r="U40" i="28"/>
  <c r="R48" i="28"/>
  <c r="R46" i="28"/>
  <c r="R44" i="28"/>
  <c r="R42" i="28"/>
  <c r="R40" i="28"/>
  <c r="R47" i="28"/>
  <c r="R45" i="28"/>
  <c r="R43" i="28"/>
  <c r="R41" i="28"/>
  <c r="R39" i="28"/>
  <c r="R36" i="28"/>
  <c r="R37" i="28" s="1"/>
  <c r="Q47" i="28"/>
  <c r="Q45" i="28"/>
  <c r="Q43" i="28"/>
  <c r="Q41" i="28"/>
  <c r="Q39" i="28"/>
  <c r="Q36" i="28"/>
  <c r="Q37" i="28" s="1"/>
  <c r="Q48" i="28"/>
  <c r="Q46" i="28"/>
  <c r="Q44" i="28"/>
  <c r="Q42" i="28"/>
  <c r="Q40" i="28"/>
  <c r="W34" i="30" l="1"/>
  <c r="O34" i="30"/>
  <c r="S34" i="30"/>
  <c r="R35" i="28"/>
  <c r="U35" i="28"/>
  <c r="W35" i="28"/>
  <c r="T35" i="28"/>
  <c r="N35" i="28"/>
  <c r="S35" i="28"/>
  <c r="Q35" i="28"/>
  <c r="V35" i="28"/>
  <c r="O35" i="28"/>
  <c r="W26" i="26" l="1"/>
  <c r="V26" i="26"/>
  <c r="U26" i="26"/>
  <c r="T26" i="26"/>
  <c r="S26" i="26"/>
  <c r="R26" i="26"/>
  <c r="Q26" i="26"/>
  <c r="P26" i="26"/>
  <c r="O26" i="26"/>
  <c r="N26" i="26"/>
  <c r="W25" i="26"/>
  <c r="V25" i="26"/>
  <c r="U25" i="26"/>
  <c r="T25" i="26"/>
  <c r="S25" i="26"/>
  <c r="R25" i="26"/>
  <c r="Q25" i="26"/>
  <c r="P25" i="26"/>
  <c r="O25" i="26"/>
  <c r="N25" i="26"/>
  <c r="W24" i="26"/>
  <c r="V24" i="26"/>
  <c r="U24" i="26"/>
  <c r="T24" i="26"/>
  <c r="S24" i="26"/>
  <c r="R24" i="26"/>
  <c r="Q24" i="26"/>
  <c r="P24" i="26"/>
  <c r="O24" i="26"/>
  <c r="N24" i="26"/>
  <c r="W23" i="26"/>
  <c r="V23" i="26"/>
  <c r="U23" i="26"/>
  <c r="T23" i="26"/>
  <c r="S23" i="26"/>
  <c r="R23" i="26"/>
  <c r="Q23" i="26"/>
  <c r="P23" i="26"/>
  <c r="O23" i="26"/>
  <c r="N23" i="26"/>
  <c r="W22" i="26"/>
  <c r="V22" i="26"/>
  <c r="U22" i="26"/>
  <c r="T22" i="26"/>
  <c r="S22" i="26"/>
  <c r="R22" i="26"/>
  <c r="Q22" i="26"/>
  <c r="P22" i="26"/>
  <c r="O22" i="26"/>
  <c r="N22" i="26"/>
  <c r="W21" i="26"/>
  <c r="V21" i="26"/>
  <c r="U21" i="26"/>
  <c r="T21" i="26"/>
  <c r="S21" i="26"/>
  <c r="R21" i="26"/>
  <c r="Q21" i="26"/>
  <c r="P21" i="26"/>
  <c r="O21" i="26"/>
  <c r="N21" i="26"/>
  <c r="W20" i="26"/>
  <c r="V20" i="26"/>
  <c r="U20" i="26"/>
  <c r="T20" i="26"/>
  <c r="S20" i="26"/>
  <c r="R20" i="26"/>
  <c r="Q20" i="26"/>
  <c r="P20" i="26"/>
  <c r="O20" i="26"/>
  <c r="N20" i="26"/>
  <c r="W19" i="26"/>
  <c r="V19" i="26"/>
  <c r="U19" i="26"/>
  <c r="T19" i="26"/>
  <c r="S19" i="26"/>
  <c r="R19" i="26"/>
  <c r="Q19" i="26"/>
  <c r="P19" i="26"/>
  <c r="O19" i="26"/>
  <c r="N19" i="26"/>
  <c r="W18" i="26"/>
  <c r="V18" i="26"/>
  <c r="U18" i="26"/>
  <c r="T18" i="26"/>
  <c r="S18" i="26"/>
  <c r="R18" i="26"/>
  <c r="Q18" i="26"/>
  <c r="P18" i="26"/>
  <c r="O18" i="26"/>
  <c r="N18" i="26"/>
  <c r="W17" i="26"/>
  <c r="W30" i="26" s="1"/>
  <c r="V17" i="26"/>
  <c r="U17" i="26"/>
  <c r="U30" i="26" s="1"/>
  <c r="T17" i="26"/>
  <c r="S17" i="26"/>
  <c r="R17" i="26"/>
  <c r="Q17" i="26"/>
  <c r="Q30" i="26" s="1"/>
  <c r="P17" i="26"/>
  <c r="O17" i="26"/>
  <c r="O30" i="26" s="1"/>
  <c r="N17" i="26"/>
  <c r="W16" i="26"/>
  <c r="V16" i="26"/>
  <c r="U16" i="26"/>
  <c r="T16" i="26"/>
  <c r="S16" i="26"/>
  <c r="R16" i="26"/>
  <c r="Q16" i="26"/>
  <c r="P16" i="26"/>
  <c r="O16" i="26"/>
  <c r="N16" i="26"/>
  <c r="W27" i="23"/>
  <c r="V27" i="23"/>
  <c r="U27" i="23"/>
  <c r="T27" i="23"/>
  <c r="S27" i="23"/>
  <c r="R27" i="23"/>
  <c r="Q27" i="23"/>
  <c r="P27" i="23"/>
  <c r="O27" i="23"/>
  <c r="N27" i="23"/>
  <c r="W26" i="23"/>
  <c r="V26" i="23"/>
  <c r="U26" i="23"/>
  <c r="T26" i="23"/>
  <c r="S26" i="23"/>
  <c r="R26" i="23"/>
  <c r="Q26" i="23"/>
  <c r="P26" i="23"/>
  <c r="O26" i="23"/>
  <c r="N26" i="23"/>
  <c r="W25" i="23"/>
  <c r="V25" i="23"/>
  <c r="U25" i="23"/>
  <c r="T25" i="23"/>
  <c r="S25" i="23"/>
  <c r="R25" i="23"/>
  <c r="Q25" i="23"/>
  <c r="P25" i="23"/>
  <c r="O25" i="23"/>
  <c r="N25" i="23"/>
  <c r="W24" i="23"/>
  <c r="V24" i="23"/>
  <c r="U24" i="23"/>
  <c r="T24" i="23"/>
  <c r="S24" i="23"/>
  <c r="R24" i="23"/>
  <c r="Q24" i="23"/>
  <c r="P24" i="23"/>
  <c r="O24" i="23"/>
  <c r="N24" i="23"/>
  <c r="W23" i="23"/>
  <c r="V23" i="23"/>
  <c r="U23" i="23"/>
  <c r="T23" i="23"/>
  <c r="S23" i="23"/>
  <c r="R23" i="23"/>
  <c r="Q23" i="23"/>
  <c r="P23" i="23"/>
  <c r="O23" i="23"/>
  <c r="N23" i="23"/>
  <c r="W22" i="23"/>
  <c r="V22" i="23"/>
  <c r="U22" i="23"/>
  <c r="T22" i="23"/>
  <c r="S22" i="23"/>
  <c r="R22" i="23"/>
  <c r="Q22" i="23"/>
  <c r="P22" i="23"/>
  <c r="O22" i="23"/>
  <c r="N22" i="23"/>
  <c r="W21" i="23"/>
  <c r="V21" i="23"/>
  <c r="U21" i="23"/>
  <c r="T21" i="23"/>
  <c r="S21" i="23"/>
  <c r="R21" i="23"/>
  <c r="Q21" i="23"/>
  <c r="P21" i="23"/>
  <c r="O21" i="23"/>
  <c r="N21" i="23"/>
  <c r="W20" i="23"/>
  <c r="V20" i="23"/>
  <c r="U20" i="23"/>
  <c r="T20" i="23"/>
  <c r="S20" i="23"/>
  <c r="R20" i="23"/>
  <c r="Q20" i="23"/>
  <c r="P20" i="23"/>
  <c r="O20" i="23"/>
  <c r="N20" i="23"/>
  <c r="W19" i="23"/>
  <c r="V19" i="23"/>
  <c r="U19" i="23"/>
  <c r="T19" i="23"/>
  <c r="S19" i="23"/>
  <c r="R19" i="23"/>
  <c r="Q19" i="23"/>
  <c r="P19" i="23"/>
  <c r="O19" i="23"/>
  <c r="N19" i="23"/>
  <c r="W18" i="23"/>
  <c r="V18" i="23"/>
  <c r="U18" i="23"/>
  <c r="T18" i="23"/>
  <c r="S18" i="23"/>
  <c r="R18" i="23"/>
  <c r="Q18" i="23"/>
  <c r="P18" i="23"/>
  <c r="O18" i="23"/>
  <c r="N18" i="23"/>
  <c r="W17" i="23"/>
  <c r="V17" i="23"/>
  <c r="U17" i="23"/>
  <c r="T17" i="23"/>
  <c r="S17" i="23"/>
  <c r="R17" i="23"/>
  <c r="Q17" i="23"/>
  <c r="P17" i="23"/>
  <c r="O17" i="23"/>
  <c r="N17" i="23"/>
  <c r="N29" i="26" l="1"/>
  <c r="R29" i="26"/>
  <c r="V29" i="26"/>
  <c r="O29" i="26"/>
  <c r="S29" i="26"/>
  <c r="W29" i="26"/>
  <c r="P30" i="23"/>
  <c r="T30" i="23"/>
  <c r="N31" i="23"/>
  <c r="R31" i="23"/>
  <c r="V31" i="23"/>
  <c r="Q30" i="23"/>
  <c r="U30" i="23"/>
  <c r="O31" i="23"/>
  <c r="S31" i="23"/>
  <c r="W31" i="23"/>
  <c r="N30" i="23"/>
  <c r="R30" i="23"/>
  <c r="V30" i="23"/>
  <c r="O30" i="23"/>
  <c r="S30" i="23"/>
  <c r="W30" i="23"/>
  <c r="W28" i="12"/>
  <c r="V28" i="12"/>
  <c r="U28" i="12"/>
  <c r="T28" i="12"/>
  <c r="S28" i="12"/>
  <c r="R28" i="12"/>
  <c r="Q28" i="12"/>
  <c r="P28" i="12"/>
  <c r="O28" i="12"/>
  <c r="N28" i="12"/>
  <c r="W27" i="12"/>
  <c r="V27" i="12"/>
  <c r="U27" i="12"/>
  <c r="T27" i="12"/>
  <c r="S27" i="12"/>
  <c r="R27" i="12"/>
  <c r="Q27" i="12"/>
  <c r="P27" i="12"/>
  <c r="O27" i="12"/>
  <c r="N27" i="12"/>
  <c r="W26" i="12"/>
  <c r="V26" i="12"/>
  <c r="U26" i="12"/>
  <c r="T26" i="12"/>
  <c r="S26" i="12"/>
  <c r="R26" i="12"/>
  <c r="Q26" i="12"/>
  <c r="P26" i="12"/>
  <c r="O26" i="12"/>
  <c r="N26" i="12"/>
  <c r="W25" i="12"/>
  <c r="V25" i="12"/>
  <c r="U25" i="12"/>
  <c r="T25" i="12"/>
  <c r="S25" i="12"/>
  <c r="R25" i="12"/>
  <c r="Q25" i="12"/>
  <c r="P25" i="12"/>
  <c r="O25" i="12"/>
  <c r="N25" i="12"/>
  <c r="W24" i="12"/>
  <c r="V24" i="12"/>
  <c r="U24" i="12"/>
  <c r="T24" i="12"/>
  <c r="S24" i="12"/>
  <c r="R24" i="12"/>
  <c r="Q24" i="12"/>
  <c r="P24" i="12"/>
  <c r="O24" i="12"/>
  <c r="N24" i="12"/>
  <c r="W23" i="12"/>
  <c r="V23" i="12"/>
  <c r="U23" i="12"/>
  <c r="T23" i="12"/>
  <c r="S23" i="12"/>
  <c r="R23" i="12"/>
  <c r="Q23" i="12"/>
  <c r="P23" i="12"/>
  <c r="O23" i="12"/>
  <c r="N23" i="12"/>
  <c r="W22" i="12"/>
  <c r="V22" i="12"/>
  <c r="U22" i="12"/>
  <c r="T22" i="12"/>
  <c r="S22" i="12"/>
  <c r="R22" i="12"/>
  <c r="Q22" i="12"/>
  <c r="P22" i="12"/>
  <c r="O22" i="12"/>
  <c r="N22" i="12"/>
  <c r="W21" i="12"/>
  <c r="V21" i="12"/>
  <c r="U21" i="12"/>
  <c r="T21" i="12"/>
  <c r="S21" i="12"/>
  <c r="R21" i="12"/>
  <c r="Q21" i="12"/>
  <c r="P21" i="12"/>
  <c r="O21" i="12"/>
  <c r="N21" i="12"/>
  <c r="W20" i="12"/>
  <c r="V20" i="12"/>
  <c r="U20" i="12"/>
  <c r="T20" i="12"/>
  <c r="S20" i="12"/>
  <c r="R20" i="12"/>
  <c r="Q20" i="12"/>
  <c r="P20" i="12"/>
  <c r="O20" i="12"/>
  <c r="N20" i="12"/>
  <c r="W19" i="12"/>
  <c r="V19" i="12"/>
  <c r="V32" i="12" s="1"/>
  <c r="U19" i="12"/>
  <c r="T19" i="12"/>
  <c r="S19" i="12"/>
  <c r="R19" i="12"/>
  <c r="R32" i="12" s="1"/>
  <c r="Q19" i="12"/>
  <c r="P19" i="12"/>
  <c r="O19" i="12"/>
  <c r="N19" i="12"/>
  <c r="N32" i="12" s="1"/>
  <c r="W18" i="12"/>
  <c r="V18" i="12"/>
  <c r="U18" i="12"/>
  <c r="T18" i="12"/>
  <c r="S18" i="12"/>
  <c r="R18" i="12"/>
  <c r="Q18" i="12"/>
  <c r="P18" i="12"/>
  <c r="O18" i="12"/>
  <c r="N18" i="12"/>
  <c r="W44" i="26" l="1"/>
  <c r="W42" i="26"/>
  <c r="W40" i="26"/>
  <c r="W38" i="26"/>
  <c r="W36" i="26"/>
  <c r="W43" i="26"/>
  <c r="W41" i="26"/>
  <c r="W37" i="26"/>
  <c r="W32" i="26"/>
  <c r="W33" i="26" s="1"/>
  <c r="W39" i="26"/>
  <c r="W35" i="26"/>
  <c r="O44" i="26"/>
  <c r="O42" i="26"/>
  <c r="O40" i="26"/>
  <c r="O38" i="26"/>
  <c r="O36" i="26"/>
  <c r="O43" i="26"/>
  <c r="O41" i="26"/>
  <c r="O37" i="26"/>
  <c r="O32" i="26"/>
  <c r="O33" i="26" s="1"/>
  <c r="O39" i="26"/>
  <c r="O35" i="26"/>
  <c r="N45" i="23"/>
  <c r="N43" i="23"/>
  <c r="N41" i="23"/>
  <c r="N39" i="23"/>
  <c r="N37" i="23"/>
  <c r="N44" i="23"/>
  <c r="N42" i="23"/>
  <c r="N40" i="23"/>
  <c r="N38" i="23"/>
  <c r="N36" i="23"/>
  <c r="N33" i="23"/>
  <c r="N34" i="23" s="1"/>
  <c r="O45" i="23"/>
  <c r="O43" i="23"/>
  <c r="O41" i="23"/>
  <c r="O39" i="23"/>
  <c r="O37" i="23"/>
  <c r="O44" i="23"/>
  <c r="O42" i="23"/>
  <c r="O40" i="23"/>
  <c r="O38" i="23"/>
  <c r="O36" i="23"/>
  <c r="O33" i="23"/>
  <c r="O34" i="23" s="1"/>
  <c r="V45" i="23"/>
  <c r="V43" i="23"/>
  <c r="V41" i="23"/>
  <c r="V39" i="23"/>
  <c r="V37" i="23"/>
  <c r="V44" i="23"/>
  <c r="V42" i="23"/>
  <c r="V40" i="23"/>
  <c r="V38" i="23"/>
  <c r="V36" i="23"/>
  <c r="V33" i="23"/>
  <c r="V34" i="23" s="1"/>
  <c r="R45" i="23"/>
  <c r="R43" i="23"/>
  <c r="R41" i="23"/>
  <c r="R39" i="23"/>
  <c r="R37" i="23"/>
  <c r="R44" i="23"/>
  <c r="R42" i="23"/>
  <c r="R40" i="23"/>
  <c r="R38" i="23"/>
  <c r="R36" i="23"/>
  <c r="R32" i="23" s="1"/>
  <c r="R33" i="23"/>
  <c r="R34" i="23" s="1"/>
  <c r="W45" i="23"/>
  <c r="W43" i="23"/>
  <c r="W41" i="23"/>
  <c r="W39" i="23"/>
  <c r="W37" i="23"/>
  <c r="W44" i="23"/>
  <c r="W42" i="23"/>
  <c r="W40" i="23"/>
  <c r="W38" i="23"/>
  <c r="W36" i="23"/>
  <c r="W33" i="23"/>
  <c r="W34" i="23" s="1"/>
  <c r="S45" i="23"/>
  <c r="S43" i="23"/>
  <c r="S41" i="23"/>
  <c r="S39" i="23"/>
  <c r="S37" i="23"/>
  <c r="S44" i="23"/>
  <c r="S42" i="23"/>
  <c r="S40" i="23"/>
  <c r="S38" i="23"/>
  <c r="S36" i="23"/>
  <c r="S33" i="23"/>
  <c r="S34" i="23" s="1"/>
  <c r="V31" i="12"/>
  <c r="V39" i="12" s="1"/>
  <c r="O32" i="12"/>
  <c r="S32" i="12"/>
  <c r="S31" i="12"/>
  <c r="W32" i="12"/>
  <c r="W31" i="12"/>
  <c r="Q31" i="12"/>
  <c r="V34" i="12"/>
  <c r="V35" i="12" s="1"/>
  <c r="V46" i="12"/>
  <c r="U32" i="12"/>
  <c r="P31" i="12"/>
  <c r="T31" i="12"/>
  <c r="W31" i="26" l="1"/>
  <c r="O31" i="26"/>
  <c r="V32" i="23"/>
  <c r="W32" i="23"/>
  <c r="N32" i="23"/>
  <c r="S32" i="23"/>
  <c r="O32" i="23"/>
  <c r="V41" i="12"/>
  <c r="V43" i="12"/>
  <c r="V40" i="12"/>
  <c r="V38" i="12"/>
  <c r="V37" i="12"/>
  <c r="V44" i="12"/>
  <c r="V42" i="12"/>
  <c r="V45" i="12"/>
  <c r="S46" i="12"/>
  <c r="S44" i="12"/>
  <c r="S45" i="12"/>
  <c r="S43" i="12"/>
  <c r="S41" i="12"/>
  <c r="S39" i="12"/>
  <c r="S37" i="12"/>
  <c r="S34" i="12"/>
  <c r="S35" i="12" s="1"/>
  <c r="S42" i="12"/>
  <c r="S40" i="12"/>
  <c r="S38" i="12"/>
  <c r="W46" i="12"/>
  <c r="W44" i="12"/>
  <c r="W43" i="12"/>
  <c r="W41" i="12"/>
  <c r="W39" i="12"/>
  <c r="W37" i="12"/>
  <c r="W35" i="12"/>
  <c r="W45" i="12"/>
  <c r="W42" i="12"/>
  <c r="W40" i="12"/>
  <c r="W38" i="12"/>
  <c r="V33" i="12" l="1"/>
  <c r="S33" i="12"/>
  <c r="W33" i="12"/>
  <c r="N31" i="12"/>
  <c r="N34" i="12" s="1"/>
  <c r="N35" i="12" s="1"/>
  <c r="N42" i="12"/>
  <c r="U31" i="12"/>
  <c r="U46" i="12" s="1"/>
  <c r="N38" i="12" l="1"/>
  <c r="N41" i="12"/>
  <c r="U44" i="12"/>
  <c r="U42" i="12"/>
  <c r="U43" i="12"/>
  <c r="N46" i="12"/>
  <c r="N39" i="12"/>
  <c r="U40" i="12"/>
  <c r="U41" i="12"/>
  <c r="U34" i="12"/>
  <c r="U35" i="12" s="1"/>
  <c r="N40" i="12"/>
  <c r="N45" i="12"/>
  <c r="N37" i="12"/>
  <c r="U45" i="12"/>
  <c r="U37" i="12"/>
  <c r="U38" i="12"/>
  <c r="U39" i="12"/>
  <c r="N44" i="12"/>
  <c r="N43" i="12"/>
  <c r="U33" i="12" l="1"/>
  <c r="N33" i="12"/>
  <c r="O31" i="12"/>
  <c r="O37" i="12" s="1"/>
  <c r="Q32" i="12"/>
  <c r="Q38" i="12" s="1"/>
  <c r="R31" i="12"/>
  <c r="R44" i="12" s="1"/>
  <c r="R46" i="12"/>
  <c r="O41" i="12"/>
  <c r="R45" i="12"/>
  <c r="R34" i="12"/>
  <c r="R35" i="12" s="1"/>
  <c r="Q46" i="12"/>
  <c r="Q37" i="12"/>
  <c r="Q40" i="12"/>
  <c r="Q41" i="12"/>
  <c r="Q45" i="12"/>
  <c r="O40" i="12"/>
  <c r="O39" i="12"/>
  <c r="O42" i="12"/>
  <c r="O44" i="12"/>
  <c r="O34" i="12"/>
  <c r="O35" i="12" s="1"/>
  <c r="O45" i="12"/>
  <c r="O46" i="12"/>
  <c r="O43" i="12"/>
  <c r="R43" i="12" l="1"/>
  <c r="R40" i="12"/>
  <c r="R42" i="12"/>
  <c r="Q44" i="12"/>
  <c r="Q39" i="12"/>
  <c r="Q33" i="12" s="1"/>
  <c r="Q42" i="12"/>
  <c r="R38" i="12"/>
  <c r="R41" i="12"/>
  <c r="O38" i="12"/>
  <c r="O33" i="12" s="1"/>
  <c r="Q34" i="12"/>
  <c r="Q35" i="12" s="1"/>
  <c r="Q43" i="12"/>
  <c r="R37" i="12"/>
  <c r="R39" i="12"/>
  <c r="R33" i="12" l="1"/>
  <c r="T32" i="12"/>
  <c r="P32" i="12"/>
  <c r="T46" i="12"/>
  <c r="T44" i="12"/>
  <c r="T43" i="12"/>
  <c r="P40" i="12"/>
  <c r="P41" i="12"/>
  <c r="P43" i="12"/>
  <c r="T39" i="12"/>
  <c r="P38" i="12"/>
  <c r="P46" i="12"/>
  <c r="P34" i="12"/>
  <c r="P35" i="12"/>
  <c r="T40" i="12"/>
  <c r="T37" i="12"/>
  <c r="T41" i="12"/>
  <c r="P45" i="12"/>
  <c r="P39" i="12"/>
  <c r="P42" i="12"/>
  <c r="T42" i="12"/>
  <c r="T34" i="12"/>
  <c r="T35" i="12"/>
  <c r="T38" i="12"/>
  <c r="T45" i="12"/>
  <c r="P44" i="12"/>
  <c r="P37" i="12"/>
  <c r="P33" i="12"/>
  <c r="T33" i="12"/>
  <c r="U31" i="23"/>
  <c r="U44" i="23" s="1"/>
  <c r="Q31" i="23"/>
  <c r="T31" i="23"/>
  <c r="T38" i="23" s="1"/>
  <c r="P31" i="23"/>
  <c r="T37" i="23"/>
  <c r="U36" i="23"/>
  <c r="P42" i="23"/>
  <c r="P33" i="23"/>
  <c r="P34" i="23"/>
  <c r="P39" i="23"/>
  <c r="Q38" i="23"/>
  <c r="Q43" i="23"/>
  <c r="T33" i="23"/>
  <c r="T34" i="23" s="1"/>
  <c r="U38" i="23"/>
  <c r="P44" i="23"/>
  <c r="P41" i="23"/>
  <c r="Q40" i="23"/>
  <c r="Q45" i="23"/>
  <c r="T43" i="23"/>
  <c r="U33" i="23"/>
  <c r="U34" i="23" s="1"/>
  <c r="U39" i="23"/>
  <c r="P40" i="23"/>
  <c r="P45" i="23"/>
  <c r="P37" i="23"/>
  <c r="Q44" i="23"/>
  <c r="Q36" i="23"/>
  <c r="Q41" i="23"/>
  <c r="T39" i="23"/>
  <c r="P36" i="23"/>
  <c r="P32" i="23" s="1"/>
  <c r="P38" i="23"/>
  <c r="P43" i="23"/>
  <c r="T44" i="23"/>
  <c r="T41" i="23"/>
  <c r="U45" i="23"/>
  <c r="Q42" i="23"/>
  <c r="Q33" i="23"/>
  <c r="Q34" i="23"/>
  <c r="Q39" i="23"/>
  <c r="Q37" i="23"/>
  <c r="Q32" i="23" s="1"/>
  <c r="U40" i="23" l="1"/>
  <c r="U43" i="23"/>
  <c r="U42" i="23"/>
  <c r="U41" i="23"/>
  <c r="T45" i="23"/>
  <c r="T40" i="23"/>
  <c r="U37" i="23"/>
  <c r="T36" i="23"/>
  <c r="T32" i="23" s="1"/>
  <c r="T42" i="23"/>
  <c r="U32" i="23" l="1"/>
  <c r="V30" i="26"/>
  <c r="V36" i="26" s="1"/>
  <c r="N30" i="26"/>
  <c r="N36" i="26" s="1"/>
  <c r="P29" i="26"/>
  <c r="S30" i="26"/>
  <c r="S40" i="26" s="1"/>
  <c r="U29" i="26"/>
  <c r="U42" i="26" s="1"/>
  <c r="U32" i="26"/>
  <c r="U33" i="26" s="1"/>
  <c r="U39" i="26"/>
  <c r="R30" i="26"/>
  <c r="R43" i="26" s="1"/>
  <c r="T29" i="26"/>
  <c r="V44" i="26"/>
  <c r="V37" i="26"/>
  <c r="V42" i="26"/>
  <c r="V39" i="26"/>
  <c r="S38" i="26"/>
  <c r="S39" i="26"/>
  <c r="N44" i="26"/>
  <c r="N41" i="26"/>
  <c r="N43" i="26"/>
  <c r="S42" i="26"/>
  <c r="S37" i="26"/>
  <c r="N32" i="26"/>
  <c r="N33" i="26"/>
  <c r="S32" i="26"/>
  <c r="S33" i="26" s="1"/>
  <c r="V40" i="26"/>
  <c r="V38" i="26"/>
  <c r="V41" i="26"/>
  <c r="V43" i="26"/>
  <c r="S36" i="26"/>
  <c r="S35" i="26"/>
  <c r="S41" i="26"/>
  <c r="N42" i="26"/>
  <c r="N37" i="26"/>
  <c r="N35" i="26"/>
  <c r="R35" i="26" l="1"/>
  <c r="R32" i="26"/>
  <c r="R33" i="26" s="1"/>
  <c r="R41" i="26"/>
  <c r="R37" i="26"/>
  <c r="U41" i="26"/>
  <c r="U38" i="26"/>
  <c r="R42" i="26"/>
  <c r="R38" i="26"/>
  <c r="R40" i="26"/>
  <c r="R39" i="26"/>
  <c r="R44" i="26"/>
  <c r="U37" i="26"/>
  <c r="U44" i="26"/>
  <c r="U36" i="26"/>
  <c r="N38" i="26"/>
  <c r="N31" i="26" s="1"/>
  <c r="N39" i="26"/>
  <c r="S43" i="26"/>
  <c r="S44" i="26"/>
  <c r="S31" i="26" s="1"/>
  <c r="V35" i="26"/>
  <c r="V31" i="26" s="1"/>
  <c r="N40" i="26"/>
  <c r="R36" i="26"/>
  <c r="V32" i="26"/>
  <c r="V33" i="26" s="1"/>
  <c r="U40" i="26"/>
  <c r="U43" i="26"/>
  <c r="U35" i="26"/>
  <c r="R31" i="26" l="1"/>
  <c r="U31" i="26"/>
  <c r="T30" i="26"/>
  <c r="T37" i="26" s="1"/>
  <c r="P30" i="26"/>
  <c r="P36" i="26" s="1"/>
  <c r="Q29" i="26"/>
  <c r="Q43" i="26" s="1"/>
  <c r="Q35" i="26"/>
  <c r="Q38" i="26"/>
  <c r="Q41" i="26"/>
  <c r="Q36" i="26"/>
  <c r="Q42" i="26"/>
  <c r="Q44" i="26"/>
  <c r="Q40" i="26"/>
  <c r="Q37" i="26"/>
  <c r="T36" i="26" l="1"/>
  <c r="P44" i="26"/>
  <c r="P40" i="26"/>
  <c r="P35" i="26"/>
  <c r="T44" i="26"/>
  <c r="P32" i="26"/>
  <c r="P33" i="26" s="1"/>
  <c r="T43" i="26"/>
  <c r="P43" i="26"/>
  <c r="P39" i="26"/>
  <c r="P38" i="26"/>
  <c r="T38" i="26"/>
  <c r="T40" i="26"/>
  <c r="T41" i="26"/>
  <c r="P42" i="26"/>
  <c r="P37" i="26"/>
  <c r="T42" i="26"/>
  <c r="Q39" i="26"/>
  <c r="Q31" i="26" s="1"/>
  <c r="Q32" i="26"/>
  <c r="Q33" i="26" s="1"/>
  <c r="T35" i="26"/>
  <c r="T31" i="26" s="1"/>
  <c r="T32" i="26"/>
  <c r="T33" i="26" s="1"/>
  <c r="T39" i="26"/>
  <c r="P41" i="26"/>
  <c r="P31" i="26" l="1"/>
  <c r="P33" i="28"/>
  <c r="P40" i="28"/>
  <c r="P42" i="28"/>
  <c r="P44" i="28"/>
  <c r="P46" i="28"/>
  <c r="P48" i="28"/>
  <c r="P36" i="28"/>
  <c r="P37" i="28"/>
  <c r="P39" i="28"/>
  <c r="P41" i="28"/>
  <c r="P43" i="28"/>
  <c r="P45" i="28"/>
  <c r="P47" i="28"/>
  <c r="P35" i="28"/>
  <c r="V33" i="30"/>
  <c r="V38" i="30" s="1"/>
  <c r="T32" i="30"/>
  <c r="R33" i="30"/>
  <c r="P32" i="30"/>
  <c r="N33" i="30"/>
  <c r="N45" i="30" s="1"/>
  <c r="R41" i="30"/>
  <c r="R35" i="30"/>
  <c r="R36" i="30"/>
  <c r="N44" i="30"/>
  <c r="N42" i="30"/>
  <c r="R47" i="30"/>
  <c r="R39" i="30"/>
  <c r="R44" i="30"/>
  <c r="N43" i="30"/>
  <c r="R45" i="30"/>
  <c r="R46" i="30"/>
  <c r="R40" i="30"/>
  <c r="N38" i="30"/>
  <c r="N46" i="30"/>
  <c r="R43" i="30"/>
  <c r="R42" i="30"/>
  <c r="R38" i="30"/>
  <c r="R34" i="30" l="1"/>
  <c r="N47" i="30"/>
  <c r="N35" i="30"/>
  <c r="N36" i="30" s="1"/>
  <c r="N40" i="30"/>
  <c r="V47" i="30"/>
  <c r="V42" i="30"/>
  <c r="V41" i="30"/>
  <c r="V35" i="30"/>
  <c r="V36" i="30" s="1"/>
  <c r="V44" i="30"/>
  <c r="V45" i="30"/>
  <c r="V40" i="30"/>
  <c r="V46" i="30"/>
  <c r="V39" i="30"/>
  <c r="V34" i="30" s="1"/>
  <c r="N41" i="30"/>
  <c r="N39" i="30"/>
  <c r="N34" i="30" s="1"/>
  <c r="V43" i="30"/>
  <c r="U33" i="30"/>
  <c r="U38" i="30" s="1"/>
  <c r="Q33" i="30"/>
  <c r="T33" i="30"/>
  <c r="P33" i="30"/>
  <c r="U46" i="30"/>
  <c r="U39" i="30"/>
  <c r="U41" i="30"/>
  <c r="U43" i="30"/>
  <c r="U45" i="30"/>
  <c r="Q42" i="30"/>
  <c r="Q47" i="30"/>
  <c r="Q39" i="30"/>
  <c r="Q46" i="30"/>
  <c r="Q43" i="30"/>
  <c r="Q44" i="30"/>
  <c r="Q41" i="30"/>
  <c r="U35" i="30"/>
  <c r="U36" i="30" s="1"/>
  <c r="Q40" i="30"/>
  <c r="Q45" i="30"/>
  <c r="Q38" i="30"/>
  <c r="Q34" i="30" s="1"/>
  <c r="Q35" i="30"/>
  <c r="Q36" i="30"/>
  <c r="T40" i="30"/>
  <c r="T41" i="30"/>
  <c r="T35" i="30"/>
  <c r="T36" i="30" s="1"/>
  <c r="T44" i="30"/>
  <c r="T43" i="30"/>
  <c r="T42" i="30"/>
  <c r="T45" i="30"/>
  <c r="T47" i="30"/>
  <c r="P43" i="30"/>
  <c r="P38" i="30"/>
  <c r="P39" i="30"/>
  <c r="P40" i="30"/>
  <c r="P41" i="30"/>
  <c r="P42" i="30"/>
  <c r="P44" i="30"/>
  <c r="P45" i="30"/>
  <c r="P46" i="30"/>
  <c r="P47" i="30"/>
  <c r="P34" i="30"/>
  <c r="T46" i="30"/>
  <c r="T38" i="30"/>
  <c r="T39" i="30"/>
  <c r="T34" i="30" s="1"/>
  <c r="P35" i="30"/>
  <c r="P36" i="30" s="1"/>
  <c r="U44" i="30" l="1"/>
  <c r="U40" i="30"/>
  <c r="U47" i="30"/>
  <c r="U42" i="30"/>
  <c r="U34" i="30" s="1"/>
  <c r="S35" i="33" l="1"/>
  <c r="U34" i="33"/>
  <c r="U37" i="33"/>
  <c r="U38" i="33"/>
  <c r="U40" i="33"/>
  <c r="U42" i="33"/>
  <c r="U44" i="33"/>
  <c r="U46" i="33"/>
  <c r="U48" i="33"/>
  <c r="V35" i="33"/>
  <c r="N35" i="33"/>
  <c r="U49" i="33"/>
  <c r="U47" i="33"/>
  <c r="U45" i="33"/>
  <c r="U43" i="33"/>
  <c r="U41" i="33"/>
  <c r="U36" i="33"/>
  <c r="W35" i="33"/>
  <c r="O35" i="33"/>
  <c r="Q34" i="33"/>
  <c r="Q43" i="33"/>
  <c r="Q45" i="33"/>
  <c r="Q47" i="33"/>
  <c r="Q41" i="33"/>
  <c r="Q49" i="33"/>
  <c r="Q37" i="33"/>
  <c r="Q38" i="33"/>
  <c r="Q40" i="33"/>
  <c r="Q42" i="33"/>
  <c r="Q44" i="33"/>
  <c r="Q46" i="33"/>
  <c r="Q48" i="33"/>
  <c r="Q36" i="33"/>
  <c r="R35" i="33"/>
  <c r="T34" i="33"/>
  <c r="T43" i="33"/>
  <c r="T47" i="33"/>
  <c r="T37" i="33"/>
  <c r="T38" i="33"/>
  <c r="T40" i="33"/>
  <c r="T41" i="33"/>
  <c r="T42" i="33"/>
  <c r="T44" i="33"/>
  <c r="T45" i="33"/>
  <c r="T46" i="33"/>
  <c r="T48" i="33"/>
  <c r="T49" i="33"/>
  <c r="T36" i="33"/>
  <c r="P34" i="33"/>
  <c r="P41" i="33"/>
  <c r="P45" i="33"/>
  <c r="P49" i="33"/>
  <c r="P37" i="33"/>
  <c r="P38" i="33"/>
  <c r="P40" i="33"/>
  <c r="P42" i="33"/>
  <c r="P43" i="33"/>
  <c r="P44" i="33"/>
  <c r="P46" i="33"/>
  <c r="P47" i="33"/>
  <c r="P48" i="33"/>
  <c r="P36" i="33"/>
  <c r="W47" i="33"/>
  <c r="W42" i="33"/>
  <c r="W44" i="33"/>
  <c r="R37" i="33"/>
  <c r="R38" i="33"/>
  <c r="R43" i="33"/>
  <c r="R40" i="33"/>
  <c r="R41" i="33"/>
  <c r="R42" i="33"/>
  <c r="R44" i="33"/>
  <c r="R45" i="33"/>
  <c r="R46" i="33"/>
  <c r="R47" i="33"/>
  <c r="R48" i="33"/>
  <c r="R49" i="33"/>
  <c r="R36" i="33"/>
  <c r="S43" i="33"/>
  <c r="S46" i="33"/>
  <c r="N48" i="33"/>
  <c r="N47" i="33"/>
  <c r="N46" i="33"/>
  <c r="O47" i="33"/>
  <c r="O37" i="33"/>
  <c r="O38" i="33"/>
  <c r="O42" i="33"/>
  <c r="V40" i="33"/>
  <c r="V41" i="33"/>
  <c r="V42" i="33"/>
  <c r="V43" i="33"/>
  <c r="V44" i="33"/>
  <c r="V45" i="33"/>
  <c r="V46" i="33"/>
  <c r="V47" i="33"/>
  <c r="V48" i="33"/>
  <c r="V49" i="33"/>
  <c r="V36" i="33"/>
  <c r="V37" i="33"/>
  <c r="V38" i="33"/>
  <c r="W45" i="33"/>
  <c r="W37" i="33"/>
  <c r="W38" i="33"/>
  <c r="W40" i="33"/>
  <c r="W41" i="33"/>
  <c r="W43" i="33"/>
  <c r="W46" i="33"/>
  <c r="W48" i="33"/>
  <c r="W49" i="33"/>
  <c r="W36" i="33"/>
  <c r="S49" i="33"/>
  <c r="S41" i="33"/>
  <c r="S44" i="33"/>
  <c r="N44" i="33"/>
  <c r="N45" i="33"/>
  <c r="N42" i="33"/>
  <c r="O45" i="33"/>
  <c r="O48" i="33"/>
  <c r="O40" i="33"/>
  <c r="O41" i="33"/>
  <c r="O43" i="33"/>
  <c r="O44" i="33"/>
  <c r="O46" i="33"/>
  <c r="O49" i="33"/>
  <c r="O36" i="33"/>
  <c r="S47" i="33"/>
  <c r="S40" i="33"/>
  <c r="S42" i="33"/>
  <c r="S45" i="33"/>
  <c r="S48" i="33"/>
  <c r="S36" i="33"/>
  <c r="N40" i="33"/>
  <c r="N41" i="33"/>
  <c r="N43" i="33"/>
  <c r="N49" i="33"/>
  <c r="N36" i="33"/>
  <c r="N37" i="33"/>
  <c r="N38" i="33"/>
  <c r="S37" i="33"/>
  <c r="S38" i="33"/>
  <c r="O35" i="36" l="1"/>
  <c r="O42" i="36"/>
  <c r="O48" i="36"/>
  <c r="R36" i="36"/>
  <c r="N36" i="36"/>
  <c r="P35" i="36"/>
  <c r="P44" i="36"/>
  <c r="P48" i="36"/>
  <c r="P38" i="36"/>
  <c r="P39" i="36"/>
  <c r="P41" i="36"/>
  <c r="P42" i="36"/>
  <c r="P43" i="36"/>
  <c r="P45" i="36"/>
  <c r="P46" i="36"/>
  <c r="P47" i="36"/>
  <c r="P49" i="36"/>
  <c r="P50" i="36"/>
  <c r="P37" i="36"/>
  <c r="O50" i="36"/>
  <c r="O44" i="36"/>
  <c r="Q36" i="36"/>
  <c r="S35" i="36"/>
  <c r="S42" i="36"/>
  <c r="S46" i="36"/>
  <c r="S44" i="36"/>
  <c r="S48" i="36"/>
  <c r="S50" i="36"/>
  <c r="S49" i="36"/>
  <c r="O49" i="36"/>
  <c r="S47" i="36"/>
  <c r="O47" i="36"/>
  <c r="S45" i="36"/>
  <c r="O45" i="36"/>
  <c r="S43" i="36"/>
  <c r="O43" i="36"/>
  <c r="S41" i="36"/>
  <c r="O41" i="36"/>
  <c r="O46" i="36"/>
  <c r="O37" i="36"/>
  <c r="S38" i="36"/>
  <c r="O38" i="36"/>
  <c r="O39" i="36"/>
  <c r="V36" i="36"/>
  <c r="T35" i="36"/>
  <c r="T44" i="36"/>
  <c r="T48" i="36"/>
  <c r="T42" i="36"/>
  <c r="T46" i="36"/>
  <c r="T50" i="36"/>
  <c r="T38" i="36"/>
  <c r="T39" i="36"/>
  <c r="T41" i="36"/>
  <c r="T43" i="36"/>
  <c r="T45" i="36"/>
  <c r="T47" i="36"/>
  <c r="T49" i="36"/>
  <c r="T37" i="36"/>
  <c r="S39" i="36"/>
  <c r="S37" i="36"/>
  <c r="U36" i="36"/>
  <c r="W35" i="36"/>
  <c r="W42" i="36"/>
  <c r="W44" i="36"/>
  <c r="W38" i="36"/>
  <c r="W39" i="36"/>
  <c r="W41" i="36"/>
  <c r="W43" i="36"/>
  <c r="W45" i="36"/>
  <c r="W46" i="36"/>
  <c r="W47" i="36"/>
  <c r="W48" i="36"/>
  <c r="W49" i="36"/>
  <c r="W50" i="36"/>
  <c r="W37" i="36"/>
  <c r="R46" i="36"/>
  <c r="R47" i="36"/>
  <c r="R38" i="36"/>
  <c r="R39" i="36"/>
  <c r="N44" i="36"/>
  <c r="N41" i="36"/>
  <c r="N42" i="36"/>
  <c r="N43" i="36"/>
  <c r="N45" i="36"/>
  <c r="N46" i="36"/>
  <c r="N47" i="36"/>
  <c r="N48" i="36"/>
  <c r="N49" i="36"/>
  <c r="N50" i="36"/>
  <c r="N37" i="36"/>
  <c r="U49" i="36"/>
  <c r="U50" i="36"/>
  <c r="U42" i="36"/>
  <c r="V48" i="36"/>
  <c r="V45" i="36"/>
  <c r="V47" i="36"/>
  <c r="Q45" i="36"/>
  <c r="Q46" i="36"/>
  <c r="Q47" i="36"/>
  <c r="R44" i="36"/>
  <c r="R43" i="36"/>
  <c r="N38" i="36"/>
  <c r="N39" i="36"/>
  <c r="U45" i="36"/>
  <c r="U48" i="36"/>
  <c r="U43" i="36"/>
  <c r="V46" i="36"/>
  <c r="V41" i="36"/>
  <c r="V42" i="36"/>
  <c r="V43" i="36"/>
  <c r="V44" i="36"/>
  <c r="V49" i="36"/>
  <c r="V50" i="36"/>
  <c r="V37" i="36"/>
  <c r="Q41" i="36"/>
  <c r="Q42" i="36"/>
  <c r="Q43" i="36"/>
  <c r="Q44" i="36"/>
  <c r="Q48" i="36"/>
  <c r="Q49" i="36"/>
  <c r="Q50" i="36"/>
  <c r="Q37" i="36"/>
  <c r="R50" i="36"/>
  <c r="R42" i="36"/>
  <c r="R45" i="36"/>
  <c r="U47" i="36"/>
  <c r="U46" i="36"/>
  <c r="U41" i="36"/>
  <c r="U44" i="36"/>
  <c r="U37" i="36"/>
  <c r="V38" i="36"/>
  <c r="V39" i="36"/>
  <c r="R48" i="36"/>
  <c r="R49" i="36"/>
  <c r="R41" i="36"/>
  <c r="R37" i="36"/>
  <c r="U38" i="36"/>
  <c r="U39" i="36"/>
  <c r="Q38" i="36"/>
  <c r="Q39" i="36"/>
  <c r="N37" i="39" l="1"/>
  <c r="P36" i="39"/>
  <c r="P50" i="39"/>
  <c r="P48" i="39"/>
  <c r="P46" i="39"/>
  <c r="P44" i="39"/>
  <c r="P42" i="39"/>
  <c r="P43" i="39"/>
  <c r="P45" i="39"/>
  <c r="P47" i="39"/>
  <c r="P49" i="39"/>
  <c r="P51" i="39"/>
  <c r="P38" i="39"/>
  <c r="P39" i="39"/>
  <c r="P40" i="39"/>
  <c r="V37" i="39"/>
  <c r="T36" i="39"/>
  <c r="T39" i="39"/>
  <c r="T40" i="39"/>
  <c r="T42" i="39"/>
  <c r="T44" i="39"/>
  <c r="T46" i="39"/>
  <c r="T48" i="39"/>
  <c r="T50" i="39"/>
  <c r="T43" i="39"/>
  <c r="T51" i="39"/>
  <c r="T49" i="39"/>
  <c r="T47" i="39"/>
  <c r="T45" i="39"/>
  <c r="T38" i="39"/>
  <c r="R37" i="39"/>
  <c r="V46" i="39"/>
  <c r="V45" i="39"/>
  <c r="V44" i="39"/>
  <c r="R51" i="39"/>
  <c r="R43" i="39"/>
  <c r="R44" i="39"/>
  <c r="N49" i="39"/>
  <c r="N39" i="39"/>
  <c r="N40" i="39"/>
  <c r="N44" i="39"/>
  <c r="V51" i="39"/>
  <c r="V43" i="39"/>
  <c r="V42" i="39"/>
  <c r="V47" i="39"/>
  <c r="V48" i="39"/>
  <c r="V49" i="39"/>
  <c r="V50" i="39"/>
  <c r="V38" i="39"/>
  <c r="R49" i="39"/>
  <c r="R46" i="39"/>
  <c r="N47" i="39"/>
  <c r="N50" i="39"/>
  <c r="N42" i="39"/>
  <c r="N43" i="39"/>
  <c r="N45" i="39"/>
  <c r="N46" i="39"/>
  <c r="N48" i="39"/>
  <c r="N51" i="39"/>
  <c r="N38" i="39"/>
  <c r="R45" i="39"/>
  <c r="V39" i="39"/>
  <c r="V40" i="39"/>
  <c r="R42" i="39"/>
  <c r="R47" i="39"/>
  <c r="R48" i="39"/>
  <c r="R50" i="39"/>
  <c r="R38" i="39"/>
  <c r="R39" i="39"/>
  <c r="R40" i="39"/>
  <c r="R38" i="41" l="1"/>
  <c r="P37" i="41"/>
  <c r="P50" i="41"/>
  <c r="P52" i="41"/>
  <c r="P51" i="41"/>
  <c r="P49" i="41"/>
  <c r="P47" i="41"/>
  <c r="P45" i="41"/>
  <c r="P43" i="41"/>
  <c r="P40" i="41"/>
  <c r="P44" i="41"/>
  <c r="P46" i="41"/>
  <c r="P48" i="41"/>
  <c r="P39" i="41"/>
  <c r="N38" i="41"/>
  <c r="Q37" i="41"/>
  <c r="Q44" i="41"/>
  <c r="Q46" i="41"/>
  <c r="Q48" i="41"/>
  <c r="Q50" i="41"/>
  <c r="Q52" i="41"/>
  <c r="Q40" i="41"/>
  <c r="Q41" i="41"/>
  <c r="Q43" i="41"/>
  <c r="Q45" i="41"/>
  <c r="Q47" i="41"/>
  <c r="Q49" i="41"/>
  <c r="Q51" i="41"/>
  <c r="P41" i="41"/>
  <c r="V38" i="41"/>
  <c r="T37" i="41"/>
  <c r="T50" i="41"/>
  <c r="T52" i="41"/>
  <c r="T40" i="41"/>
  <c r="T41" i="41"/>
  <c r="T43" i="41"/>
  <c r="T44" i="41"/>
  <c r="T45" i="41"/>
  <c r="T46" i="41"/>
  <c r="T47" i="41"/>
  <c r="T48" i="41"/>
  <c r="T49" i="41"/>
  <c r="T51" i="41"/>
  <c r="T39" i="41"/>
  <c r="Q39" i="41"/>
  <c r="N43" i="41"/>
  <c r="N44" i="41"/>
  <c r="N45" i="41"/>
  <c r="N46" i="41"/>
  <c r="N47" i="41"/>
  <c r="N48" i="41"/>
  <c r="N49" i="41"/>
  <c r="N50" i="41"/>
  <c r="N51" i="41"/>
  <c r="N52" i="41"/>
  <c r="N39" i="41"/>
  <c r="V40" i="41"/>
  <c r="V41" i="41"/>
  <c r="V46" i="41"/>
  <c r="V49" i="41"/>
  <c r="R48" i="41"/>
  <c r="R51" i="41"/>
  <c r="V51" i="41"/>
  <c r="R52" i="41"/>
  <c r="R44" i="41"/>
  <c r="V45" i="41"/>
  <c r="V43" i="41"/>
  <c r="V44" i="41"/>
  <c r="V47" i="41"/>
  <c r="V48" i="41"/>
  <c r="V50" i="41"/>
  <c r="V52" i="41"/>
  <c r="V39" i="41"/>
  <c r="R50" i="41"/>
  <c r="R40" i="41"/>
  <c r="R41" i="41"/>
  <c r="R43" i="41"/>
  <c r="R45" i="41"/>
  <c r="R46" i="41"/>
  <c r="R47" i="41"/>
  <c r="R49" i="41"/>
  <c r="R39" i="41"/>
  <c r="N40" i="41"/>
  <c r="N41" i="41"/>
</calcChain>
</file>

<file path=xl/sharedStrings.xml><?xml version="1.0" encoding="utf-8"?>
<sst xmlns="http://schemas.openxmlformats.org/spreadsheetml/2006/main" count="537" uniqueCount="90">
  <si>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</si>
  <si>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</si>
  <si>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</si>
  <si>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</si>
  <si>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</si>
  <si>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</si>
  <si>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</si>
  <si>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</si>
  <si>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</si>
  <si>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</si>
  <si>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</si>
  <si>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d(i) / d(i-1)</t>
  </si>
  <si>
    <t>d(i) / d(i-2)</t>
  </si>
  <si>
    <t>d(i) / d(i-3)</t>
  </si>
  <si>
    <t>d(i) / d(i-4)</t>
  </si>
  <si>
    <t>d(i) / d(i-5)</t>
  </si>
  <si>
    <t>d(i) / d(i-6)</t>
  </si>
  <si>
    <t>d(i) / d(i-7)</t>
  </si>
  <si>
    <t>d(i) / d(i-8)</t>
  </si>
  <si>
    <t>d(i) / d(i-9)</t>
  </si>
  <si>
    <t>d(i) / d(i-10)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</si>
  <si>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</si>
  <si>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</si>
  <si>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</si>
  <si>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</si>
  <si>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</si>
  <si>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</si>
  <si>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</si>
  <si>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</si>
  <si>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</si>
  <si>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</si>
  <si>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</si>
  <si>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</si>
  <si>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</si>
  <si>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</si>
  <si>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</si>
  <si>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</si>
  <si>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</si>
  <si>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</si>
  <si>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</si>
  <si>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</si>
  <si>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</si>
  <si>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</si>
  <si>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</si>
  <si>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</si>
  <si>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</si>
  <si>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</si>
  <si>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</si>
  <si>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</si>
  <si>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</si>
  <si>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y=a*exp(bx)</t>
  </si>
  <si>
    <t>a</t>
  </si>
  <si>
    <t>b</t>
  </si>
  <si>
    <t>Pearson</t>
  </si>
  <si>
    <t>Estimated days from peak since 13/03/2020</t>
  </si>
  <si>
    <t>Estimated peak date:</t>
  </si>
  <si>
    <t>Estimate of</t>
  </si>
  <si>
    <t>Estimated peak date</t>
  </si>
  <si>
    <t>24/03/2020</t>
  </si>
  <si>
    <t>Estimated days from peak since 14/03/2020</t>
  </si>
  <si>
    <t>y = -8.551ln(x) + 25.675</t>
  </si>
  <si>
    <t>Best fit</t>
  </si>
  <si>
    <t>R²</t>
  </si>
  <si>
    <t>Estimated days from peak</t>
  </si>
  <si>
    <t>y = 22.387e(-0.151x)</t>
  </si>
  <si>
    <t>y = 18.731e(-0.145x)</t>
  </si>
  <si>
    <t>Estimated days from peak since 11/03/2020</t>
  </si>
  <si>
    <t>Estimated days from peak since 10/03/2020</t>
  </si>
  <si>
    <t>Estimated days from peak since 09/03/2020</t>
  </si>
  <si>
    <t>y = 28.551e(-0.142x)</t>
  </si>
  <si>
    <t>y = 15.847e(-0.139x)</t>
  </si>
  <si>
    <t>y = 13.418e(-0.129x)</t>
  </si>
  <si>
    <t>25/03/2020</t>
  </si>
  <si>
    <t>Estimated days from peak since 15/03/2020</t>
  </si>
  <si>
    <t>y = 11.219(e-0.119x)</t>
  </si>
  <si>
    <t>y = 0.1131x2 - 2.1831x + 14.764</t>
  </si>
  <si>
    <t>-</t>
  </si>
  <si>
    <t>c</t>
  </si>
  <si>
    <t>D</t>
  </si>
  <si>
    <t>n.a.</t>
  </si>
  <si>
    <t>y = 0.1068x2 - 1.947x + 12.832</t>
  </si>
  <si>
    <t>26/03/2020</t>
  </si>
  <si>
    <t>Estimated days from peak since 16/03/2020</t>
  </si>
  <si>
    <t>d</t>
  </si>
  <si>
    <t>(1/a)^-d</t>
  </si>
  <si>
    <t>27/03/2020</t>
  </si>
  <si>
    <t>Estimated days from peak since 17/03/2020</t>
  </si>
  <si>
    <t>y = -1.795ln(x) + 7.503</t>
  </si>
  <si>
    <t>R² = 0.9881</t>
  </si>
  <si>
    <t>y = 10.569x-0.468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</si>
</sst>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0" borderId="0" xfId="0" applyFont="1"/>
    <xf numFmtId="14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9.xml"/><Relationship Id="rId3" Type="http://schemas.openxmlformats.org/officeDocument/2006/relationships/chartsheet" Target="chartsheets/sheet1.xml"/><Relationship Id="rId21" Type="http://schemas.openxmlformats.org/officeDocument/2006/relationships/chartsheet" Target="chartsheets/sheet11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9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8.xml"/><Relationship Id="rId23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chartsheet" Target="chartsheets/sheet1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7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7162849901491912E-3"/>
                  <c:y val="-6.98883348778605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-1.795ln(x) + 7.503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0.9852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27-03'!$M$25:$M$34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27-03'!$W$25:$W$34</c:f>
              <c:numCache>
                <c:formatCode>0.00</c:formatCode>
                <c:ptCount val="10"/>
                <c:pt idx="0">
                  <c:v>7.3370786516853936</c:v>
                </c:pt>
                <c:pt idx="1">
                  <c:v>6.5105105105105103</c:v>
                </c:pt>
                <c:pt idx="2">
                  <c:v>5.4465811965811968</c:v>
                </c:pt>
                <c:pt idx="3">
                  <c:v>5.0162074554294973</c:v>
                </c:pt>
                <c:pt idx="4">
                  <c:v>4.645161290322581</c:v>
                </c:pt>
                <c:pt idx="5">
                  <c:v>4.2426966292134836</c:v>
                </c:pt>
                <c:pt idx="6">
                  <c:v>4.325051759834369</c:v>
                </c:pt>
                <c:pt idx="7">
                  <c:v>3.6732348111658455</c:v>
                </c:pt>
                <c:pt idx="8">
                  <c:v>3.4232394366197183</c:v>
                </c:pt>
                <c:pt idx="9">
                  <c:v>3.2939024390243903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D-4A1F-B083-8C8ADC720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17/3/2020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17,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266852897393512E-2"/>
                  <c:y val="-0.264618180986446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-8.551ln(x) + 25.675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0.9887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20-03'!$M$18:$M$27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20-03'!$W$18:$W$27</c:f>
              <c:numCache>
                <c:formatCode>0.00</c:formatCode>
                <c:ptCount val="10"/>
                <c:pt idx="0">
                  <c:v>25.708333333333332</c:v>
                </c:pt>
                <c:pt idx="1">
                  <c:v>19.578947368421051</c:v>
                </c:pt>
                <c:pt idx="2">
                  <c:v>16.181818181818183</c:v>
                </c:pt>
                <c:pt idx="3">
                  <c:v>13.232876712328768</c:v>
                </c:pt>
                <c:pt idx="4">
                  <c:v>12.428571428571429</c:v>
                </c:pt>
                <c:pt idx="5">
                  <c:v>10.518518518518519</c:v>
                </c:pt>
                <c:pt idx="6">
                  <c:v>10.64935064935065</c:v>
                </c:pt>
                <c:pt idx="7">
                  <c:v>7.3370786516853936</c:v>
                </c:pt>
                <c:pt idx="8">
                  <c:v>6.5105105105105103</c:v>
                </c:pt>
                <c:pt idx="9">
                  <c:v>5.4465811965811968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4-4A94-997B-3EF50B71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10/3/2020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10,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266852897393512E-2"/>
                  <c:y val="-0.264618180986446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28.551e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-0.142x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0.9383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19-03'!$M$17:$M$26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19-03'!$W$17:$W$26</c:f>
              <c:numCache>
                <c:formatCode>0.00</c:formatCode>
                <c:ptCount val="10"/>
                <c:pt idx="0">
                  <c:v>20.347826086956523</c:v>
                </c:pt>
                <c:pt idx="1">
                  <c:v>25.708333333333332</c:v>
                </c:pt>
                <c:pt idx="2">
                  <c:v>19.578947368421051</c:v>
                </c:pt>
                <c:pt idx="3">
                  <c:v>16.181818181818183</c:v>
                </c:pt>
                <c:pt idx="4">
                  <c:v>13.232876712328768</c:v>
                </c:pt>
                <c:pt idx="5">
                  <c:v>12.428571428571429</c:v>
                </c:pt>
                <c:pt idx="6">
                  <c:v>10.518518518518519</c:v>
                </c:pt>
                <c:pt idx="7">
                  <c:v>10.64935064935065</c:v>
                </c:pt>
                <c:pt idx="8">
                  <c:v>7.3370786516853936</c:v>
                </c:pt>
                <c:pt idx="9">
                  <c:v>6.5105105105105103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B-4EE1-9883-D54B8F14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9/3/2020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9,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5685192034608806E-2"/>
                  <c:y val="-0.10403201425606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10.569x</a:t>
                    </a:r>
                    <a:r>
                      <a:rPr lang="en-US" sz="1400" b="1" baseline="30000">
                        <a:solidFill>
                          <a:srgbClr val="FF0000"/>
                        </a:solidFill>
                      </a:rPr>
                      <a:t>-0.468</a:t>
                    </a:r>
                    <a:br>
                      <a:rPr lang="en-US" sz="140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R² = 0.9881</a:t>
                    </a:r>
                    <a:endParaRPr lang="en-US" sz="14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26-03'!$M$24:$M$33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26-03'!$W$24:$W$33</c:f>
              <c:numCache>
                <c:formatCode>0.00</c:formatCode>
                <c:ptCount val="10"/>
                <c:pt idx="0">
                  <c:v>10.64935064935065</c:v>
                </c:pt>
                <c:pt idx="1">
                  <c:v>7.3370786516853936</c:v>
                </c:pt>
                <c:pt idx="2">
                  <c:v>6.5105105105105103</c:v>
                </c:pt>
                <c:pt idx="3">
                  <c:v>5.4465811965811968</c:v>
                </c:pt>
                <c:pt idx="4">
                  <c:v>5.0162074554294973</c:v>
                </c:pt>
                <c:pt idx="5">
                  <c:v>4.645161290322581</c:v>
                </c:pt>
                <c:pt idx="6">
                  <c:v>4.2426966292134836</c:v>
                </c:pt>
                <c:pt idx="7">
                  <c:v>4.325051759834369</c:v>
                </c:pt>
                <c:pt idx="8">
                  <c:v>3.6732348111658455</c:v>
                </c:pt>
                <c:pt idx="9">
                  <c:v>3.4232394366197183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84-486D-A11B-5579E9B4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16/3/2020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16,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6811763918162084E-3"/>
                  <c:y val="-7.88985614372101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0.1068x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 - 1.947x + 12.832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0.9526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25-03'!$M$23:$M$32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25-03'!$W$23:$W$32</c:f>
              <c:numCache>
                <c:formatCode>0.00</c:formatCode>
                <c:ptCount val="10"/>
                <c:pt idx="0">
                  <c:v>10.518518518518519</c:v>
                </c:pt>
                <c:pt idx="1">
                  <c:v>10.64935064935065</c:v>
                </c:pt>
                <c:pt idx="2">
                  <c:v>7.3370786516853936</c:v>
                </c:pt>
                <c:pt idx="3">
                  <c:v>6.5105105105105103</c:v>
                </c:pt>
                <c:pt idx="4">
                  <c:v>5.4465811965811968</c:v>
                </c:pt>
                <c:pt idx="5">
                  <c:v>5.0162074554294973</c:v>
                </c:pt>
                <c:pt idx="6">
                  <c:v>4.645161290322581</c:v>
                </c:pt>
                <c:pt idx="7">
                  <c:v>4.2426966292134836</c:v>
                </c:pt>
                <c:pt idx="8">
                  <c:v>4.325051759834369</c:v>
                </c:pt>
                <c:pt idx="9">
                  <c:v>3.6732348111658455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C-4632-AB66-59D452E2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15/3/2020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15,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2339949102523304E-2"/>
                  <c:y val="-0.110400228266509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11.219e</a:t>
                    </a:r>
                    <a:r>
                      <a:rPr lang="en-US" sz="1400" b="1" baseline="30000">
                        <a:solidFill>
                          <a:srgbClr val="FF0000"/>
                        </a:solidFill>
                      </a:rPr>
                      <a:t>-0.119x</a:t>
                    </a:r>
                    <a:br>
                      <a:rPr lang="en-US" sz="140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R² = 0.9258</a:t>
                    </a:r>
                    <a:endParaRPr lang="en-US" sz="14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25-03'!$M$23:$M$32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25-03'!$W$23:$W$32</c:f>
              <c:numCache>
                <c:formatCode>0.00</c:formatCode>
                <c:ptCount val="10"/>
                <c:pt idx="0">
                  <c:v>10.518518518518519</c:v>
                </c:pt>
                <c:pt idx="1">
                  <c:v>10.64935064935065</c:v>
                </c:pt>
                <c:pt idx="2">
                  <c:v>7.3370786516853936</c:v>
                </c:pt>
                <c:pt idx="3">
                  <c:v>6.5105105105105103</c:v>
                </c:pt>
                <c:pt idx="4">
                  <c:v>5.4465811965811968</c:v>
                </c:pt>
                <c:pt idx="5">
                  <c:v>5.0162074554294973</c:v>
                </c:pt>
                <c:pt idx="6">
                  <c:v>4.645161290322581</c:v>
                </c:pt>
                <c:pt idx="7">
                  <c:v>4.2426966292134836</c:v>
                </c:pt>
                <c:pt idx="8">
                  <c:v>4.325051759834369</c:v>
                </c:pt>
                <c:pt idx="9">
                  <c:v>3.6732348111658455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D4-4F9D-BDCB-1B1EB9B7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15/3/2020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15,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1207702179580893E-3"/>
                  <c:y val="-0.201393524912429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0.1131x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 - 2.1831x + 14.764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0.9686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24-03'!$M$22:$M$31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24-03'!$W$22:$W$31</c:f>
              <c:numCache>
                <c:formatCode>0.00</c:formatCode>
                <c:ptCount val="10"/>
                <c:pt idx="0">
                  <c:v>12.428571428571429</c:v>
                </c:pt>
                <c:pt idx="1">
                  <c:v>10.518518518518519</c:v>
                </c:pt>
                <c:pt idx="2">
                  <c:v>10.64935064935065</c:v>
                </c:pt>
                <c:pt idx="3">
                  <c:v>7.3370786516853936</c:v>
                </c:pt>
                <c:pt idx="4">
                  <c:v>6.5105105105105103</c:v>
                </c:pt>
                <c:pt idx="5">
                  <c:v>5.4465811965811968</c:v>
                </c:pt>
                <c:pt idx="6">
                  <c:v>5.0162074554294973</c:v>
                </c:pt>
                <c:pt idx="7">
                  <c:v>4.645161290322581</c:v>
                </c:pt>
                <c:pt idx="8">
                  <c:v>4.2426966292134836</c:v>
                </c:pt>
                <c:pt idx="9">
                  <c:v>4.325051759834369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6-4A5F-9F87-923A44917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14/3/2020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14,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9610112732569431E-2"/>
                  <c:y val="-0.155765893212016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13.418e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-0.129x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0.9389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24-03'!$M$22:$M$31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24-03'!$W$22:$W$31</c:f>
              <c:numCache>
                <c:formatCode>0.00</c:formatCode>
                <c:ptCount val="10"/>
                <c:pt idx="0">
                  <c:v>12.428571428571429</c:v>
                </c:pt>
                <c:pt idx="1">
                  <c:v>10.518518518518519</c:v>
                </c:pt>
                <c:pt idx="2">
                  <c:v>10.64935064935065</c:v>
                </c:pt>
                <c:pt idx="3">
                  <c:v>7.3370786516853936</c:v>
                </c:pt>
                <c:pt idx="4">
                  <c:v>6.5105105105105103</c:v>
                </c:pt>
                <c:pt idx="5">
                  <c:v>5.4465811965811968</c:v>
                </c:pt>
                <c:pt idx="6">
                  <c:v>5.0162074554294973</c:v>
                </c:pt>
                <c:pt idx="7">
                  <c:v>4.645161290322581</c:v>
                </c:pt>
                <c:pt idx="8">
                  <c:v>4.2426966292134836</c:v>
                </c:pt>
                <c:pt idx="9">
                  <c:v>4.325051759834369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8-403F-AD90-056703C0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14/3/2020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14,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8245194547592495E-2"/>
                  <c:y val="-0.193132850877893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15.847e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-0.139x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0.9678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23-03'!$M$21:$M$30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23-03'!$W$21:$W$30</c:f>
              <c:numCache>
                <c:formatCode>0.00</c:formatCode>
                <c:ptCount val="10"/>
                <c:pt idx="0">
                  <c:v>13.232876712328768</c:v>
                </c:pt>
                <c:pt idx="1">
                  <c:v>12.428571428571429</c:v>
                </c:pt>
                <c:pt idx="2">
                  <c:v>10.518518518518519</c:v>
                </c:pt>
                <c:pt idx="3">
                  <c:v>10.64935064935065</c:v>
                </c:pt>
                <c:pt idx="4">
                  <c:v>7.3370786516853936</c:v>
                </c:pt>
                <c:pt idx="5">
                  <c:v>6.5105105105105103</c:v>
                </c:pt>
                <c:pt idx="6">
                  <c:v>5.4465811965811968</c:v>
                </c:pt>
                <c:pt idx="7">
                  <c:v>5.0162074554294973</c:v>
                </c:pt>
                <c:pt idx="8">
                  <c:v>4.645161290322581</c:v>
                </c:pt>
                <c:pt idx="9">
                  <c:v>4.2426966292134836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7C-40E2-9709-0F422DFC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13/3/2020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13,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17095331582154E-2"/>
                  <c:y val="-0.14772012406561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22-03'!$M$20:$M$29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22-03'!$W$20:$W$29</c:f>
              <c:numCache>
                <c:formatCode>0.00</c:formatCode>
                <c:ptCount val="10"/>
                <c:pt idx="0">
                  <c:v>16.181818181818183</c:v>
                </c:pt>
                <c:pt idx="1">
                  <c:v>13.232876712328768</c:v>
                </c:pt>
                <c:pt idx="2">
                  <c:v>12.428571428571429</c:v>
                </c:pt>
                <c:pt idx="3">
                  <c:v>10.518518518518519</c:v>
                </c:pt>
                <c:pt idx="4">
                  <c:v>10.64935064935065</c:v>
                </c:pt>
                <c:pt idx="5">
                  <c:v>7.3370786516853936</c:v>
                </c:pt>
                <c:pt idx="6">
                  <c:v>6.5105105105105103</c:v>
                </c:pt>
                <c:pt idx="7">
                  <c:v>5.4465811965811968</c:v>
                </c:pt>
                <c:pt idx="8">
                  <c:v>5.0162074554294973</c:v>
                </c:pt>
                <c:pt idx="9">
                  <c:v>4.645161290322581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7C-47C7-AD8A-9FD5AFCB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12/3/2020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12,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142060362270781E-2"/>
                  <c:y val="-0.268826433367061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22.387e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-0.151x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0.9792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21-03'!$M$19:$M$28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21-03'!$W$19:$W$28</c:f>
              <c:numCache>
                <c:formatCode>0.00</c:formatCode>
                <c:ptCount val="10"/>
                <c:pt idx="0">
                  <c:v>19.578947368421051</c:v>
                </c:pt>
                <c:pt idx="1">
                  <c:v>16.181818181818183</c:v>
                </c:pt>
                <c:pt idx="2">
                  <c:v>13.232876712328768</c:v>
                </c:pt>
                <c:pt idx="3">
                  <c:v>12.428571428571429</c:v>
                </c:pt>
                <c:pt idx="4">
                  <c:v>10.518518518518519</c:v>
                </c:pt>
                <c:pt idx="5">
                  <c:v>10.64935064935065</c:v>
                </c:pt>
                <c:pt idx="6">
                  <c:v>7.3370786516853936</c:v>
                </c:pt>
                <c:pt idx="7">
                  <c:v>6.5105105105105103</c:v>
                </c:pt>
                <c:pt idx="8">
                  <c:v>5.4465811965811968</c:v>
                </c:pt>
                <c:pt idx="9">
                  <c:v>5.0162074554294973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81-40B2-B69E-3C53DF36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11/3/2020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11,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843318-C76D-4E9A-A296-0BE4F933F0E0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67B63D-DA25-4316-A01F-4819A0895E7C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1EAB3-EF49-4BCE-A2D3-73312D67A9DB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99C652-C670-4639-A440-E9ACA3BFDEFE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6A2FCD-8547-4EDC-ABA7-D8249DD5E08B}">
  <sheetPr>
    <tabColor theme="9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F622-3B08-4016-A6DB-2E26D8D0634E}">
  <sheetPr>
    <tabColor theme="9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54D20F-8F6B-4BF5-A75C-7060A9A7A4A5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B96DAD-48A1-4D35-9701-6E7BA71EE9E0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8AC3FF-F7F6-43AE-B599-2987677BDD39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63AFED-0AB9-413A-8E5D-55C1877518F7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6A6D0C-2D9E-4A64-9F48-50B14521F1E0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CA18325-A5CE-4D93-AF0A-0D96851F2D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3AD767-CB7D-403F-83A9-E00AA209B9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578EB0-055B-4EDC-952C-791EB418EF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11C1B27-0E7A-4CB7-8631-7D0056B2EF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B8E84AA-613D-4DBC-9468-85613EE982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6A49C33-4C79-4C88-98D9-06F8680FF6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05FF8A8-47F3-498E-B372-143AA60234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185E22-DE2C-4BE0-83F3-94A36EBA11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AD6A842-B5E7-44B4-ABFE-33D6FFCB85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B59927-3200-4D2D-A9C5-192F6EF601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B05902A-D3BB-426E-A1C2-0BFE4454B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04A6-BF5F-4707-8639-B58903F8FBA7}">
  <dimension ref="A1:L16"/>
  <sheetViews>
    <sheetView tabSelected="1" workbookViewId="0">
      <selection activeCell="I12" sqref="I12"/>
    </sheetView>
  </sheetViews>
  <sheetFormatPr defaultRowHeight="15" x14ac:dyDescent="0.25"/>
  <cols>
    <col min="1" max="1" width="11" style="7" bestFit="1" customWidth="1"/>
    <col min="2" max="2" width="27.5703125" style="7" bestFit="1" customWidth="1"/>
    <col min="3" max="3" width="7" style="7" bestFit="1" customWidth="1"/>
    <col min="4" max="4" width="7.7109375" style="7" bestFit="1" customWidth="1"/>
    <col min="5" max="6" width="7" style="7" customWidth="1"/>
    <col min="7" max="7" width="10.7109375" style="7" bestFit="1" customWidth="1"/>
    <col min="8" max="8" width="24.140625" style="7" bestFit="1" customWidth="1"/>
    <col min="9" max="9" width="19.28515625" style="7" bestFit="1" customWidth="1"/>
    <col min="10" max="10" width="9.140625" style="7"/>
    <col min="11" max="11" width="11.7109375" style="7" bestFit="1" customWidth="1"/>
    <col min="12" max="16384" width="9.140625" style="7"/>
  </cols>
  <sheetData>
    <row r="1" spans="1:12" x14ac:dyDescent="0.25">
      <c r="A1" s="7" t="s">
        <v>56</v>
      </c>
      <c r="B1" s="7" t="s">
        <v>61</v>
      </c>
      <c r="C1" s="7" t="s">
        <v>51</v>
      </c>
      <c r="D1" s="7" t="s">
        <v>52</v>
      </c>
      <c r="E1" s="7" t="s">
        <v>77</v>
      </c>
      <c r="F1" s="7" t="s">
        <v>83</v>
      </c>
      <c r="G1" s="7" t="s">
        <v>62</v>
      </c>
      <c r="H1" s="7" t="s">
        <v>63</v>
      </c>
      <c r="I1" s="7" t="s">
        <v>57</v>
      </c>
      <c r="K1" s="7" t="s">
        <v>78</v>
      </c>
      <c r="L1" s="7" t="s">
        <v>84</v>
      </c>
    </row>
    <row r="2" spans="1:12" x14ac:dyDescent="0.25">
      <c r="A2" s="8">
        <v>43909</v>
      </c>
      <c r="B2" s="7" t="s">
        <v>69</v>
      </c>
      <c r="C2" s="7">
        <v>28.550999999999998</v>
      </c>
      <c r="D2" s="7">
        <v>-0.14199999999999999</v>
      </c>
      <c r="E2" s="7" t="s">
        <v>76</v>
      </c>
      <c r="G2" s="7">
        <v>0.93830000000000002</v>
      </c>
      <c r="H2" s="7">
        <f>INT(0.5-LN(C2)/D2)</f>
        <v>24</v>
      </c>
      <c r="I2" s="8">
        <f>A2-10+H2</f>
        <v>43923</v>
      </c>
    </row>
    <row r="3" spans="1:12" x14ac:dyDescent="0.25">
      <c r="A3" s="8">
        <v>43910</v>
      </c>
      <c r="B3" s="7" t="s">
        <v>60</v>
      </c>
      <c r="C3" s="7">
        <v>-8.5510000000000002</v>
      </c>
      <c r="D3" s="7">
        <v>25.675000000000001</v>
      </c>
      <c r="E3" s="7" t="s">
        <v>76</v>
      </c>
      <c r="G3" s="7">
        <v>0.98870000000000002</v>
      </c>
      <c r="H3" s="7">
        <f>INT(0.5+EXP((1-D3)/C3))</f>
        <v>18</v>
      </c>
      <c r="I3" s="8">
        <f>A3-10+H3</f>
        <v>43918</v>
      </c>
    </row>
    <row r="4" spans="1:12" x14ac:dyDescent="0.25">
      <c r="A4" s="8">
        <v>43911</v>
      </c>
      <c r="B4" s="7" t="s">
        <v>64</v>
      </c>
      <c r="C4" s="7">
        <v>22.387</v>
      </c>
      <c r="D4" s="7">
        <v>-0.151</v>
      </c>
      <c r="E4" s="7" t="s">
        <v>76</v>
      </c>
      <c r="G4" s="7">
        <v>0.97919999999999996</v>
      </c>
      <c r="H4" s="7">
        <f>INT(0.5-LN(C4)/D4)</f>
        <v>21</v>
      </c>
      <c r="I4" s="8">
        <f>A4-10+H4</f>
        <v>43922</v>
      </c>
    </row>
    <row r="5" spans="1:12" x14ac:dyDescent="0.25">
      <c r="A5" s="8">
        <v>43912</v>
      </c>
      <c r="B5" s="7" t="s">
        <v>65</v>
      </c>
      <c r="C5" s="7">
        <v>18.731000000000002</v>
      </c>
      <c r="D5" s="7">
        <v>-0.14499999999999999</v>
      </c>
      <c r="E5" s="7" t="s">
        <v>76</v>
      </c>
      <c r="G5" s="7">
        <v>0.97489999999999999</v>
      </c>
      <c r="H5" s="7">
        <f t="shared" ref="H5:H9" si="0">INT(0.5-LN(C5)/D5)</f>
        <v>20</v>
      </c>
      <c r="I5" s="8">
        <f>A5-10+H5</f>
        <v>43922</v>
      </c>
    </row>
    <row r="6" spans="1:12" x14ac:dyDescent="0.25">
      <c r="A6" s="8">
        <v>43913</v>
      </c>
      <c r="B6" s="7" t="s">
        <v>70</v>
      </c>
      <c r="C6" s="7">
        <v>15.847</v>
      </c>
      <c r="D6" s="7">
        <v>-0.13900000000000001</v>
      </c>
      <c r="E6" s="7" t="s">
        <v>76</v>
      </c>
      <c r="G6" s="7">
        <v>0.96079999999999999</v>
      </c>
      <c r="H6" s="7">
        <f t="shared" si="0"/>
        <v>20</v>
      </c>
      <c r="I6" s="8">
        <f>A6-10+H6</f>
        <v>43923</v>
      </c>
    </row>
    <row r="7" spans="1:12" x14ac:dyDescent="0.25">
      <c r="A7" s="10">
        <v>43914</v>
      </c>
      <c r="B7" s="7" t="s">
        <v>71</v>
      </c>
      <c r="C7" s="7">
        <v>13.417999999999999</v>
      </c>
      <c r="D7" s="7">
        <v>-0.129</v>
      </c>
      <c r="E7" s="7" t="s">
        <v>76</v>
      </c>
      <c r="G7" s="7">
        <v>0.93889999999999996</v>
      </c>
      <c r="H7" s="7">
        <f t="shared" si="0"/>
        <v>20</v>
      </c>
      <c r="I7" s="8">
        <f t="shared" ref="I7:I9" si="1">A7-10+H7</f>
        <v>43924</v>
      </c>
    </row>
    <row r="8" spans="1:12" x14ac:dyDescent="0.25">
      <c r="A8" s="10"/>
      <c r="B8" s="7" t="s">
        <v>75</v>
      </c>
      <c r="C8" s="7">
        <v>0.11310000000000001</v>
      </c>
      <c r="D8" s="7">
        <v>-2.1831</v>
      </c>
      <c r="E8" s="7">
        <v>14.763999999999999</v>
      </c>
      <c r="G8" s="7">
        <v>0.96860000000000002</v>
      </c>
      <c r="H8" s="8" t="s">
        <v>79</v>
      </c>
      <c r="I8" s="8" t="s">
        <v>79</v>
      </c>
      <c r="K8" s="7">
        <f>D8*D8-4*C8*E8</f>
        <v>-1.9133079899999998</v>
      </c>
    </row>
    <row r="9" spans="1:12" x14ac:dyDescent="0.25">
      <c r="A9" s="10">
        <v>43915</v>
      </c>
      <c r="B9" s="7" t="s">
        <v>74</v>
      </c>
      <c r="C9" s="7">
        <v>11.218999999999999</v>
      </c>
      <c r="D9" s="7">
        <v>-0.11899999999999999</v>
      </c>
      <c r="G9" s="7">
        <v>0.92579999999999996</v>
      </c>
      <c r="H9" s="7">
        <f t="shared" si="0"/>
        <v>20</v>
      </c>
      <c r="I9" s="8">
        <f t="shared" si="1"/>
        <v>43925</v>
      </c>
    </row>
    <row r="10" spans="1:12" x14ac:dyDescent="0.25">
      <c r="A10" s="10"/>
      <c r="B10" s="7" t="s">
        <v>80</v>
      </c>
      <c r="C10" s="7">
        <v>0.10680000000000001</v>
      </c>
      <c r="D10" s="7">
        <v>-1.9470000000000001</v>
      </c>
      <c r="E10" s="7">
        <v>12.832000000000001</v>
      </c>
      <c r="G10" s="7">
        <v>0.9526</v>
      </c>
      <c r="H10" s="8" t="s">
        <v>79</v>
      </c>
      <c r="I10" s="8" t="s">
        <v>79</v>
      </c>
      <c r="K10" s="7">
        <f>D10*D10-4*C10*E10</f>
        <v>-1.6910214000000003</v>
      </c>
    </row>
    <row r="11" spans="1:12" x14ac:dyDescent="0.25">
      <c r="A11" s="8">
        <v>43916</v>
      </c>
      <c r="B11" s="7" t="s">
        <v>89</v>
      </c>
      <c r="H11" s="7">
        <v>154</v>
      </c>
      <c r="I11" s="8">
        <f>A11-10+H11</f>
        <v>44060</v>
      </c>
    </row>
    <row r="12" spans="1:12" x14ac:dyDescent="0.25">
      <c r="A12" s="8">
        <v>43917</v>
      </c>
      <c r="B12" s="7" t="s">
        <v>87</v>
      </c>
      <c r="C12" s="7">
        <v>-1.7949999999999999</v>
      </c>
      <c r="D12" s="7">
        <v>7.5030000000000001</v>
      </c>
      <c r="G12" s="7">
        <v>0.98519999999999996</v>
      </c>
      <c r="H12" s="7">
        <f>INT(0.5+EXP((1-D12)/C12))</f>
        <v>37</v>
      </c>
      <c r="I12" s="8">
        <f>A12-10+H12</f>
        <v>43944</v>
      </c>
    </row>
    <row r="14" spans="1:12" x14ac:dyDescent="0.25">
      <c r="C14" s="9"/>
    </row>
    <row r="16" spans="1:12" x14ac:dyDescent="0.25">
      <c r="B16" s="7" t="s">
        <v>88</v>
      </c>
    </row>
  </sheetData>
  <mergeCells count="2">
    <mergeCell ref="A7:A8"/>
    <mergeCell ref="A9:A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8726-679D-4A30-B1B9-70AA2F25C071}">
  <sheetPr>
    <tabColor theme="6"/>
  </sheetPr>
  <dimension ref="A1:W44"/>
  <sheetViews>
    <sheetView topLeftCell="J1" workbookViewId="0">
      <selection activeCell="M17" sqref="M17:M26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  <c r="N16" s="1">
        <f t="shared" ref="N16:N26" si="0">J16/J15</f>
        <v>1.247191011235955</v>
      </c>
      <c r="O16" s="1">
        <f t="shared" ref="O16:O26" si="1">J16/J14</f>
        <v>2.1623376623376624</v>
      </c>
      <c r="P16" s="1">
        <f t="shared" ref="P16:P26" si="2">J16/J13</f>
        <v>2.4666666666666668</v>
      </c>
      <c r="Q16" s="1">
        <f t="shared" ref="Q16:Q26" si="3">J16/J12</f>
        <v>3.3979591836734695</v>
      </c>
      <c r="R16" s="1">
        <f t="shared" ref="R16:R26" si="4">J16/J11</f>
        <v>4.5616438356164384</v>
      </c>
      <c r="S16" s="1">
        <f t="shared" ref="S16:S26" si="5">J16/J10</f>
        <v>6.0545454545454547</v>
      </c>
      <c r="T16" s="1">
        <f t="shared" ref="T16:T26" si="6">J16/J9</f>
        <v>8.7631578947368425</v>
      </c>
      <c r="U16" s="1">
        <f t="shared" ref="U16:U26" si="7">J16/J8</f>
        <v>13.875</v>
      </c>
      <c r="V16" s="1">
        <f t="shared" ref="V16:V26" si="8">J16/J7</f>
        <v>14.478260869565217</v>
      </c>
      <c r="W16" s="1">
        <f t="shared" ref="W16:W26" si="9">J16/J6</f>
        <v>19.588235294117649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  <c r="M17">
        <v>1</v>
      </c>
      <c r="N17" s="1">
        <f t="shared" si="0"/>
        <v>1.4054054054054055</v>
      </c>
      <c r="O17" s="1">
        <f t="shared" si="1"/>
        <v>1.752808988764045</v>
      </c>
      <c r="P17" s="1">
        <f t="shared" si="2"/>
        <v>3.0389610389610389</v>
      </c>
      <c r="Q17" s="1">
        <f t="shared" si="3"/>
        <v>3.4666666666666668</v>
      </c>
      <c r="R17" s="1">
        <f t="shared" si="4"/>
        <v>4.7755102040816331</v>
      </c>
      <c r="S17" s="1">
        <f t="shared" si="5"/>
        <v>6.4109589041095889</v>
      </c>
      <c r="T17" s="1">
        <f t="shared" si="6"/>
        <v>8.5090909090909097</v>
      </c>
      <c r="U17" s="1">
        <f t="shared" si="7"/>
        <v>12.315789473684211</v>
      </c>
      <c r="V17" s="1">
        <f t="shared" si="8"/>
        <v>19.5</v>
      </c>
      <c r="W17" s="1">
        <f t="shared" si="9"/>
        <v>20.347826086956523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M18">
        <v>2</v>
      </c>
      <c r="N18" s="1">
        <f t="shared" si="0"/>
        <v>1.3183760683760684</v>
      </c>
      <c r="O18" s="1">
        <f t="shared" si="1"/>
        <v>1.8528528528528529</v>
      </c>
      <c r="P18" s="1">
        <f t="shared" si="2"/>
        <v>2.3108614232209739</v>
      </c>
      <c r="Q18" s="1">
        <f t="shared" si="3"/>
        <v>4.0064935064935066</v>
      </c>
      <c r="R18" s="1">
        <f t="shared" si="4"/>
        <v>4.5703703703703704</v>
      </c>
      <c r="S18" s="1">
        <f t="shared" si="5"/>
        <v>6.295918367346939</v>
      </c>
      <c r="T18" s="1">
        <f t="shared" si="6"/>
        <v>8.4520547945205475</v>
      </c>
      <c r="U18" s="1">
        <f t="shared" si="7"/>
        <v>11.218181818181819</v>
      </c>
      <c r="V18" s="1">
        <f t="shared" si="8"/>
        <v>16.236842105263158</v>
      </c>
      <c r="W18" s="1">
        <f t="shared" si="9"/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3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4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5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6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7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8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9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10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9" spans="1:23" x14ac:dyDescent="0.25">
      <c r="K29" t="s">
        <v>50</v>
      </c>
      <c r="M29" t="s">
        <v>51</v>
      </c>
      <c r="N29">
        <f>EXP(INDEX(LINEST(LN(N17:N26),M17:M26),1,2))</f>
        <v>1.332179617203501</v>
      </c>
      <c r="O29">
        <f>EXP(INDEX(LINEST(LN(O17:O26),M17:M26),1,2))</f>
        <v>1.7579143558117827</v>
      </c>
      <c r="P29">
        <f>EXP(INDEX(LINEST(LN(P17:P26),M17:M26),1,2))</f>
        <v>2.6540644756328993</v>
      </c>
      <c r="Q29">
        <f>EXP(INDEX(LINEST(LN(Q17:Q26),M17:M26),1,2))</f>
        <v>3.748808581578039</v>
      </c>
      <c r="R29">
        <f>EXP(INDEX(LINEST(LN(R17:R26),M17:M26),1,2))</f>
        <v>5.3599258561994247</v>
      </c>
      <c r="S29">
        <f>EXP(INDEX(LINEST(LN(S17:S26),M17:M26),1,2))</f>
        <v>7.7529957772168823</v>
      </c>
      <c r="T29">
        <f>EXP(INDEX(LINEST(LN(T17:T26),M17:M26),1,2))</f>
        <v>10.806307673813693</v>
      </c>
      <c r="U29">
        <f>EXP(INDEX(LINEST(LN(U17:U26),M17:M26),1,2))</f>
        <v>15.214796377733535</v>
      </c>
      <c r="V29">
        <f>EXP(INDEX(LINEST(LN(V17:V26),M17:M26),1,2))</f>
        <v>22.194294899432716</v>
      </c>
      <c r="W29" s="3">
        <f>EXP(INDEX(LINEST(LN(W17:W26),M17:M26),1,2))</f>
        <v>28.5506156199957</v>
      </c>
    </row>
    <row r="30" spans="1:23" x14ac:dyDescent="0.25">
      <c r="M30" t="s">
        <v>52</v>
      </c>
      <c r="N30">
        <f>INDEX(LINEST(LN(N17:N26),M17:M26),1)</f>
        <v>-1.8086295185367904E-2</v>
      </c>
      <c r="O30">
        <f>INDEX(LINEST(LN(O17:O26),M17:M26),1)</f>
        <v>-3.2271312369696513E-2</v>
      </c>
      <c r="P30">
        <f>INDEX(LINEST(LN(P17:P26),M17:M26),1)</f>
        <v>-6.4164813512693389E-2</v>
      </c>
      <c r="Q30">
        <f>INDEX(LINEST(LN(Q17:Q26),M17:M26),1)</f>
        <v>-8.4170651937022889E-2</v>
      </c>
      <c r="R30">
        <f>INDEX(LINEST(LN(R17:R26),M17:M26),1)</f>
        <v>-0.1033547005381831</v>
      </c>
      <c r="S30">
        <f>INDEX(LINEST(LN(S17:S26),M17:M26),1)</f>
        <v>-0.12351083491589877</v>
      </c>
      <c r="T30">
        <f>INDEX(LINEST(LN(T17:T26),M17:M26),1)</f>
        <v>-0.13326753658733989</v>
      </c>
      <c r="U30">
        <f>INDEX(LINEST(LN(U17:U26),M17:M26),1)</f>
        <v>-0.14139351935812253</v>
      </c>
      <c r="V30">
        <f>INDEX(LINEST(LN(V17:V26),M17:M26),1)</f>
        <v>-0.15100903748888886</v>
      </c>
      <c r="W30" s="3">
        <f>INDEX(LINEST(LN(W17:W26),M17:M26),1)</f>
        <v>-0.14201736865310621</v>
      </c>
    </row>
    <row r="31" spans="1:23" x14ac:dyDescent="0.25">
      <c r="M31" t="s">
        <v>53</v>
      </c>
      <c r="N31">
        <f t="shared" ref="N31:W31" si="10">PEARSON(N17:N26,N35:N44)</f>
        <v>0.71567557838804075</v>
      </c>
      <c r="O31">
        <f t="shared" si="10"/>
        <v>0.81216646828975403</v>
      </c>
      <c r="P31">
        <f t="shared" si="10"/>
        <v>0.8715252705933999</v>
      </c>
      <c r="Q31">
        <f t="shared" si="10"/>
        <v>0.89587930112595515</v>
      </c>
      <c r="R31">
        <f t="shared" si="10"/>
        <v>0.94242782993434548</v>
      </c>
      <c r="S31">
        <f t="shared" si="10"/>
        <v>0.96001705799911607</v>
      </c>
      <c r="T31">
        <f t="shared" si="10"/>
        <v>0.97966664440493856</v>
      </c>
      <c r="U31">
        <f t="shared" si="10"/>
        <v>0.98180716874696894</v>
      </c>
      <c r="V31">
        <f t="shared" si="10"/>
        <v>0.99144158320502351</v>
      </c>
      <c r="W31" s="3">
        <f t="shared" si="10"/>
        <v>0.93750818076259057</v>
      </c>
    </row>
    <row r="32" spans="1:23" x14ac:dyDescent="0.25">
      <c r="M32" t="s">
        <v>68</v>
      </c>
      <c r="N32">
        <f t="shared" ref="N32:W32" si="11">INT(0.5-LN(N29)/N30)</f>
        <v>16</v>
      </c>
      <c r="O32">
        <f t="shared" si="11"/>
        <v>17</v>
      </c>
      <c r="P32">
        <f t="shared" si="11"/>
        <v>15</v>
      </c>
      <c r="Q32">
        <f t="shared" si="11"/>
        <v>16</v>
      </c>
      <c r="R32">
        <f t="shared" si="11"/>
        <v>16</v>
      </c>
      <c r="S32">
        <f t="shared" si="11"/>
        <v>17</v>
      </c>
      <c r="T32">
        <f t="shared" si="11"/>
        <v>18</v>
      </c>
      <c r="U32">
        <f t="shared" si="11"/>
        <v>19</v>
      </c>
      <c r="V32">
        <f t="shared" si="11"/>
        <v>21</v>
      </c>
      <c r="W32">
        <f t="shared" si="11"/>
        <v>24</v>
      </c>
    </row>
    <row r="33" spans="13:23" x14ac:dyDescent="0.25">
      <c r="M33" t="s">
        <v>55</v>
      </c>
      <c r="N33" s="2">
        <f>N32+A16</f>
        <v>43915</v>
      </c>
      <c r="O33" s="2">
        <f>O32+A16</f>
        <v>43916</v>
      </c>
      <c r="P33" s="2">
        <f>P32+A16</f>
        <v>43914</v>
      </c>
      <c r="Q33" s="2">
        <f>Q32+A16</f>
        <v>43915</v>
      </c>
      <c r="R33" s="2">
        <f>R32+A16</f>
        <v>43915</v>
      </c>
      <c r="S33" s="2">
        <f>S32+A16</f>
        <v>43916</v>
      </c>
      <c r="T33" s="2">
        <f>T32+A16</f>
        <v>43917</v>
      </c>
      <c r="U33" s="2">
        <f>U32+A16</f>
        <v>43918</v>
      </c>
      <c r="V33" s="2">
        <f>V32+A16</f>
        <v>43920</v>
      </c>
      <c r="W33" s="2">
        <f>W32+A16</f>
        <v>43923</v>
      </c>
    </row>
    <row r="35" spans="13:23" x14ac:dyDescent="0.25">
      <c r="N35">
        <f>N29*EXP(N30*M17)</f>
        <v>1.3083020030838928</v>
      </c>
      <c r="O35">
        <f>O29*EXP(O30*M17)</f>
        <v>1.702089763676583</v>
      </c>
      <c r="P35">
        <f>P29*EXP(P30*M17)</f>
        <v>2.489115473547475</v>
      </c>
      <c r="Q35">
        <f>Q29*EXP(Q30*M17)</f>
        <v>3.4461836349249642</v>
      </c>
      <c r="R35">
        <f>R29*EXP(R30*M17)</f>
        <v>4.8336188994127953</v>
      </c>
      <c r="S35">
        <f>S29*EXP(S30*M17)</f>
        <v>6.8521912090605523</v>
      </c>
      <c r="T35">
        <f>T29*EXP(T30*M17)</f>
        <v>9.4580144395920627</v>
      </c>
      <c r="U35">
        <f>U29*EXP(U30*M17)</f>
        <v>13.208689135981178</v>
      </c>
      <c r="V35">
        <f>V29*EXP(V30*M17)</f>
        <v>19.08354092457256</v>
      </c>
      <c r="W35">
        <f>W29*EXP(W30*M17)</f>
        <v>24.770690760395706</v>
      </c>
    </row>
    <row r="36" spans="13:23" x14ac:dyDescent="0.25">
      <c r="N36">
        <f>N29*EXP(N30*M18)</f>
        <v>1.284852364628138</v>
      </c>
      <c r="O36">
        <f>O29*EXP(O30*M18)</f>
        <v>1.6480379456681538</v>
      </c>
      <c r="P36">
        <f>P29*EXP(P30*M18)</f>
        <v>2.3344179832616985</v>
      </c>
      <c r="Q36">
        <f>Q29*EXP(Q30*M18)</f>
        <v>3.1679882787254581</v>
      </c>
      <c r="R36">
        <f>R29*EXP(R30*M18)</f>
        <v>4.3589915777915689</v>
      </c>
      <c r="S36">
        <f>S29*EXP(S30*M18)</f>
        <v>6.0560492633702188</v>
      </c>
      <c r="T36">
        <f>T29*EXP(T30*M18)</f>
        <v>8.2779465326811668</v>
      </c>
      <c r="U36">
        <f>U29*EXP(U30*M18)</f>
        <v>11.46709192548372</v>
      </c>
      <c r="V36">
        <f>V29*EXP(V30*M18)</f>
        <v>16.408790451330994</v>
      </c>
      <c r="W36">
        <f>W29*EXP(W30*M18)</f>
        <v>21.491204565039968</v>
      </c>
    </row>
    <row r="37" spans="13:23" x14ac:dyDescent="0.25">
      <c r="N37">
        <f>N29*EXP(N30*M19)</f>
        <v>1.2618230309203768</v>
      </c>
      <c r="O37">
        <f>O29*EXP(O30*M19)</f>
        <v>1.595702605305243</v>
      </c>
      <c r="P37">
        <f>P29*EXP(P30*M19)</f>
        <v>2.1893348775856527</v>
      </c>
      <c r="Q37">
        <f>Q29*EXP(Q30*M19)</f>
        <v>2.9122504188203</v>
      </c>
      <c r="R37">
        <f>R29*EXP(R30*M19)</f>
        <v>3.9309693152611009</v>
      </c>
      <c r="S37">
        <f>S29*EXP(S30*M19)</f>
        <v>5.3524094061869123</v>
      </c>
      <c r="T37">
        <f>T29*EXP(T30*M19)</f>
        <v>7.2451146311512407</v>
      </c>
      <c r="U37">
        <f>U29*EXP(U30*M19)</f>
        <v>9.9551284668587368</v>
      </c>
      <c r="V37">
        <f>V29*EXP(V30*M19)</f>
        <v>14.10893319745491</v>
      </c>
      <c r="W37">
        <f>W29*EXP(W30*M19)</f>
        <v>18.645902051098741</v>
      </c>
    </row>
    <row r="38" spans="13:23" x14ac:dyDescent="0.25">
      <c r="N38">
        <f>N29*EXP(N30*M20)</f>
        <v>1.2392064685360951</v>
      </c>
      <c r="O38">
        <f>O29*EXP(O30*M20)</f>
        <v>1.5450292338661065</v>
      </c>
      <c r="P38">
        <f>P29*EXP(P30*M20)</f>
        <v>2.0532686265189932</v>
      </c>
      <c r="Q38">
        <f>Q29*EXP(Q30*M20)</f>
        <v>2.6771571596000858</v>
      </c>
      <c r="R38">
        <f>R29*EXP(R30*M20)</f>
        <v>3.5449758233653585</v>
      </c>
      <c r="S38">
        <f>S29*EXP(S30*M20)</f>
        <v>4.730524010878872</v>
      </c>
      <c r="T38">
        <f>T29*EXP(T30*M20)</f>
        <v>6.3411482317849792</v>
      </c>
      <c r="U38">
        <f>U29*EXP(U30*M20)</f>
        <v>8.6425210014596274</v>
      </c>
      <c r="V38">
        <f>V29*EXP(V30*M20)</f>
        <v>12.131424102262114</v>
      </c>
      <c r="W38">
        <f>W29*EXP(W30*M20)</f>
        <v>16.177299985535811</v>
      </c>
    </row>
    <row r="39" spans="13:23" x14ac:dyDescent="0.25">
      <c r="N39">
        <f>N29*EXP(N30*M21)</f>
        <v>1.2169952790777689</v>
      </c>
      <c r="O39">
        <f>O29*EXP(O30*M21)</f>
        <v>1.49596505361615</v>
      </c>
      <c r="P39">
        <f>P29*EXP(P30*M21)</f>
        <v>1.9256588363021019</v>
      </c>
      <c r="Q39">
        <f>Q29*EXP(Q30*M21)</f>
        <v>2.4610419526014837</v>
      </c>
      <c r="R39">
        <f>R29*EXP(R30*M21)</f>
        <v>3.1968841729333604</v>
      </c>
      <c r="S39">
        <f>S29*EXP(S30*M21)</f>
        <v>4.1808941953570873</v>
      </c>
      <c r="T39">
        <f>T29*EXP(T30*M21)</f>
        <v>5.5499689024354906</v>
      </c>
      <c r="U39">
        <f>U29*EXP(U30*M21)</f>
        <v>7.5029839654334047</v>
      </c>
      <c r="V39">
        <f>V29*EXP(V30*M21)</f>
        <v>10.431082824567785</v>
      </c>
      <c r="W39">
        <f>W29*EXP(W30*M21)</f>
        <v>14.035525559708466</v>
      </c>
    </row>
    <row r="40" spans="13:23" x14ac:dyDescent="0.25">
      <c r="N40">
        <f>N29*EXP(N30*M22)</f>
        <v>1.1951821967546779</v>
      </c>
      <c r="O40">
        <f>O29*EXP(O30*M22)</f>
        <v>1.4484589628384403</v>
      </c>
      <c r="P40">
        <f>P29*EXP(P30*M22)</f>
        <v>1.8059799414141895</v>
      </c>
      <c r="Q40">
        <f>Q29*EXP(Q30*M22)</f>
        <v>2.2623727825411937</v>
      </c>
      <c r="R40">
        <f>R29*EXP(R30*M22)</f>
        <v>2.8829726701632561</v>
      </c>
      <c r="S40">
        <f>S29*EXP(S30*M22)</f>
        <v>3.6951247330257275</v>
      </c>
      <c r="T40">
        <f>T29*EXP(T30*M22)</f>
        <v>4.8575043023920079</v>
      </c>
      <c r="U40">
        <f>U29*EXP(U30*M22)</f>
        <v>6.5136976093021</v>
      </c>
      <c r="V40">
        <f>V29*EXP(V30*M22)</f>
        <v>8.9690615030682146</v>
      </c>
      <c r="W40">
        <f>W29*EXP(W30*M22)</f>
        <v>12.177308816265048</v>
      </c>
    </row>
    <row r="41" spans="13:23" x14ac:dyDescent="0.25">
      <c r="N41">
        <f>N29*EXP(N30*M23)</f>
        <v>1.1737600860060982</v>
      </c>
      <c r="O41">
        <f>O29*EXP(O30*M23)</f>
        <v>1.4024614826098372</v>
      </c>
      <c r="P41">
        <f>P29*EXP(P30*M23)</f>
        <v>1.6937390400127543</v>
      </c>
      <c r="Q41">
        <f>Q29*EXP(Q30*M23)</f>
        <v>2.0797413070397961</v>
      </c>
      <c r="R41">
        <f>R29*EXP(R30*M23)</f>
        <v>2.5998850653640835</v>
      </c>
      <c r="S41">
        <f>S29*EXP(S30*M23)</f>
        <v>3.2657958213296236</v>
      </c>
      <c r="T41">
        <f>T29*EXP(T30*M23)</f>
        <v>4.2514378841658962</v>
      </c>
      <c r="U41">
        <f>U29*EXP(U30*M23)</f>
        <v>5.6548510220596029</v>
      </c>
      <c r="V41">
        <f>V29*EXP(V30*M23)</f>
        <v>7.7119571955036719</v>
      </c>
      <c r="W41">
        <f>W29*EXP(W30*M23)</f>
        <v>10.565108472487193</v>
      </c>
    </row>
    <row r="42" spans="13:23" x14ac:dyDescent="0.25">
      <c r="N42">
        <f>N29*EXP(N30*M24)</f>
        <v>1.1527219391670966</v>
      </c>
      <c r="O42">
        <f>O29*EXP(O30*M24)</f>
        <v>1.3579247052673098</v>
      </c>
      <c r="P42">
        <f>P29*EXP(P30*M24)</f>
        <v>1.5884738638995755</v>
      </c>
      <c r="Q42">
        <f>Q29*EXP(Q30*M24)</f>
        <v>1.9118528730482744</v>
      </c>
      <c r="R42">
        <f>R29*EXP(R30*M24)</f>
        <v>2.3445946689187434</v>
      </c>
      <c r="S42">
        <f>S29*EXP(S30*M24)</f>
        <v>2.886349749249391</v>
      </c>
      <c r="T42">
        <f>T29*EXP(T30*M24)</f>
        <v>3.720989824758437</v>
      </c>
      <c r="U42">
        <f>U29*EXP(U30*M24)</f>
        <v>4.9092454086327626</v>
      </c>
      <c r="V42">
        <f>V29*EXP(V30*M24)</f>
        <v>6.6310487184122184</v>
      </c>
      <c r="W42">
        <f>W29*EXP(W30*M24)</f>
        <v>9.1663534792128694</v>
      </c>
    </row>
    <row r="43" spans="13:23" x14ac:dyDescent="0.25">
      <c r="N43">
        <f>N29*EXP(N30*M25)</f>
        <v>1.1320608741761631</v>
      </c>
      <c r="O43">
        <f>O29*EXP(O30*M25)</f>
        <v>1.3148022445107659</v>
      </c>
      <c r="P43">
        <f>P29*EXP(P30*M25)</f>
        <v>1.4897508746524766</v>
      </c>
      <c r="Q43">
        <f>Q29*EXP(Q30*M25)</f>
        <v>1.757517339204822</v>
      </c>
      <c r="R43">
        <f>R29*EXP(R30*M25)</f>
        <v>2.1143719908065952</v>
      </c>
      <c r="S43">
        <f>S29*EXP(S30*M25)</f>
        <v>2.550990732666246</v>
      </c>
      <c r="T43">
        <f>T29*EXP(T30*M25)</f>
        <v>3.2567252899361772</v>
      </c>
      <c r="U43">
        <f>U29*EXP(U30*M25)</f>
        <v>4.2619496761567968</v>
      </c>
      <c r="V43">
        <f>V29*EXP(V30*M25)</f>
        <v>5.7016404514787462</v>
      </c>
      <c r="W43">
        <f>W29*EXP(W30*M25)</f>
        <v>7.9527849926653689</v>
      </c>
    </row>
    <row r="44" spans="13:23" x14ac:dyDescent="0.25">
      <c r="N44">
        <f>N29*EXP(N30*M26)</f>
        <v>1.1117701323239286</v>
      </c>
      <c r="O44">
        <f>O29*EXP(O30*M26)</f>
        <v>1.2730491870904208</v>
      </c>
      <c r="P44">
        <f>P29*EXP(P30*M26)</f>
        <v>1.3971634780817075</v>
      </c>
      <c r="Q44">
        <f>Q29*EXP(Q30*M26)</f>
        <v>1.6156406390627127</v>
      </c>
      <c r="R44">
        <f>R29*EXP(R30*M26)</f>
        <v>1.9067555576969462</v>
      </c>
      <c r="S44">
        <f>S29*EXP(S30*M26)</f>
        <v>2.2545963876489297</v>
      </c>
      <c r="T44">
        <f>T29*EXP(T30*M26)</f>
        <v>2.850386621199219</v>
      </c>
      <c r="U44">
        <f>U29*EXP(U30*M26)</f>
        <v>3.7000014320228916</v>
      </c>
      <c r="V44">
        <f>V29*EXP(V30*M26)</f>
        <v>4.9024981143137891</v>
      </c>
      <c r="W44">
        <f>W29*EXP(W30*M26)</f>
        <v>6.8998854651407804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38E7-B707-440C-8F5F-A1F222BC69A0}">
  <dimension ref="A1:W52"/>
  <sheetViews>
    <sheetView workbookViewId="0">
      <selection activeCell="M34" sqref="M3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4" si="0">J20/J19</f>
        <v>1.196236559139785</v>
      </c>
      <c r="O20" s="1">
        <f t="shared" ref="O20:O34" si="1">J20/J18</f>
        <v>1.4424635332252835</v>
      </c>
      <c r="P20" s="1">
        <f t="shared" ref="P20:P34" si="2">J20/J17</f>
        <v>1.9017094017094016</v>
      </c>
      <c r="Q20" s="1">
        <f t="shared" ref="Q20:Q34" si="3">J20/J16</f>
        <v>2.6726726726726726</v>
      </c>
      <c r="R20" s="1">
        <f t="shared" ref="R20:R34" si="4">J20/J15</f>
        <v>3.3333333333333335</v>
      </c>
      <c r="S20" s="1">
        <f t="shared" ref="S20:S34" si="5">J20/J14</f>
        <v>5.779220779220779</v>
      </c>
      <c r="T20" s="1">
        <f t="shared" ref="T20:T34" si="6">J20/J13</f>
        <v>6.5925925925925926</v>
      </c>
      <c r="U20" s="1">
        <f t="shared" ref="U20:U34" si="7">J20/J12</f>
        <v>9.0816326530612237</v>
      </c>
      <c r="V20" s="1">
        <f t="shared" ref="V20:V34" si="8">J20/J11</f>
        <v>12.191780821917808</v>
      </c>
      <c r="W20" s="1">
        <f t="shared" ref="W20:W34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1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2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3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4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5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6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1" spans="1:23" x14ac:dyDescent="0.25">
      <c r="A31" t="s">
        <v>58</v>
      </c>
      <c r="B31">
        <v>1194</v>
      </c>
      <c r="C31">
        <v>958</v>
      </c>
      <c r="D31">
        <v>76695</v>
      </c>
      <c r="E31">
        <v>30703</v>
      </c>
      <c r="F31">
        <v>9711</v>
      </c>
      <c r="G31">
        <v>19868</v>
      </c>
      <c r="H31">
        <v>6657</v>
      </c>
      <c r="I31">
        <v>10905</v>
      </c>
      <c r="J31">
        <v>4178</v>
      </c>
      <c r="K31">
        <v>8963</v>
      </c>
      <c r="M31">
        <v>7</v>
      </c>
      <c r="N31" s="1">
        <f t="shared" si="0"/>
        <v>1.1064618644067796</v>
      </c>
      <c r="O31" s="1">
        <f t="shared" si="1"/>
        <v>1.208912037037037</v>
      </c>
      <c r="P31" s="1">
        <f t="shared" si="2"/>
        <v>1.349919224555735</v>
      </c>
      <c r="Q31" s="1">
        <f t="shared" si="3"/>
        <v>1.6390741467242056</v>
      </c>
      <c r="R31" s="1">
        <f t="shared" si="4"/>
        <v>1.9271217712177122</v>
      </c>
      <c r="S31" s="1">
        <f t="shared" si="5"/>
        <v>2.1327207759060745</v>
      </c>
      <c r="T31" s="1">
        <f t="shared" si="6"/>
        <v>2.5475609756097559</v>
      </c>
      <c r="U31" s="1">
        <f t="shared" si="7"/>
        <v>2.9422535211267604</v>
      </c>
      <c r="V31" s="1">
        <f t="shared" si="8"/>
        <v>3.4302134646962235</v>
      </c>
      <c r="W31" s="1">
        <f t="shared" si="9"/>
        <v>4.325051759834369</v>
      </c>
    </row>
    <row r="32" spans="1:23" x14ac:dyDescent="0.25">
      <c r="A32" t="s">
        <v>72</v>
      </c>
      <c r="B32">
        <v>1236</v>
      </c>
      <c r="C32">
        <v>723</v>
      </c>
      <c r="D32">
        <v>81666</v>
      </c>
      <c r="E32">
        <v>32346</v>
      </c>
      <c r="F32">
        <v>10026</v>
      </c>
      <c r="G32">
        <v>20591</v>
      </c>
      <c r="H32">
        <v>7281</v>
      </c>
      <c r="I32">
        <v>11262</v>
      </c>
      <c r="J32">
        <v>4474</v>
      </c>
      <c r="K32">
        <v>9329</v>
      </c>
      <c r="M32">
        <v>8</v>
      </c>
      <c r="N32" s="1">
        <f t="shared" si="0"/>
        <v>1.0708472953566299</v>
      </c>
      <c r="O32" s="1">
        <f t="shared" si="1"/>
        <v>1.1848516949152543</v>
      </c>
      <c r="P32" s="1">
        <f t="shared" si="2"/>
        <v>1.2945601851851851</v>
      </c>
      <c r="Q32" s="1">
        <f t="shared" si="3"/>
        <v>1.445557350565428</v>
      </c>
      <c r="R32" s="1">
        <f t="shared" si="4"/>
        <v>1.7551981169085915</v>
      </c>
      <c r="S32" s="1">
        <f t="shared" si="5"/>
        <v>2.0636531365313653</v>
      </c>
      <c r="T32" s="1">
        <f t="shared" si="6"/>
        <v>2.2838182746299132</v>
      </c>
      <c r="U32" s="1">
        <f t="shared" si="7"/>
        <v>2.7280487804878049</v>
      </c>
      <c r="V32" s="1">
        <f t="shared" si="8"/>
        <v>3.1507042253521127</v>
      </c>
      <c r="W32" s="1">
        <f t="shared" si="9"/>
        <v>3.6732348111658455</v>
      </c>
    </row>
    <row r="33" spans="1:23" x14ac:dyDescent="0.25">
      <c r="A33" t="s">
        <v>81</v>
      </c>
      <c r="B33">
        <v>1263</v>
      </c>
      <c r="C33">
        <v>1598</v>
      </c>
      <c r="D33">
        <v>87713</v>
      </c>
      <c r="E33">
        <v>34889</v>
      </c>
      <c r="F33">
        <v>10681</v>
      </c>
      <c r="G33">
        <v>22189</v>
      </c>
      <c r="H33">
        <v>7839</v>
      </c>
      <c r="I33">
        <v>11944</v>
      </c>
      <c r="J33">
        <v>4861</v>
      </c>
      <c r="K33">
        <v>10245</v>
      </c>
      <c r="M33">
        <v>9</v>
      </c>
      <c r="N33" s="1">
        <f t="shared" si="0"/>
        <v>1.0864997764863658</v>
      </c>
      <c r="O33" s="1">
        <f t="shared" si="1"/>
        <v>1.1634753470560077</v>
      </c>
      <c r="P33" s="1">
        <f t="shared" si="2"/>
        <v>1.2873411016949152</v>
      </c>
      <c r="Q33" s="1">
        <f t="shared" si="3"/>
        <v>1.4065393518518519</v>
      </c>
      <c r="R33" s="1">
        <f t="shared" si="4"/>
        <v>1.5705977382875607</v>
      </c>
      <c r="S33" s="1">
        <f t="shared" si="5"/>
        <v>1.9070223617104747</v>
      </c>
      <c r="T33" s="1">
        <f t="shared" si="6"/>
        <v>2.2421586715867159</v>
      </c>
      <c r="U33" s="1">
        <f t="shared" si="7"/>
        <v>2.4813680449208779</v>
      </c>
      <c r="V33" s="1">
        <f t="shared" si="8"/>
        <v>2.9640243902439023</v>
      </c>
      <c r="W33" s="1">
        <f t="shared" si="9"/>
        <v>3.4232394366197183</v>
      </c>
    </row>
    <row r="34" spans="1:23" x14ac:dyDescent="0.25">
      <c r="A34" t="s">
        <v>85</v>
      </c>
      <c r="B34">
        <v>1292</v>
      </c>
      <c r="C34">
        <v>1706</v>
      </c>
      <c r="D34">
        <v>95860</v>
      </c>
      <c r="E34">
        <v>37298</v>
      </c>
      <c r="F34">
        <v>11137</v>
      </c>
      <c r="G34">
        <v>23895</v>
      </c>
      <c r="H34">
        <v>8001</v>
      </c>
      <c r="I34">
        <v>12429</v>
      </c>
      <c r="J34">
        <v>5402</v>
      </c>
      <c r="K34">
        <v>11466</v>
      </c>
      <c r="M34">
        <v>10</v>
      </c>
      <c r="N34" s="1">
        <f t="shared" si="0"/>
        <v>1.1112939724336557</v>
      </c>
      <c r="O34" s="1">
        <f t="shared" si="1"/>
        <v>1.2074206526598124</v>
      </c>
      <c r="P34" s="1">
        <f t="shared" si="2"/>
        <v>1.2929631402584969</v>
      </c>
      <c r="Q34" s="1">
        <f t="shared" si="3"/>
        <v>1.4306144067796611</v>
      </c>
      <c r="R34" s="1">
        <f t="shared" si="4"/>
        <v>1.5630787037037037</v>
      </c>
      <c r="S34" s="1">
        <f t="shared" si="5"/>
        <v>1.7453957996768983</v>
      </c>
      <c r="T34" s="1">
        <f t="shared" si="6"/>
        <v>2.1192624558650452</v>
      </c>
      <c r="U34" s="1">
        <f t="shared" si="7"/>
        <v>2.4916974169741697</v>
      </c>
      <c r="V34" s="1">
        <f t="shared" si="8"/>
        <v>2.7575293517100561</v>
      </c>
      <c r="W34" s="1">
        <f t="shared" si="9"/>
        <v>3.2939024390243903</v>
      </c>
    </row>
    <row r="37" spans="1:23" x14ac:dyDescent="0.25">
      <c r="K37" t="s">
        <v>50</v>
      </c>
      <c r="M37" t="s">
        <v>51</v>
      </c>
      <c r="N37">
        <f>EXP(INDEX(LINEST(LN(N25:N34),M25:M34),1,2))</f>
        <v>1.1862044311845712</v>
      </c>
      <c r="O37">
        <f>EXP(INDEX(LINEST(LN(O25:O34),M25:M34),1,2))</f>
        <v>1.4159512214172703</v>
      </c>
      <c r="P37">
        <f>EXP(INDEX(LINEST(LN(P25:P34),M25:M34),1,2))</f>
        <v>1.6926696913102555</v>
      </c>
      <c r="Q37">
        <f>EXP(INDEX(LINEST(LN(Q25:Q34),M25:M34),1,2))</f>
        <v>2.0731066290574343</v>
      </c>
      <c r="R37">
        <f>EXP(INDEX(LINEST(LN(R25:R34),M25:M34),1,2))</f>
        <v>2.4446848255623106</v>
      </c>
      <c r="S37">
        <f>EXP(INDEX(LINEST(LN(S25:S34),M25:M34),1,2))</f>
        <v>2.8798089489404766</v>
      </c>
      <c r="T37">
        <f>EXP(INDEX(LINEST(LN(T25:T34),M25:M34),1,2))</f>
        <v>3.398831911924459</v>
      </c>
      <c r="U37">
        <f>EXP(INDEX(LINEST(LN(U25:U34),M25:M34),1,2))</f>
        <v>4.2373786498479582</v>
      </c>
      <c r="V37">
        <f>EXP(INDEX(LINEST(LN(V25:V34),M25:M34),1,2))</f>
        <v>5.6449494677007381</v>
      </c>
      <c r="W37">
        <f>EXP(INDEX(LINEST(LN(W25:W34),M25:M34),1,2))</f>
        <v>7.4489487595780703</v>
      </c>
    </row>
    <row r="38" spans="1:23" x14ac:dyDescent="0.25">
      <c r="M38" t="s">
        <v>52</v>
      </c>
      <c r="N38">
        <f>INDEX(LINEST(LN(N25:N34),M25:M34),1)</f>
        <v>-9.372973577353283E-3</v>
      </c>
      <c r="O38">
        <f>INDEX(LINEST(LN(O25:O34),M25:M34),1)</f>
        <v>-1.9188275368742715E-2</v>
      </c>
      <c r="P38">
        <f>INDEX(LINEST(LN(P25:P34),M25:M34),1)</f>
        <v>-2.7987941844847711E-2</v>
      </c>
      <c r="Q38">
        <f>INDEX(LINEST(LN(Q25:Q34),M25:M34),1)</f>
        <v>-3.8224101279889997E-2</v>
      </c>
      <c r="R38">
        <f>INDEX(LINEST(LN(R25:R34),M25:M34),1)</f>
        <v>-4.192374369027365E-2</v>
      </c>
      <c r="S38">
        <f>INDEX(LINEST(LN(S25:S34),M25:M34),1)</f>
        <v>-4.3782859389841097E-2</v>
      </c>
      <c r="T38">
        <f>INDEX(LINEST(LN(T25:T34),M25:M34),1)</f>
        <v>-4.4590213277441136E-2</v>
      </c>
      <c r="U38">
        <f>INDEX(LINEST(LN(U25:U34),M25:M34),1)</f>
        <v>-5.3865523635534762E-2</v>
      </c>
      <c r="V38">
        <f>INDEX(LINEST(LN(V25:V34),M25:M34),1)</f>
        <v>-7.1951818820902652E-2</v>
      </c>
      <c r="W38">
        <f>INDEX(LINEST(LN(W25:W34),M25:M34),1)</f>
        <v>-8.6136836005231213E-2</v>
      </c>
    </row>
    <row r="39" spans="1:23" x14ac:dyDescent="0.25">
      <c r="M39" t="s">
        <v>53</v>
      </c>
      <c r="N39">
        <f t="shared" ref="N39:W39" si="10">PEARSON(N25:N34,N43:N52)</f>
        <v>0.65959830010843556</v>
      </c>
      <c r="O39">
        <f t="shared" si="10"/>
        <v>0.80260037906947101</v>
      </c>
      <c r="P39">
        <f t="shared" si="10"/>
        <v>0.8882555175984358</v>
      </c>
      <c r="Q39">
        <f t="shared" si="10"/>
        <v>0.91962118752501021</v>
      </c>
      <c r="R39">
        <f t="shared" si="10"/>
        <v>0.93187053576676249</v>
      </c>
      <c r="S39">
        <f t="shared" si="10"/>
        <v>0.92784865888302126</v>
      </c>
      <c r="T39">
        <f t="shared" si="10"/>
        <v>0.913180697496493</v>
      </c>
      <c r="U39">
        <f t="shared" si="10"/>
        <v>0.94484515563444504</v>
      </c>
      <c r="V39">
        <f t="shared" si="10"/>
        <v>0.95280795095967397</v>
      </c>
      <c r="W39">
        <f t="shared" si="10"/>
        <v>0.98070292758776278</v>
      </c>
    </row>
    <row r="40" spans="1:23" x14ac:dyDescent="0.25">
      <c r="M40" t="s">
        <v>86</v>
      </c>
      <c r="N40">
        <f t="shared" ref="N40:W40" si="11">INT(0.5-LN(N37)/N38)</f>
        <v>18</v>
      </c>
      <c r="O40">
        <f t="shared" si="11"/>
        <v>18</v>
      </c>
      <c r="P40">
        <f t="shared" si="11"/>
        <v>19</v>
      </c>
      <c r="Q40">
        <f t="shared" si="11"/>
        <v>19</v>
      </c>
      <c r="R40">
        <f t="shared" si="11"/>
        <v>21</v>
      </c>
      <c r="S40">
        <f t="shared" si="11"/>
        <v>24</v>
      </c>
      <c r="T40">
        <f t="shared" si="11"/>
        <v>27</v>
      </c>
      <c r="U40">
        <f t="shared" si="11"/>
        <v>27</v>
      </c>
      <c r="V40">
        <f t="shared" si="11"/>
        <v>24</v>
      </c>
      <c r="W40">
        <f t="shared" si="11"/>
        <v>23</v>
      </c>
    </row>
    <row r="41" spans="1:23" x14ac:dyDescent="0.25">
      <c r="M41" t="s">
        <v>55</v>
      </c>
      <c r="N41" s="2">
        <f>N40+A24</f>
        <v>43925</v>
      </c>
      <c r="O41" s="2">
        <f>O40+A24</f>
        <v>43925</v>
      </c>
      <c r="P41" s="2">
        <f>P40+A24</f>
        <v>43926</v>
      </c>
      <c r="Q41" s="2">
        <f>Q40+A24</f>
        <v>43926</v>
      </c>
      <c r="R41" s="2">
        <f>R40+A24</f>
        <v>43928</v>
      </c>
      <c r="S41" s="2">
        <f>S40+A24</f>
        <v>43931</v>
      </c>
      <c r="T41" s="2">
        <f>T40+A24</f>
        <v>43934</v>
      </c>
      <c r="U41" s="2">
        <f>U40+A24</f>
        <v>43934</v>
      </c>
      <c r="V41" s="2">
        <f>V40+A24</f>
        <v>43931</v>
      </c>
      <c r="W41" s="2">
        <f>W40+A24</f>
        <v>43930</v>
      </c>
    </row>
    <row r="43" spans="1:23" x14ac:dyDescent="0.25">
      <c r="N43">
        <f>N37*EXP(N38*M25)</f>
        <v>1.1751381115713968</v>
      </c>
      <c r="O43">
        <f>O37*EXP(O38*M25)</f>
        <v>1.3890405696510373</v>
      </c>
      <c r="P43">
        <f>P37*EXP(P38*M25)</f>
        <v>1.6459521636940535</v>
      </c>
      <c r="Q43">
        <f>Q37*EXP(Q38*M25)</f>
        <v>1.9953593669443537</v>
      </c>
      <c r="R43">
        <f>R37*EXP(R38*M25)</f>
        <v>2.344313164110607</v>
      </c>
      <c r="S43">
        <f>S37*EXP(S38*M25)</f>
        <v>2.7564430412002157</v>
      </c>
      <c r="T43">
        <f>T37*EXP(T38*M25)</f>
        <v>3.2506065314785957</v>
      </c>
      <c r="U43">
        <f>U37*EXP(U38*M25)</f>
        <v>4.0151684892290334</v>
      </c>
      <c r="V43">
        <f>V37*EXP(V38*M25)</f>
        <v>5.2530529771776688</v>
      </c>
      <c r="W43">
        <f>W37*EXP(W38*M25)</f>
        <v>6.8341771849535045</v>
      </c>
    </row>
    <row r="44" spans="1:23" x14ac:dyDescent="0.25">
      <c r="N44">
        <f>N37*EXP(N38*M26)</f>
        <v>1.164175031692084</v>
      </c>
      <c r="O44">
        <f>O37*EXP(O38*M26)</f>
        <v>1.3626413643015522</v>
      </c>
      <c r="P44">
        <f>P37*EXP(P38*M26)</f>
        <v>1.600524035538228</v>
      </c>
      <c r="Q44">
        <f>Q37*EXP(Q38*M26)</f>
        <v>1.9205278433086654</v>
      </c>
      <c r="R44">
        <f>R37*EXP(R38*M26)</f>
        <v>2.2480624716759459</v>
      </c>
      <c r="S44">
        <f>S37*EXP(S38*M26)</f>
        <v>2.6383619101456364</v>
      </c>
      <c r="T44">
        <f>T37*EXP(T38*M26)</f>
        <v>3.1088453610842031</v>
      </c>
      <c r="U44">
        <f>U37*EXP(U38*M26)</f>
        <v>3.8046111355840759</v>
      </c>
      <c r="V44">
        <f>V37*EXP(V38*M26)</f>
        <v>4.8883636140457432</v>
      </c>
      <c r="W44">
        <f>W37*EXP(W38*M26)</f>
        <v>6.2701435199541589</v>
      </c>
    </row>
    <row r="45" spans="1:23" x14ac:dyDescent="0.25">
      <c r="N45">
        <f>N37*EXP(N38*M27)</f>
        <v>1.1533142284041411</v>
      </c>
      <c r="O45">
        <f>O37*EXP(O38*M27)</f>
        <v>1.336743885149495</v>
      </c>
      <c r="P45">
        <f>P37*EXP(P38*M27)</f>
        <v>1.5563497195364022</v>
      </c>
      <c r="Q45">
        <f>Q37*EXP(Q38*M27)</f>
        <v>1.8485027098513109</v>
      </c>
      <c r="R45">
        <f>R37*EXP(R38*M27)</f>
        <v>2.1557635532346135</v>
      </c>
      <c r="S45">
        <f>S37*EXP(S38*M27)</f>
        <v>2.5253391653166104</v>
      </c>
      <c r="T45">
        <f>T37*EXP(T38*M27)</f>
        <v>2.973266492127089</v>
      </c>
      <c r="U45">
        <f>U37*EXP(U38*M27)</f>
        <v>3.6050955101487556</v>
      </c>
      <c r="V45">
        <f>V37*EXP(V38*M27)</f>
        <v>4.5489925433733429</v>
      </c>
      <c r="W45">
        <f>W37*EXP(W38*M27)</f>
        <v>5.7526602979186015</v>
      </c>
    </row>
    <row r="46" spans="1:23" x14ac:dyDescent="0.25">
      <c r="N46">
        <f>N37*EXP(N38*M28)</f>
        <v>1.1425547475504099</v>
      </c>
      <c r="O46">
        <f>O37*EXP(O38*M28)</f>
        <v>1.3113385967117386</v>
      </c>
      <c r="P46">
        <f>P37*EXP(P38*M28)</f>
        <v>1.5133946105885794</v>
      </c>
      <c r="Q46">
        <f>Q37*EXP(Q38*M28)</f>
        <v>1.7791787191384494</v>
      </c>
      <c r="R46">
        <f>R37*EXP(R38*M28)</f>
        <v>2.0672541604193593</v>
      </c>
      <c r="S46">
        <f>S37*EXP(S38*M28)</f>
        <v>2.4171581144187941</v>
      </c>
      <c r="T46">
        <f>T37*EXP(T38*M28)</f>
        <v>2.8436003102202183</v>
      </c>
      <c r="U46">
        <f>U37*EXP(U38*M28)</f>
        <v>3.4160425794210605</v>
      </c>
      <c r="V46">
        <f>V37*EXP(V38*M28)</f>
        <v>4.2331820612133049</v>
      </c>
      <c r="W46">
        <f>W37*EXP(W38*M28)</f>
        <v>5.2778856493369171</v>
      </c>
    </row>
    <row r="47" spans="1:23" x14ac:dyDescent="0.25">
      <c r="N47">
        <f>N37*EXP(N38*M29)</f>
        <v>1.1318956438752397</v>
      </c>
      <c r="O47">
        <f>O37*EXP(O38*M29)</f>
        <v>1.2864161447303715</v>
      </c>
      <c r="P47">
        <f>P37*EXP(P38*M29)</f>
        <v>1.4716250586923352</v>
      </c>
      <c r="Q47">
        <f>Q37*EXP(Q38*M29)</f>
        <v>1.7124545708076111</v>
      </c>
      <c r="R47">
        <f>R37*EXP(R38*M29)</f>
        <v>1.9823787063098459</v>
      </c>
      <c r="S47">
        <f>S37*EXP(S38*M29)</f>
        <v>2.3136113478714084</v>
      </c>
      <c r="T47">
        <f>T37*EXP(T38*M29)</f>
        <v>2.7195889590440689</v>
      </c>
      <c r="U47">
        <f>U37*EXP(U38*M29)</f>
        <v>3.236903674692432</v>
      </c>
      <c r="V47">
        <f>V37*EXP(V38*M29)</f>
        <v>3.9392964909301704</v>
      </c>
      <c r="W47">
        <f>W37*EXP(W38*M29)</f>
        <v>4.842294779261576</v>
      </c>
    </row>
    <row r="48" spans="1:23" x14ac:dyDescent="0.25">
      <c r="N48">
        <f>N37*EXP(N38*M30)</f>
        <v>1.1213359809414447</v>
      </c>
      <c r="O48">
        <f>O37*EXP(O38*M30)</f>
        <v>1.261967352728449</v>
      </c>
      <c r="P48">
        <f>P37*EXP(P38*M30)</f>
        <v>1.4310083425822149</v>
      </c>
      <c r="Q48">
        <f>Q37*EXP(Q38*M30)</f>
        <v>1.648232763541549</v>
      </c>
      <c r="R48">
        <f>R37*EXP(R38*M30)</f>
        <v>1.9009879919329813</v>
      </c>
      <c r="S48">
        <f>S37*EXP(S38*M30)</f>
        <v>2.2145003411522524</v>
      </c>
      <c r="T48">
        <f>T37*EXP(T38*M30)</f>
        <v>2.6009858275692821</v>
      </c>
      <c r="U48">
        <f>U37*EXP(U38*M30)</f>
        <v>3.0671588997034887</v>
      </c>
      <c r="V48">
        <f>V37*EXP(V38*M30)</f>
        <v>3.665813711543275</v>
      </c>
      <c r="W48">
        <f>W37*EXP(W38*M30)</f>
        <v>4.442653798725205</v>
      </c>
    </row>
    <row r="49" spans="14:23" x14ac:dyDescent="0.25">
      <c r="N49">
        <f>N37*EXP(N38*M31)</f>
        <v>1.1108748310480334</v>
      </c>
      <c r="O49">
        <f>O37*EXP(O38*M31)</f>
        <v>1.2379832186312036</v>
      </c>
      <c r="P49">
        <f>P37*EXP(P38*M31)</f>
        <v>1.3915126440966761</v>
      </c>
      <c r="Q49">
        <f>Q37*EXP(Q38*M31)</f>
        <v>1.5864194525934794</v>
      </c>
      <c r="R49">
        <f>R37*EXP(R38*M31)</f>
        <v>1.822938943992348</v>
      </c>
      <c r="S49">
        <f>S37*EXP(S38*M31)</f>
        <v>2.1196350741775536</v>
      </c>
      <c r="T49">
        <f>T37*EXP(T38*M31)</f>
        <v>2.487555059641879</v>
      </c>
      <c r="U49">
        <f>U37*EXP(U38*M31)</f>
        <v>2.9063156218030506</v>
      </c>
      <c r="V49">
        <f>V37*EXP(V38*M31)</f>
        <v>3.4113172742084141</v>
      </c>
      <c r="W49">
        <f>W37*EXP(W38*M31)</f>
        <v>4.0759957158860374</v>
      </c>
    </row>
    <row r="50" spans="14:23" x14ac:dyDescent="0.25">
      <c r="N50">
        <f>N37*EXP(N38*M32)</f>
        <v>1.1005112751487083</v>
      </c>
      <c r="O50">
        <f>O37*EXP(O38*M32)</f>
        <v>1.21445491145147</v>
      </c>
      <c r="P50">
        <f>P37*EXP(P38*M32)</f>
        <v>1.3531070232525058</v>
      </c>
      <c r="Q50">
        <f>Q37*EXP(Q38*M32)</f>
        <v>1.5269243126555239</v>
      </c>
      <c r="R50">
        <f>R37*EXP(R38*M32)</f>
        <v>1.7480943633657064</v>
      </c>
      <c r="S50">
        <f>S37*EXP(S38*M32)</f>
        <v>2.028833666986908</v>
      </c>
      <c r="T50">
        <f>T37*EXP(T38*M32)</f>
        <v>2.3790710849558003</v>
      </c>
      <c r="U50">
        <f>U37*EXP(U38*M32)</f>
        <v>2.7539070422314995</v>
      </c>
      <c r="V50">
        <f>V37*EXP(V38*M32)</f>
        <v>3.1744890660070162</v>
      </c>
      <c r="W50">
        <f>W37*EXP(W38*M32)</f>
        <v>3.7395984086557772</v>
      </c>
    </row>
    <row r="51" spans="14:23" x14ac:dyDescent="0.25">
      <c r="N51">
        <f>N37*EXP(N38*M33)</f>
        <v>1.0902444027711233</v>
      </c>
      <c r="O51">
        <f>O37*EXP(O38*M33)</f>
        <v>1.1913737680381049</v>
      </c>
      <c r="P51">
        <f>P37*EXP(P38*M33)</f>
        <v>1.3157613940071782</v>
      </c>
      <c r="Q51">
        <f>Q37*EXP(Q38*M33)</f>
        <v>1.4696604058699674</v>
      </c>
      <c r="R51">
        <f>R37*EXP(R38*M33)</f>
        <v>1.676322683928454</v>
      </c>
      <c r="S51">
        <f>S37*EXP(S38*M33)</f>
        <v>1.9419220310348333</v>
      </c>
      <c r="T51">
        <f>T37*EXP(T38*M33)</f>
        <v>2.2753181704800571</v>
      </c>
      <c r="U51">
        <f>U37*EXP(U38*M33)</f>
        <v>2.609490841379162</v>
      </c>
      <c r="V51">
        <f>V37*EXP(V38*M33)</f>
        <v>2.954102483046384</v>
      </c>
      <c r="W51">
        <f>W37*EXP(W38*M33)</f>
        <v>3.4309644152756089</v>
      </c>
    </row>
    <row r="52" spans="14:23" x14ac:dyDescent="0.25">
      <c r="N52">
        <f>N37*EXP(N38*M34)</f>
        <v>1.0800733119368975</v>
      </c>
      <c r="O52">
        <f>O37*EXP(O38*M34)</f>
        <v>1.1687312898862039</v>
      </c>
      <c r="P52">
        <f>P37*EXP(P38*M34)</f>
        <v>1.2794465006901714</v>
      </c>
      <c r="Q52">
        <f>Q37*EXP(Q38*M34)</f>
        <v>1.4145440547904573</v>
      </c>
      <c r="R52">
        <f>R37*EXP(R38*M34)</f>
        <v>1.6074977412790974</v>
      </c>
      <c r="S52">
        <f>S37*EXP(S38*M34)</f>
        <v>1.8587335354203711</v>
      </c>
      <c r="T52">
        <f>T37*EXP(T38*M34)</f>
        <v>2.1760899914484462</v>
      </c>
      <c r="U52">
        <f>U37*EXP(U38*M34)</f>
        <v>2.472647895087996</v>
      </c>
      <c r="V52">
        <f>V37*EXP(V38*M34)</f>
        <v>2.7490160775124641</v>
      </c>
      <c r="W52">
        <f>W37*EXP(W38*M34)</f>
        <v>3.1478023928026135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D583-DA3B-4917-AC90-6D0D6B9846FA}">
  <sheetPr>
    <tabColor theme="6"/>
  </sheetPr>
  <dimension ref="A1:W51"/>
  <sheetViews>
    <sheetView topLeftCell="A4" workbookViewId="0">
      <selection activeCell="A34" sqref="A3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3" si="0">J20/J19</f>
        <v>1.196236559139785</v>
      </c>
      <c r="O20" s="1">
        <f t="shared" ref="O20:O33" si="1">J20/J18</f>
        <v>1.4424635332252835</v>
      </c>
      <c r="P20" s="1">
        <f t="shared" ref="P20:P33" si="2">J20/J17</f>
        <v>1.9017094017094016</v>
      </c>
      <c r="Q20" s="1">
        <f t="shared" ref="Q20:Q33" si="3">J20/J16</f>
        <v>2.6726726726726726</v>
      </c>
      <c r="R20" s="1">
        <f t="shared" ref="R20:R33" si="4">J20/J15</f>
        <v>3.3333333333333335</v>
      </c>
      <c r="S20" s="1">
        <f t="shared" ref="S20:S33" si="5">J20/J14</f>
        <v>5.779220779220779</v>
      </c>
      <c r="T20" s="1">
        <f t="shared" ref="T20:T33" si="6">J20/J13</f>
        <v>6.5925925925925926</v>
      </c>
      <c r="U20" s="1">
        <f t="shared" ref="U20:U33" si="7">J20/J12</f>
        <v>9.0816326530612237</v>
      </c>
      <c r="V20" s="1">
        <f t="shared" ref="V20:V33" si="8">J20/J11</f>
        <v>12.191780821917808</v>
      </c>
      <c r="W20" s="1">
        <f t="shared" ref="W20:W33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1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2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3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4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5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6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7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1" spans="1:23" x14ac:dyDescent="0.25">
      <c r="A31" t="s">
        <v>58</v>
      </c>
      <c r="B31">
        <v>1194</v>
      </c>
      <c r="C31">
        <v>958</v>
      </c>
      <c r="D31">
        <v>76695</v>
      </c>
      <c r="E31">
        <v>30703</v>
      </c>
      <c r="F31">
        <v>9711</v>
      </c>
      <c r="G31">
        <v>19868</v>
      </c>
      <c r="H31">
        <v>6657</v>
      </c>
      <c r="I31">
        <v>10905</v>
      </c>
      <c r="J31">
        <v>4178</v>
      </c>
      <c r="K31">
        <v>8963</v>
      </c>
      <c r="M31">
        <v>8</v>
      </c>
      <c r="N31" s="1">
        <f t="shared" si="0"/>
        <v>1.1064618644067796</v>
      </c>
      <c r="O31" s="1">
        <f t="shared" si="1"/>
        <v>1.208912037037037</v>
      </c>
      <c r="P31" s="1">
        <f t="shared" si="2"/>
        <v>1.349919224555735</v>
      </c>
      <c r="Q31" s="1">
        <f t="shared" si="3"/>
        <v>1.6390741467242056</v>
      </c>
      <c r="R31" s="1">
        <f t="shared" si="4"/>
        <v>1.9271217712177122</v>
      </c>
      <c r="S31" s="1">
        <f t="shared" si="5"/>
        <v>2.1327207759060745</v>
      </c>
      <c r="T31" s="1">
        <f t="shared" si="6"/>
        <v>2.5475609756097559</v>
      </c>
      <c r="U31" s="1">
        <f t="shared" si="7"/>
        <v>2.9422535211267604</v>
      </c>
      <c r="V31" s="1">
        <f t="shared" si="8"/>
        <v>3.4302134646962235</v>
      </c>
      <c r="W31" s="1">
        <f t="shared" si="9"/>
        <v>4.325051759834369</v>
      </c>
    </row>
    <row r="32" spans="1:23" x14ac:dyDescent="0.25">
      <c r="A32" t="s">
        <v>72</v>
      </c>
      <c r="B32">
        <v>1236</v>
      </c>
      <c r="C32">
        <v>723</v>
      </c>
      <c r="D32">
        <v>81666</v>
      </c>
      <c r="E32">
        <v>32346</v>
      </c>
      <c r="F32">
        <v>10026</v>
      </c>
      <c r="G32">
        <v>20591</v>
      </c>
      <c r="H32">
        <v>7281</v>
      </c>
      <c r="I32">
        <v>11262</v>
      </c>
      <c r="J32">
        <v>4474</v>
      </c>
      <c r="K32">
        <v>9329</v>
      </c>
      <c r="M32">
        <v>9</v>
      </c>
      <c r="N32" s="1">
        <f t="shared" si="0"/>
        <v>1.0708472953566299</v>
      </c>
      <c r="O32" s="1">
        <f t="shared" si="1"/>
        <v>1.1848516949152543</v>
      </c>
      <c r="P32" s="1">
        <f t="shared" si="2"/>
        <v>1.2945601851851851</v>
      </c>
      <c r="Q32" s="1">
        <f t="shared" si="3"/>
        <v>1.445557350565428</v>
      </c>
      <c r="R32" s="1">
        <f t="shared" si="4"/>
        <v>1.7551981169085915</v>
      </c>
      <c r="S32" s="1">
        <f t="shared" si="5"/>
        <v>2.0636531365313653</v>
      </c>
      <c r="T32" s="1">
        <f t="shared" si="6"/>
        <v>2.2838182746299132</v>
      </c>
      <c r="U32" s="1">
        <f t="shared" si="7"/>
        <v>2.7280487804878049</v>
      </c>
      <c r="V32" s="1">
        <f t="shared" si="8"/>
        <v>3.1507042253521127</v>
      </c>
      <c r="W32" s="1">
        <f t="shared" si="9"/>
        <v>3.6732348111658455</v>
      </c>
    </row>
    <row r="33" spans="1:23" x14ac:dyDescent="0.25">
      <c r="A33" t="s">
        <v>81</v>
      </c>
      <c r="B33">
        <v>1263</v>
      </c>
      <c r="C33">
        <v>1598</v>
      </c>
      <c r="D33">
        <v>87713</v>
      </c>
      <c r="E33">
        <v>34889</v>
      </c>
      <c r="F33">
        <v>10681</v>
      </c>
      <c r="G33">
        <v>22189</v>
      </c>
      <c r="H33">
        <v>7839</v>
      </c>
      <c r="I33">
        <v>11944</v>
      </c>
      <c r="J33">
        <v>4861</v>
      </c>
      <c r="K33">
        <v>10245</v>
      </c>
      <c r="M33">
        <v>10</v>
      </c>
      <c r="N33" s="1">
        <f t="shared" si="0"/>
        <v>1.0864997764863658</v>
      </c>
      <c r="O33" s="1">
        <f t="shared" si="1"/>
        <v>1.1634753470560077</v>
      </c>
      <c r="P33" s="1">
        <f t="shared" si="2"/>
        <v>1.2873411016949152</v>
      </c>
      <c r="Q33" s="1">
        <f t="shared" si="3"/>
        <v>1.4065393518518519</v>
      </c>
      <c r="R33" s="1">
        <f t="shared" si="4"/>
        <v>1.5705977382875607</v>
      </c>
      <c r="S33" s="1">
        <f t="shared" si="5"/>
        <v>1.9070223617104747</v>
      </c>
      <c r="T33" s="1">
        <f t="shared" si="6"/>
        <v>2.2421586715867159</v>
      </c>
      <c r="U33" s="1">
        <f t="shared" si="7"/>
        <v>2.4813680449208779</v>
      </c>
      <c r="V33" s="1">
        <f t="shared" si="8"/>
        <v>2.9640243902439023</v>
      </c>
      <c r="W33" s="1">
        <f t="shared" si="9"/>
        <v>3.4232394366197183</v>
      </c>
    </row>
    <row r="36" spans="1:23" x14ac:dyDescent="0.25">
      <c r="K36" t="s">
        <v>50</v>
      </c>
      <c r="M36" t="s">
        <v>51</v>
      </c>
      <c r="N36">
        <f>EXP(INDEX(LINEST(LN(N24:N33),M24:M33),1,2))</f>
        <v>1.1936822896566561</v>
      </c>
      <c r="O36">
        <f>EXP(INDEX(LINEST(LN(O24:O33),M24:M33),1,2))</f>
        <v>1.4269628799311735</v>
      </c>
      <c r="P36">
        <f>EXP(INDEX(LINEST(LN(P24:P33),M24:M33),1,2))</f>
        <v>1.7476807323904378</v>
      </c>
      <c r="Q36">
        <f>EXP(INDEX(LINEST(LN(Q24:Q33),M24:M33),1,2))</f>
        <v>2.0609304444437049</v>
      </c>
      <c r="R36">
        <f>EXP(INDEX(LINEST(LN(R24:R33),M24:M33),1,2))</f>
        <v>2.4277509620029258</v>
      </c>
      <c r="S36">
        <f>EXP(INDEX(LINEST(LN(S24:S33),M24:M33),1,2))</f>
        <v>2.8653002994857362</v>
      </c>
      <c r="T36">
        <f>EXP(INDEX(LINEST(LN(T24:T33),M24:M33),1,2))</f>
        <v>3.5722161698691455</v>
      </c>
      <c r="U36">
        <f>EXP(INDEX(LINEST(LN(U24:U33),M24:M33),1,2))</f>
        <v>4.7588335697444348</v>
      </c>
      <c r="V36">
        <f>EXP(INDEX(LINEST(LN(V24:V33),M24:M33),1,2))</f>
        <v>6.279650087075952</v>
      </c>
      <c r="W36">
        <f>EXP(INDEX(LINEST(LN(W24:W33),M24:M33),1,2))</f>
        <v>9.4808920357311202</v>
      </c>
    </row>
    <row r="37" spans="1:23" x14ac:dyDescent="0.25">
      <c r="M37" t="s">
        <v>52</v>
      </c>
      <c r="N37">
        <f>INDEX(LINEST(LN(N24:N33),M24:M33),1)</f>
        <v>-9.8153017913894403E-3</v>
      </c>
      <c r="O37">
        <f>INDEX(LINEST(LN(O24:O33),M24:M33),1)</f>
        <v>-1.8614968267494418E-2</v>
      </c>
      <c r="P37">
        <f>INDEX(LINEST(LN(P24:P33),M24:M33),1)</f>
        <v>-2.8851127702536727E-2</v>
      </c>
      <c r="Q37">
        <f>INDEX(LINEST(LN(Q24:Q33),M24:M33),1)</f>
        <v>-3.2550770112920374E-2</v>
      </c>
      <c r="R37">
        <f>INDEX(LINEST(LN(R24:R33),M24:M33),1)</f>
        <v>-3.4409885812487807E-2</v>
      </c>
      <c r="S37">
        <f>INDEX(LINEST(LN(S24:S33),M24:M33),1)</f>
        <v>-3.5217239700087846E-2</v>
      </c>
      <c r="T37">
        <f>INDEX(LINEST(LN(T24:T33),M24:M33),1)</f>
        <v>-4.4492550058181465E-2</v>
      </c>
      <c r="U37">
        <f>INDEX(LINEST(LN(U24:U33),M24:M33),1)</f>
        <v>-6.2578845243549355E-2</v>
      </c>
      <c r="V37">
        <f>INDEX(LINEST(LN(V24:V33),M24:M33),1)</f>
        <v>-7.6763862427877971E-2</v>
      </c>
      <c r="W37">
        <f>INDEX(LINEST(LN(W24:W33),M24:M33),1)</f>
        <v>-0.10865736357087483</v>
      </c>
    </row>
    <row r="38" spans="1:23" x14ac:dyDescent="0.25">
      <c r="M38" t="s">
        <v>53</v>
      </c>
      <c r="N38">
        <f t="shared" ref="N38:W38" si="10">PEARSON(N24:N33,N42:N51)</f>
        <v>0.67640796769255596</v>
      </c>
      <c r="O38">
        <f t="shared" si="10"/>
        <v>0.77841879113074941</v>
      </c>
      <c r="P38">
        <f t="shared" si="10"/>
        <v>0.89787332172294376</v>
      </c>
      <c r="Q38">
        <f t="shared" si="10"/>
        <v>0.84978535398905808</v>
      </c>
      <c r="R38">
        <f t="shared" si="10"/>
        <v>0.88948574297208138</v>
      </c>
      <c r="S38">
        <f t="shared" si="10"/>
        <v>0.91399076270019086</v>
      </c>
      <c r="T38">
        <f t="shared" si="10"/>
        <v>0.92104401520112889</v>
      </c>
      <c r="U38">
        <f t="shared" si="10"/>
        <v>0.93568991428850268</v>
      </c>
      <c r="V38">
        <f t="shared" si="10"/>
        <v>0.96110698664839633</v>
      </c>
      <c r="W38">
        <f t="shared" si="10"/>
        <v>0.93655351683443011</v>
      </c>
    </row>
    <row r="39" spans="1:23" x14ac:dyDescent="0.25">
      <c r="M39" t="s">
        <v>82</v>
      </c>
      <c r="N39">
        <f t="shared" ref="N39:W39" si="11">INT(0.5-LN(N36)/N37)</f>
        <v>18</v>
      </c>
      <c r="O39">
        <f t="shared" si="11"/>
        <v>19</v>
      </c>
      <c r="P39">
        <f t="shared" si="11"/>
        <v>19</v>
      </c>
      <c r="Q39">
        <f t="shared" si="11"/>
        <v>22</v>
      </c>
      <c r="R39">
        <f t="shared" si="11"/>
        <v>26</v>
      </c>
      <c r="S39">
        <f t="shared" si="11"/>
        <v>30</v>
      </c>
      <c r="T39">
        <f t="shared" si="11"/>
        <v>29</v>
      </c>
      <c r="U39">
        <f t="shared" si="11"/>
        <v>25</v>
      </c>
      <c r="V39">
        <f t="shared" si="11"/>
        <v>24</v>
      </c>
      <c r="W39">
        <f t="shared" si="11"/>
        <v>21</v>
      </c>
    </row>
    <row r="40" spans="1:23" x14ac:dyDescent="0.25">
      <c r="M40" t="s">
        <v>55</v>
      </c>
      <c r="N40" s="2">
        <f>N39+A23</f>
        <v>43924</v>
      </c>
      <c r="O40" s="2">
        <f>O39+A23</f>
        <v>43925</v>
      </c>
      <c r="P40" s="2">
        <f>P39+A23</f>
        <v>43925</v>
      </c>
      <c r="Q40" s="2">
        <f>Q39+A23</f>
        <v>43928</v>
      </c>
      <c r="R40" s="2">
        <f>R39+A23</f>
        <v>43932</v>
      </c>
      <c r="S40" s="2">
        <f>S39+A23</f>
        <v>43936</v>
      </c>
      <c r="T40" s="2">
        <f>T39+A23</f>
        <v>43935</v>
      </c>
      <c r="U40" s="2">
        <f>U39+A23</f>
        <v>43931</v>
      </c>
      <c r="V40" s="2">
        <f>V39+A23</f>
        <v>43930</v>
      </c>
      <c r="W40" s="2">
        <f>W39+A23</f>
        <v>43927</v>
      </c>
    </row>
    <row r="42" spans="1:23" x14ac:dyDescent="0.25">
      <c r="N42">
        <f>N36*EXP(N37*M24)</f>
        <v>1.1820232498404888</v>
      </c>
      <c r="O42">
        <f>O36*EXP(O37*M24)</f>
        <v>1.4006457177131999</v>
      </c>
      <c r="P42">
        <f>P36*EXP(P37*M24)</f>
        <v>1.6979786012353519</v>
      </c>
      <c r="Q42">
        <f>Q36*EXP(Q37*M24)</f>
        <v>1.9949256525905599</v>
      </c>
      <c r="R42">
        <f>R36*EXP(R37*M24)</f>
        <v>2.345633261365589</v>
      </c>
      <c r="S42">
        <f>S36*EXP(S37*M24)</f>
        <v>2.7661485058397766</v>
      </c>
      <c r="T42">
        <f>T36*EXP(T37*M24)</f>
        <v>3.4167630593309086</v>
      </c>
      <c r="U42">
        <f>U36*EXP(U37*M24)</f>
        <v>4.4701579545856767</v>
      </c>
      <c r="V42">
        <f>V36*EXP(V37*M24)</f>
        <v>5.8156374281954246</v>
      </c>
      <c r="W42">
        <f>W36*EXP(W37*M24)</f>
        <v>8.5047178004259756</v>
      </c>
    </row>
    <row r="43" spans="1:23" x14ac:dyDescent="0.25">
      <c r="N43">
        <f>N36*EXP(N37*M25)</f>
        <v>1.1704780872348763</v>
      </c>
      <c r="O43">
        <f>O36*EXP(O37*M25)</f>
        <v>1.3748139171237224</v>
      </c>
      <c r="P43">
        <f>P36*EXP(P37*M25)</f>
        <v>1.6496899444040223</v>
      </c>
      <c r="Q43">
        <f>Q36*EXP(Q37*M25)</f>
        <v>1.9310347761096303</v>
      </c>
      <c r="R43">
        <f>R36*EXP(R37*M25)</f>
        <v>2.2662931589512594</v>
      </c>
      <c r="S43">
        <f>S36*EXP(S37*M25)</f>
        <v>2.6704277934612759</v>
      </c>
      <c r="T43">
        <f>T36*EXP(T37*M25)</f>
        <v>3.2680748444280043</v>
      </c>
      <c r="U43">
        <f>U36*EXP(U37*M25)</f>
        <v>4.1989936916450556</v>
      </c>
      <c r="V43">
        <f>V36*EXP(V37*M25)</f>
        <v>5.3859113529008997</v>
      </c>
      <c r="W43">
        <f>W36*EXP(W37*M25)</f>
        <v>7.6290526874779134</v>
      </c>
    </row>
    <row r="44" spans="1:23" x14ac:dyDescent="0.25">
      <c r="N44">
        <f>N36*EXP(N37*M26)</f>
        <v>1.1590456895682006</v>
      </c>
      <c r="O44">
        <f>O36*EXP(O37*M26)</f>
        <v>1.3494585267450896</v>
      </c>
      <c r="P44">
        <f>P36*EXP(P37*M26)</f>
        <v>1.6027745642305242</v>
      </c>
      <c r="Q44">
        <f>Q36*EXP(Q37*M26)</f>
        <v>1.8691901132769142</v>
      </c>
      <c r="R44">
        <f>R36*EXP(R37*M26)</f>
        <v>2.1896367036162911</v>
      </c>
      <c r="S44">
        <f>S36*EXP(S37*M26)</f>
        <v>2.57801943208595</v>
      </c>
      <c r="T44">
        <f>T36*EXP(T37*M26)</f>
        <v>3.1258571353421885</v>
      </c>
      <c r="U44">
        <f>U36*EXP(U37*M26)</f>
        <v>3.9442785247415668</v>
      </c>
      <c r="V44">
        <f>V36*EXP(V37*M26)</f>
        <v>4.9879383746775137</v>
      </c>
      <c r="W44">
        <f>W36*EXP(W37*M26)</f>
        <v>6.8435480487546316</v>
      </c>
    </row>
    <row r="45" spans="1:23" x14ac:dyDescent="0.25">
      <c r="N45">
        <f>N36*EXP(N37*M27)</f>
        <v>1.1477249554327218</v>
      </c>
      <c r="O45">
        <f>O36*EXP(O37*M27)</f>
        <v>1.3245707602486749</v>
      </c>
      <c r="P45">
        <f>P36*EXP(P37*M27)</f>
        <v>1.5571934062266466</v>
      </c>
      <c r="Q45">
        <f>Q36*EXP(Q37*M27)</f>
        <v>1.8093261306309101</v>
      </c>
      <c r="R45">
        <f>R36*EXP(R37*M27)</f>
        <v>2.1155731220767158</v>
      </c>
      <c r="S45">
        <f>S36*EXP(S37*M27)</f>
        <v>2.4888088000306157</v>
      </c>
      <c r="T45">
        <f>T36*EXP(T37*M27)</f>
        <v>2.9898283532976557</v>
      </c>
      <c r="U45">
        <f>U36*EXP(U37*M27)</f>
        <v>3.7050146352190767</v>
      </c>
      <c r="V45">
        <f>V36*EXP(V37*M27)</f>
        <v>4.619372210086639</v>
      </c>
      <c r="W45">
        <f>W36*EXP(W37*M27)</f>
        <v>6.1389207565030226</v>
      </c>
    </row>
    <row r="46" spans="1:23" x14ac:dyDescent="0.25">
      <c r="N46">
        <f>N36*EXP(N37*M28)</f>
        <v>1.136514794178467</v>
      </c>
      <c r="O46">
        <f>O36*EXP(O37*M28)</f>
        <v>1.3001419933501761</v>
      </c>
      <c r="P46">
        <f>P36*EXP(P37*M28)</f>
        <v>1.5129085265711666</v>
      </c>
      <c r="Q46">
        <f>Q36*EXP(Q37*M28)</f>
        <v>1.7513793935303354</v>
      </c>
      <c r="R46">
        <f>R36*EXP(R37*M28)</f>
        <v>2.0440147114184142</v>
      </c>
      <c r="S46">
        <f>S36*EXP(S37*M28)</f>
        <v>2.4026852420185025</v>
      </c>
      <c r="T46">
        <f>T36*EXP(T37*M28)</f>
        <v>2.8597191730593945</v>
      </c>
      <c r="U46">
        <f>U36*EXP(U37*M28)</f>
        <v>3.4802647331014653</v>
      </c>
      <c r="V46">
        <f>V36*EXP(V37*M28)</f>
        <v>4.278039946052929</v>
      </c>
      <c r="W46">
        <f>W36*EXP(W37*M28)</f>
        <v>5.5068434949443636</v>
      </c>
    </row>
    <row r="47" spans="1:23" x14ac:dyDescent="0.25">
      <c r="N47">
        <f>N36*EXP(N37*M29)</f>
        <v>1.1254141258081578</v>
      </c>
      <c r="O47">
        <f>O36*EXP(O37*M29)</f>
        <v>1.2761637608210674</v>
      </c>
      <c r="P47">
        <f>P36*EXP(P37*M29)</f>
        <v>1.4698830605236937</v>
      </c>
      <c r="Q47">
        <f>Q36*EXP(Q37*M29)</f>
        <v>1.6952884989358505</v>
      </c>
      <c r="R47">
        <f>R36*EXP(R37*M29)</f>
        <v>1.9748767352430938</v>
      </c>
      <c r="S47">
        <f>S36*EXP(S37*M29)</f>
        <v>2.3195419319244195</v>
      </c>
      <c r="T47">
        <f>T36*EXP(T37*M29)</f>
        <v>2.7352719896924929</v>
      </c>
      <c r="U47">
        <f>U36*EXP(U37*M29)</f>
        <v>3.2691483853622119</v>
      </c>
      <c r="V47">
        <f>V36*EXP(V37*M29)</f>
        <v>3.9619292292710244</v>
      </c>
      <c r="W47">
        <f>W36*EXP(W37*M29)</f>
        <v>4.939846347696724</v>
      </c>
    </row>
    <row r="48" spans="1:23" x14ac:dyDescent="0.25">
      <c r="N48">
        <f>N36*EXP(N37*M30)</f>
        <v>1.1144218808731603</v>
      </c>
      <c r="O48">
        <f>O36*EXP(O37*M30)</f>
        <v>1.2526277535551691</v>
      </c>
      <c r="P48">
        <f>P36*EXP(P37*M30)</f>
        <v>1.4280811917367884</v>
      </c>
      <c r="Q48">
        <f>Q36*EXP(Q37*M30)</f>
        <v>1.6409940103445599</v>
      </c>
      <c r="R48">
        <f>R36*EXP(R37*M30)</f>
        <v>1.9080773233270796</v>
      </c>
      <c r="S48">
        <f>S36*EXP(S37*M30)</f>
        <v>2.2392757402695347</v>
      </c>
      <c r="T48">
        <f>T36*EXP(T37*M30)</f>
        <v>2.6162404085266235</v>
      </c>
      <c r="U48">
        <f>U36*EXP(U37*M30)</f>
        <v>3.0708385669248388</v>
      </c>
      <c r="V48">
        <f>V36*EXP(V37*M30)</f>
        <v>3.6691764022060132</v>
      </c>
      <c r="W48">
        <f>W36*EXP(W37*M30)</f>
        <v>4.4312285179804611</v>
      </c>
    </row>
    <row r="49" spans="14:23" x14ac:dyDescent="0.25">
      <c r="N49">
        <f>N36*EXP(N37*M31)</f>
        <v>1.1035370003704552</v>
      </c>
      <c r="O49">
        <f>O36*EXP(O37*M31)</f>
        <v>1.2295258156893167</v>
      </c>
      <c r="P49">
        <f>P36*EXP(P37*M31)</f>
        <v>1.3874681224408134</v>
      </c>
      <c r="Q49">
        <f>Q36*EXP(Q37*M31)</f>
        <v>1.5884383948083516</v>
      </c>
      <c r="R49">
        <f>R36*EXP(R37*M31)</f>
        <v>1.8435373746741111</v>
      </c>
      <c r="S49">
        <f>S36*EXP(S37*M31)</f>
        <v>2.1617871063014098</v>
      </c>
      <c r="T49">
        <f>T36*EXP(T37*M31)</f>
        <v>2.5023887573158876</v>
      </c>
      <c r="U49">
        <f>U36*EXP(U37*M31)</f>
        <v>2.8845584208831121</v>
      </c>
      <c r="V49">
        <f>V36*EXP(V37*M31)</f>
        <v>3.3980555157424068</v>
      </c>
      <c r="W49">
        <f>W36*EXP(W37*M31)</f>
        <v>3.9749791383124276</v>
      </c>
    </row>
    <row r="50" spans="14:23" x14ac:dyDescent="0.25">
      <c r="N50">
        <f>N36*EXP(N37*M32)</f>
        <v>1.0927584356406108</v>
      </c>
      <c r="O50">
        <f>O36*EXP(O37*M32)</f>
        <v>1.2068499417771357</v>
      </c>
      <c r="P50">
        <f>P36*EXP(P37*M32)</f>
        <v>1.3480100444766923</v>
      </c>
      <c r="Q50">
        <f>Q36*EXP(Q37*M32)</f>
        <v>1.5375659619693243</v>
      </c>
      <c r="R50">
        <f>R36*EXP(R37*M32)</f>
        <v>1.7811804638473376</v>
      </c>
      <c r="S50">
        <f>S36*EXP(S37*M32)</f>
        <v>2.0869799145006187</v>
      </c>
      <c r="T50">
        <f>T36*EXP(T37*M32)</f>
        <v>2.393491619628132</v>
      </c>
      <c r="U50">
        <f>U36*EXP(U37*M32)</f>
        <v>2.7095782152495436</v>
      </c>
      <c r="V50">
        <f>V36*EXP(V37*M32)</f>
        <v>3.1469681537047762</v>
      </c>
      <c r="W50">
        <f>W36*EXP(W37*M32)</f>
        <v>3.5657062338143848</v>
      </c>
    </row>
    <row r="51" spans="14:23" x14ac:dyDescent="0.25">
      <c r="N51">
        <f>N36*EXP(N37*M33)</f>
        <v>1.0820851482667559</v>
      </c>
      <c r="O51">
        <f>O36*EXP(O37*M33)</f>
        <v>1.1845922740149351</v>
      </c>
      <c r="P51">
        <f>P36*EXP(P37*M33)</f>
        <v>1.3096741111524666</v>
      </c>
      <c r="Q51">
        <f>Q36*EXP(Q37*M33)</f>
        <v>1.4883228050477135</v>
      </c>
      <c r="R51">
        <f>R36*EXP(R37*M33)</f>
        <v>1.7209327504695962</v>
      </c>
      <c r="S51">
        <f>S36*EXP(S37*M33)</f>
        <v>2.0147613753607709</v>
      </c>
      <c r="T51">
        <f>T36*EXP(T37*M33)</f>
        <v>2.289333388539887</v>
      </c>
      <c r="U51">
        <f>U36*EXP(U37*M33)</f>
        <v>2.5452124843105781</v>
      </c>
      <c r="V51">
        <f>V36*EXP(V37*M33)</f>
        <v>2.9144340092596615</v>
      </c>
      <c r="W51">
        <f>W36*EXP(W37*M33)</f>
        <v>3.1985729996209709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C507-FF53-4EF1-9CF1-E9379C014A72}">
  <sheetPr>
    <tabColor theme="6"/>
  </sheetPr>
  <dimension ref="A1:W50"/>
  <sheetViews>
    <sheetView topLeftCell="L13" workbookViewId="0">
      <selection activeCell="M32" sqref="M32"/>
    </sheetView>
  </sheetViews>
  <sheetFormatPr defaultRowHeight="15" x14ac:dyDescent="0.25"/>
  <cols>
    <col min="1" max="1" width="10.7109375" bestFit="1" customWidth="1"/>
    <col min="2" max="2" width="16.5703125" bestFit="1" customWidth="1"/>
    <col min="3" max="3" width="26.140625" bestFit="1" customWidth="1"/>
    <col min="4" max="4" width="8.42578125" bestFit="1" customWidth="1"/>
    <col min="5" max="5" width="10.5703125" bestFit="1" customWidth="1"/>
    <col min="6" max="6" width="21.7109375" bestFit="1" customWidth="1"/>
    <col min="7" max="7" width="26.42578125" bestFit="1" customWidth="1"/>
    <col min="8" max="8" width="14.7109375" bestFit="1" customWidth="1"/>
    <col min="9" max="9" width="19.140625" bestFit="1" customWidth="1"/>
    <col min="10" max="10" width="8.85546875" bestFit="1" customWidth="1"/>
    <col min="11" max="11" width="22.42578125" bestFit="1" customWidth="1"/>
    <col min="13" max="13" width="39.85546875" bestFit="1" customWidth="1"/>
    <col min="14" max="22" width="12.7109375" bestFit="1" customWidth="1"/>
    <col min="23" max="23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2" si="0">J20/J19</f>
        <v>1.196236559139785</v>
      </c>
      <c r="O20" s="1">
        <f t="shared" ref="O20:O32" si="1">J20/J18</f>
        <v>1.4424635332252835</v>
      </c>
      <c r="P20" s="1">
        <f t="shared" ref="P20:P32" si="2">J20/J17</f>
        <v>1.9017094017094016</v>
      </c>
      <c r="Q20" s="1">
        <f t="shared" ref="Q20:Q32" si="3">J20/J16</f>
        <v>2.6726726726726726</v>
      </c>
      <c r="R20" s="1">
        <f t="shared" ref="R20:R32" si="4">J20/J15</f>
        <v>3.3333333333333335</v>
      </c>
      <c r="S20" s="1">
        <f t="shared" ref="S20:S32" si="5">J20/J14</f>
        <v>5.779220779220779</v>
      </c>
      <c r="T20" s="1">
        <f t="shared" ref="T20:T32" si="6">J20/J13</f>
        <v>6.5925925925925926</v>
      </c>
      <c r="U20" s="1">
        <f t="shared" ref="U20:U32" si="7">J20/J12</f>
        <v>9.0816326530612237</v>
      </c>
      <c r="V20" s="1">
        <f t="shared" ref="V20:V32" si="8">J20/J11</f>
        <v>12.191780821917808</v>
      </c>
      <c r="W20" s="1">
        <f t="shared" ref="W20:W32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1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2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3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4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5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6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7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8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1" spans="1:23" x14ac:dyDescent="0.25">
      <c r="A31" t="s">
        <v>58</v>
      </c>
      <c r="B31">
        <v>1194</v>
      </c>
      <c r="C31">
        <v>958</v>
      </c>
      <c r="D31">
        <v>76695</v>
      </c>
      <c r="E31">
        <v>30703</v>
      </c>
      <c r="F31">
        <v>9711</v>
      </c>
      <c r="G31">
        <v>19868</v>
      </c>
      <c r="H31">
        <v>6657</v>
      </c>
      <c r="I31">
        <v>10905</v>
      </c>
      <c r="J31">
        <v>4178</v>
      </c>
      <c r="K31">
        <v>8963</v>
      </c>
      <c r="M31">
        <v>9</v>
      </c>
      <c r="N31" s="1">
        <f t="shared" si="0"/>
        <v>1.1064618644067796</v>
      </c>
      <c r="O31" s="1">
        <f t="shared" si="1"/>
        <v>1.208912037037037</v>
      </c>
      <c r="P31" s="1">
        <f t="shared" si="2"/>
        <v>1.349919224555735</v>
      </c>
      <c r="Q31" s="1">
        <f t="shared" si="3"/>
        <v>1.6390741467242056</v>
      </c>
      <c r="R31" s="1">
        <f t="shared" si="4"/>
        <v>1.9271217712177122</v>
      </c>
      <c r="S31" s="1">
        <f t="shared" si="5"/>
        <v>2.1327207759060745</v>
      </c>
      <c r="T31" s="1">
        <f t="shared" si="6"/>
        <v>2.5475609756097559</v>
      </c>
      <c r="U31" s="1">
        <f t="shared" si="7"/>
        <v>2.9422535211267604</v>
      </c>
      <c r="V31" s="1">
        <f t="shared" si="8"/>
        <v>3.4302134646962235</v>
      </c>
      <c r="W31" s="1">
        <f t="shared" si="9"/>
        <v>4.325051759834369</v>
      </c>
    </row>
    <row r="32" spans="1:23" x14ac:dyDescent="0.25">
      <c r="A32" t="s">
        <v>72</v>
      </c>
      <c r="B32">
        <v>1236</v>
      </c>
      <c r="C32">
        <v>723</v>
      </c>
      <c r="D32">
        <v>81666</v>
      </c>
      <c r="E32">
        <v>32346</v>
      </c>
      <c r="F32">
        <v>10026</v>
      </c>
      <c r="G32">
        <v>20591</v>
      </c>
      <c r="H32">
        <v>7281</v>
      </c>
      <c r="I32">
        <v>11262</v>
      </c>
      <c r="J32">
        <v>4474</v>
      </c>
      <c r="K32">
        <v>9329</v>
      </c>
      <c r="M32">
        <v>10</v>
      </c>
      <c r="N32" s="1">
        <f t="shared" si="0"/>
        <v>1.0708472953566299</v>
      </c>
      <c r="O32" s="1">
        <f t="shared" si="1"/>
        <v>1.1848516949152543</v>
      </c>
      <c r="P32" s="1">
        <f t="shared" si="2"/>
        <v>1.2945601851851851</v>
      </c>
      <c r="Q32" s="1">
        <f t="shared" si="3"/>
        <v>1.445557350565428</v>
      </c>
      <c r="R32" s="1">
        <f t="shared" si="4"/>
        <v>1.7551981169085915</v>
      </c>
      <c r="S32" s="1">
        <f t="shared" si="5"/>
        <v>2.0636531365313653</v>
      </c>
      <c r="T32" s="1">
        <f t="shared" si="6"/>
        <v>2.2838182746299132</v>
      </c>
      <c r="U32" s="1">
        <f t="shared" si="7"/>
        <v>2.7280487804878049</v>
      </c>
      <c r="V32" s="1">
        <f t="shared" si="8"/>
        <v>3.1507042253521127</v>
      </c>
      <c r="W32" s="1">
        <f t="shared" si="9"/>
        <v>3.6732348111658455</v>
      </c>
    </row>
    <row r="35" spans="11:23" x14ac:dyDescent="0.25">
      <c r="K35" t="s">
        <v>50</v>
      </c>
      <c r="M35" t="s">
        <v>51</v>
      </c>
      <c r="N35">
        <f>EXP(INDEX(LINEST(LN(N23:N32),M23:M32),1,2))</f>
        <v>1.1954293804104417</v>
      </c>
      <c r="O35">
        <f>EXP(INDEX(LINEST(LN(O23:O32),M23:M32),1,2))</f>
        <v>1.4641087896957325</v>
      </c>
      <c r="P35">
        <f>EXP(INDEX(LINEST(LN(P23:P32),M23:M32),1,2))</f>
        <v>1.7265318102662801</v>
      </c>
      <c r="Q35">
        <f>EXP(INDEX(LINEST(LN(Q23:Q32),M23:M32),1,2))</f>
        <v>2.0338334438230046</v>
      </c>
      <c r="R35">
        <f>EXP(INDEX(LINEST(LN(R23:R32),M23:M32),1,2))</f>
        <v>2.4003877114654135</v>
      </c>
      <c r="S35">
        <f>EXP(INDEX(LINEST(LN(S23:S32),M23:M32),1,2))</f>
        <v>2.9926021361149933</v>
      </c>
      <c r="T35">
        <f>EXP(INDEX(LINEST(LN(T23:T32),M23:M32),1,2))</f>
        <v>3.98668356813205</v>
      </c>
      <c r="U35">
        <f>EXP(INDEX(LINEST(LN(U23:U32),M23:M32),1,2))</f>
        <v>5.2607382563095513</v>
      </c>
      <c r="V35">
        <f>EXP(INDEX(LINEST(LN(V23:V32),M23:M32),1,2))</f>
        <v>7.9425590191659339</v>
      </c>
      <c r="W35">
        <f>EXP(INDEX(LINEST(LN(W23:W32),M23:M32),1,2))</f>
        <v>11.218692569116657</v>
      </c>
    </row>
    <row r="36" spans="11:23" x14ac:dyDescent="0.25">
      <c r="M36" t="s">
        <v>52</v>
      </c>
      <c r="N36">
        <f>INDEX(LINEST(LN(N23:N32),M23:M32),1)</f>
        <v>-8.7996664761049864E-3</v>
      </c>
      <c r="O36">
        <f>INDEX(LINEST(LN(O23:O32),M23:M32),1)</f>
        <v>-1.9035825911147271E-2</v>
      </c>
      <c r="P36">
        <f>INDEX(LINEST(LN(P23:P32),M23:M32),1)</f>
        <v>-2.2735468321530932E-2</v>
      </c>
      <c r="Q36">
        <f>INDEX(LINEST(LN(Q23:Q32),M23:M32),1)</f>
        <v>-2.4594584021098393E-2</v>
      </c>
      <c r="R36">
        <f>INDEX(LINEST(LN(R23:R32),M23:M32),1)</f>
        <v>-2.5401937908698387E-2</v>
      </c>
      <c r="S36">
        <f>INDEX(LINEST(LN(S23:S32),M23:M32),1)</f>
        <v>-3.4677248266792027E-2</v>
      </c>
      <c r="T36">
        <f>INDEX(LINEST(LN(T23:T32),M23:M32),1)</f>
        <v>-5.2763543452159917E-2</v>
      </c>
      <c r="U36">
        <f>INDEX(LINEST(LN(U23:U32),M23:M32),1)</f>
        <v>-6.6948560636488519E-2</v>
      </c>
      <c r="V36">
        <f>INDEX(LINEST(LN(V23:V32),M23:M32),1)</f>
        <v>-9.8842061779485374E-2</v>
      </c>
      <c r="W36">
        <f>INDEX(LINEST(LN(W23:W32),M23:M32),1)</f>
        <v>-0.11884790020381489</v>
      </c>
    </row>
    <row r="37" spans="11:23" x14ac:dyDescent="0.25">
      <c r="M37" t="s">
        <v>53</v>
      </c>
      <c r="N37">
        <f t="shared" ref="N37:W37" si="10">PEARSON(N23:N32,N41:N50)</f>
        <v>0.62558586945493011</v>
      </c>
      <c r="O37">
        <f t="shared" si="10"/>
        <v>0.79119576133568637</v>
      </c>
      <c r="P37">
        <f t="shared" si="10"/>
        <v>0.81787481509187843</v>
      </c>
      <c r="Q37">
        <f t="shared" si="10"/>
        <v>0.79450645873629877</v>
      </c>
      <c r="R37">
        <f t="shared" si="10"/>
        <v>0.90110886312728489</v>
      </c>
      <c r="S37">
        <f t="shared" si="10"/>
        <v>0.91813104686591851</v>
      </c>
      <c r="T37">
        <f t="shared" si="10"/>
        <v>0.90013422463594983</v>
      </c>
      <c r="U37">
        <f t="shared" si="10"/>
        <v>0.9420463406823234</v>
      </c>
      <c r="V37">
        <f t="shared" si="10"/>
        <v>0.91192995632805585</v>
      </c>
      <c r="W37">
        <f t="shared" si="10"/>
        <v>0.95893803900344698</v>
      </c>
    </row>
    <row r="38" spans="11:23" x14ac:dyDescent="0.25">
      <c r="M38" t="s">
        <v>73</v>
      </c>
      <c r="N38">
        <f t="shared" ref="N38:W38" si="11">INT(0.5-LN(N35)/N36)</f>
        <v>20</v>
      </c>
      <c r="O38">
        <f t="shared" si="11"/>
        <v>20</v>
      </c>
      <c r="P38">
        <f t="shared" si="11"/>
        <v>24</v>
      </c>
      <c r="Q38">
        <f t="shared" si="11"/>
        <v>29</v>
      </c>
      <c r="R38">
        <f t="shared" si="11"/>
        <v>34</v>
      </c>
      <c r="S38">
        <f t="shared" si="11"/>
        <v>32</v>
      </c>
      <c r="T38">
        <f t="shared" si="11"/>
        <v>26</v>
      </c>
      <c r="U38">
        <f t="shared" si="11"/>
        <v>25</v>
      </c>
      <c r="V38">
        <f t="shared" si="11"/>
        <v>21</v>
      </c>
      <c r="W38">
        <f t="shared" si="11"/>
        <v>20</v>
      </c>
    </row>
    <row r="39" spans="11:23" x14ac:dyDescent="0.25">
      <c r="M39" s="5" t="s">
        <v>55</v>
      </c>
      <c r="N39" s="2">
        <f>N38+A22</f>
        <v>43925</v>
      </c>
      <c r="O39" s="2">
        <f>O38+A22</f>
        <v>43925</v>
      </c>
      <c r="P39" s="2">
        <f>P38+A22</f>
        <v>43929</v>
      </c>
      <c r="Q39" s="2">
        <f>Q38+A22</f>
        <v>43934</v>
      </c>
      <c r="R39" s="2">
        <f>R38+A22</f>
        <v>43939</v>
      </c>
      <c r="S39" s="2">
        <f>S38+A22</f>
        <v>43937</v>
      </c>
      <c r="T39" s="2">
        <f>T38+A22</f>
        <v>43931</v>
      </c>
      <c r="U39" s="2">
        <f>U38+A22</f>
        <v>43930</v>
      </c>
      <c r="V39" s="2">
        <f>V38+A22</f>
        <v>43926</v>
      </c>
      <c r="W39" s="6">
        <f>W38+A22</f>
        <v>43925</v>
      </c>
    </row>
    <row r="41" spans="11:23" x14ac:dyDescent="0.25">
      <c r="N41">
        <f>N35*EXP(N36*M23)</f>
        <v>1.1849561486224691</v>
      </c>
      <c r="O41">
        <f>O35*EXP(O36*M23)</f>
        <v>1.4365018636177336</v>
      </c>
      <c r="P41">
        <f>P35*EXP(P36*M23)</f>
        <v>1.6877211618805044</v>
      </c>
      <c r="Q41">
        <f>Q35*EXP(Q36*M23)</f>
        <v>1.984422270612805</v>
      </c>
      <c r="R41">
        <f>R35*EXP(R36*M23)</f>
        <v>2.3401811311351626</v>
      </c>
      <c r="S41">
        <f>S35*EXP(S36*M23)</f>
        <v>2.8906056287742161</v>
      </c>
      <c r="T41">
        <f>T35*EXP(T36*M23)</f>
        <v>3.7817851342508808</v>
      </c>
      <c r="U41">
        <f>U35*EXP(U36*M23)</f>
        <v>4.920070251562505</v>
      </c>
      <c r="V41">
        <f>V35*EXP(V36*M23)</f>
        <v>7.1950511985053289</v>
      </c>
      <c r="W41">
        <f>W35*EXP(W36*M23)</f>
        <v>9.9615578129036884</v>
      </c>
    </row>
    <row r="42" spans="11:23" x14ac:dyDescent="0.25">
      <c r="N42">
        <f>N35*EXP(N36*M24)</f>
        <v>1.1745746734751494</v>
      </c>
      <c r="O42">
        <f>O35*EXP(O36*M24)</f>
        <v>1.4094154879065104</v>
      </c>
      <c r="P42">
        <f>P35*EXP(P36*M24)</f>
        <v>1.6497829367070715</v>
      </c>
      <c r="Q42">
        <f>Q35*EXP(Q36*M24)</f>
        <v>1.9362115221696496</v>
      </c>
      <c r="R42">
        <f>R35*EXP(R36*M24)</f>
        <v>2.28148465365111</v>
      </c>
      <c r="S42">
        <f>S35*EXP(S36*M24)</f>
        <v>2.79208545642103</v>
      </c>
      <c r="T42">
        <f>T35*EXP(T36*M24)</f>
        <v>3.5874176009263938</v>
      </c>
      <c r="U42">
        <f>U35*EXP(U36*M24)</f>
        <v>4.6014627797300429</v>
      </c>
      <c r="V42">
        <f>V35*EXP(V36*M24)</f>
        <v>6.5178945002726998</v>
      </c>
      <c r="W42">
        <f>W35*EXP(W36*M24)</f>
        <v>8.8452939991416439</v>
      </c>
    </row>
    <row r="43" spans="11:23" x14ac:dyDescent="0.25">
      <c r="N43">
        <f>N35*EXP(N36*M25)</f>
        <v>1.164284151082799</v>
      </c>
      <c r="O43">
        <f>O35*EXP(O36*M25)</f>
        <v>1.3828398471743022</v>
      </c>
      <c r="P43">
        <f>P35*EXP(P36*M25)</f>
        <v>1.6126975235749987</v>
      </c>
      <c r="Q43">
        <f>Q35*EXP(Q36*M25)</f>
        <v>1.889172034652089</v>
      </c>
      <c r="R43">
        <f>R35*EXP(R36*M25)</f>
        <v>2.2242604025785933</v>
      </c>
      <c r="S43">
        <f>S35*EXP(S36*M25)</f>
        <v>2.6969231355380976</v>
      </c>
      <c r="T43">
        <f>T35*EXP(T36*M25)</f>
        <v>3.4030397250439677</v>
      </c>
      <c r="U43">
        <f>U35*EXP(U36*M25)</f>
        <v>4.3034872736861258</v>
      </c>
      <c r="V43">
        <f>V35*EXP(V36*M25)</f>
        <v>5.9044678828012165</v>
      </c>
      <c r="W43">
        <f>W35*EXP(W36*M25)</f>
        <v>7.8541155309969808</v>
      </c>
    </row>
    <row r="44" spans="11:23" x14ac:dyDescent="0.25">
      <c r="N44">
        <f>N35*EXP(N36*M26)</f>
        <v>1.1540837846026255</v>
      </c>
      <c r="O44">
        <f>O35*EXP(O36*M26)</f>
        <v>1.3567653111102258</v>
      </c>
      <c r="P44">
        <f>P35*EXP(P36*M26)</f>
        <v>1.5764457521521327</v>
      </c>
      <c r="Q44">
        <f>Q35*EXP(Q36*M26)</f>
        <v>1.8432753527425831</v>
      </c>
      <c r="R44">
        <f>R35*EXP(R36*M26)</f>
        <v>2.1684714515005652</v>
      </c>
      <c r="S44">
        <f>S35*EXP(S36*M26)</f>
        <v>2.6050042208678938</v>
      </c>
      <c r="T44">
        <f>T35*EXP(T36*M26)</f>
        <v>3.228138081063324</v>
      </c>
      <c r="U44">
        <f>U35*EXP(U36*M26)</f>
        <v>4.0248076755854942</v>
      </c>
      <c r="V44">
        <f>V35*EXP(V36*M26)</f>
        <v>5.3487734386576014</v>
      </c>
      <c r="W44">
        <f>W35*EXP(W36*M26)</f>
        <v>6.9740057006849261</v>
      </c>
    </row>
    <row r="45" spans="11:23" x14ac:dyDescent="0.25">
      <c r="N45">
        <f>N35*EXP(N36*M27)</f>
        <v>1.1439727841730274</v>
      </c>
      <c r="O45">
        <f>O35*EXP(O36*M27)</f>
        <v>1.3311824309905063</v>
      </c>
      <c r="P45">
        <f>P35*EXP(P36*M27)</f>
        <v>1.5410088830355479</v>
      </c>
      <c r="Q45">
        <f>Q35*EXP(Q36*M27)</f>
        <v>1.7984937124341931</v>
      </c>
      <c r="R45">
        <f>R35*EXP(R36*M27)</f>
        <v>2.114081800189227</v>
      </c>
      <c r="S45">
        <f>S35*EXP(S36*M27)</f>
        <v>2.5162181677771738</v>
      </c>
      <c r="T45">
        <f>T35*EXP(T36*M27)</f>
        <v>3.0622256313145333</v>
      </c>
      <c r="U45">
        <f>U35*EXP(U36*M27)</f>
        <v>3.7641744462687097</v>
      </c>
      <c r="V45">
        <f>V35*EXP(V36*M27)</f>
        <v>4.8453777488440002</v>
      </c>
      <c r="W45">
        <f>W35*EXP(W36*M27)</f>
        <v>6.1925184727976648</v>
      </c>
    </row>
    <row r="46" spans="11:23" x14ac:dyDescent="0.25">
      <c r="N46">
        <f>N35*EXP(N36*M28)</f>
        <v>1.1339503668524302</v>
      </c>
      <c r="O46">
        <f>O35*EXP(O36*M28)</f>
        <v>1.3060819362545084</v>
      </c>
      <c r="P46">
        <f>P35*EXP(P36*M28)</f>
        <v>1.506368598064705</v>
      </c>
      <c r="Q46">
        <f>Q35*EXP(Q36*M28)</f>
        <v>1.7548000242354687</v>
      </c>
      <c r="R46">
        <f>R35*EXP(R36*M28)</f>
        <v>2.0610563513753308</v>
      </c>
      <c r="S46">
        <f>S35*EXP(S36*M28)</f>
        <v>2.4304581993124521</v>
      </c>
      <c r="T46">
        <f>T35*EXP(T36*M28)</f>
        <v>2.9048403697746745</v>
      </c>
      <c r="U46">
        <f>U35*EXP(U36*M28)</f>
        <v>3.5204189625982965</v>
      </c>
      <c r="V46">
        <f>V35*EXP(V36*M28)</f>
        <v>4.3893587564039391</v>
      </c>
      <c r="W46">
        <f>W35*EXP(W36*M28)</f>
        <v>5.4986024792285706</v>
      </c>
    </row>
    <row r="47" spans="11:23" x14ac:dyDescent="0.25">
      <c r="N47">
        <f>N35*EXP(N36*M29)</f>
        <v>1.1240157565586588</v>
      </c>
      <c r="O47">
        <f>O35*EXP(O36*M29)</f>
        <v>1.2814547311453297</v>
      </c>
      <c r="P47">
        <f>P35*EXP(P36*M29)</f>
        <v>1.4725069908523556</v>
      </c>
      <c r="Q47">
        <f>Q35*EXP(Q36*M29)</f>
        <v>1.7121678567833598</v>
      </c>
      <c r="R47">
        <f>R35*EXP(R36*M29)</f>
        <v>2.0093608881001512</v>
      </c>
      <c r="S47">
        <f>S35*EXP(S36*M29)</f>
        <v>2.3476211777866145</v>
      </c>
      <c r="T47">
        <f>T35*EXP(T36*M29)</f>
        <v>2.7555440355485534</v>
      </c>
      <c r="U47">
        <f>U35*EXP(U36*M29)</f>
        <v>3.2924482776048669</v>
      </c>
      <c r="V47">
        <f>V35*EXP(V36*M29)</f>
        <v>3.9762576399779133</v>
      </c>
      <c r="W47">
        <f>W35*EXP(W36*M29)</f>
        <v>4.8824447367242403</v>
      </c>
    </row>
    <row r="48" spans="11:23" x14ac:dyDescent="0.25">
      <c r="N48">
        <f>N35*EXP(N36*M30)</f>
        <v>1.114168184008844</v>
      </c>
      <c r="O48">
        <f>O35*EXP(O36*M30)</f>
        <v>1.2572918914137388</v>
      </c>
      <c r="P48">
        <f>P35*EXP(P36*M30)</f>
        <v>1.4394065575283075</v>
      </c>
      <c r="Q48">
        <f>Q35*EXP(Q36*M30)</f>
        <v>1.6705714208542524</v>
      </c>
      <c r="R48">
        <f>R35*EXP(R36*M30)</f>
        <v>1.9589620516355157</v>
      </c>
      <c r="S48">
        <f>S35*EXP(S36*M30)</f>
        <v>2.2676074807422322</v>
      </c>
      <c r="T48">
        <f>T35*EXP(T36*M30)</f>
        <v>2.6139208924710005</v>
      </c>
      <c r="U48">
        <f>U35*EXP(U36*M30)</f>
        <v>3.0792402199488422</v>
      </c>
      <c r="V48">
        <f>V35*EXP(V36*M30)</f>
        <v>3.602035216742197</v>
      </c>
      <c r="W48">
        <f>W35*EXP(W36*M30)</f>
        <v>4.3353318770027975</v>
      </c>
    </row>
    <row r="49" spans="14:23" x14ac:dyDescent="0.25">
      <c r="N49">
        <f>N35*EXP(N36*M31)</f>
        <v>1.1044068866598504</v>
      </c>
      <c r="O49">
        <f>O35*EXP(O36*M31)</f>
        <v>1.2335846610842631</v>
      </c>
      <c r="P49">
        <f>P35*EXP(P36*M31)</f>
        <v>1.4070501876912553</v>
      </c>
      <c r="Q49">
        <f>Q35*EXP(Q36*M31)</f>
        <v>1.6299855537634456</v>
      </c>
      <c r="R49">
        <f>R35*EXP(R36*M31)</f>
        <v>1.909827319957647</v>
      </c>
      <c r="S49">
        <f>S35*EXP(S36*M31)</f>
        <v>2.1903208811423989</v>
      </c>
      <c r="T49">
        <f>T35*EXP(T36*M31)</f>
        <v>2.479576571432367</v>
      </c>
      <c r="U49">
        <f>U35*EXP(U36*M31)</f>
        <v>2.8798388107248236</v>
      </c>
      <c r="V49">
        <f>V35*EXP(V36*M31)</f>
        <v>3.2630324484514728</v>
      </c>
      <c r="W49">
        <f>W35*EXP(W36*M31)</f>
        <v>3.8495269270301504</v>
      </c>
    </row>
    <row r="50" spans="14:23" x14ac:dyDescent="0.25">
      <c r="N50">
        <f>N35*EXP(N36*M32)</f>
        <v>1.0947311086492326</v>
      </c>
      <c r="O50">
        <f>O35*EXP(O36*M32)</f>
        <v>1.2103244492822534</v>
      </c>
      <c r="P50">
        <f>P35*EXP(P36*M32)</f>
        <v>1.375421155564009</v>
      </c>
      <c r="Q50">
        <f>Q35*EXP(Q36*M32)</f>
        <v>1.5903857041436367</v>
      </c>
      <c r="R50">
        <f>R35*EXP(R36*M32)</f>
        <v>1.8619249867609231</v>
      </c>
      <c r="S50">
        <f>S35*EXP(S36*M32)</f>
        <v>2.1156684316450112</v>
      </c>
      <c r="T50">
        <f>T35*EXP(T36*M32)</f>
        <v>2.3521369722035317</v>
      </c>
      <c r="U50">
        <f>U35*EXP(U36*M32)</f>
        <v>2.6933499770585465</v>
      </c>
      <c r="V50">
        <f>V35*EXP(V36*M32)</f>
        <v>2.9559346644248161</v>
      </c>
      <c r="W50">
        <f>W35*EXP(W36*M32)</f>
        <v>3.418159896947754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F406-A572-4ABA-A12A-8BB55B0FA807}">
  <sheetPr>
    <tabColor theme="6"/>
  </sheetPr>
  <dimension ref="A1:W49"/>
  <sheetViews>
    <sheetView workbookViewId="0">
      <selection activeCell="M31" sqref="M31"/>
    </sheetView>
  </sheetViews>
  <sheetFormatPr defaultRowHeight="15" x14ac:dyDescent="0.25"/>
  <cols>
    <col min="1" max="1" width="10.7109375" bestFit="1" customWidth="1"/>
    <col min="2" max="2" width="16.5703125" bestFit="1" customWidth="1"/>
    <col min="3" max="3" width="26.140625" bestFit="1" customWidth="1"/>
    <col min="4" max="4" width="8.42578125" bestFit="1" customWidth="1"/>
    <col min="5" max="5" width="10.5703125" bestFit="1" customWidth="1"/>
    <col min="6" max="6" width="21.7109375" bestFit="1" customWidth="1"/>
    <col min="7" max="7" width="26.42578125" bestFit="1" customWidth="1"/>
    <col min="8" max="8" width="14.7109375" bestFit="1" customWidth="1"/>
    <col min="9" max="9" width="19.140625" bestFit="1" customWidth="1"/>
    <col min="10" max="10" width="8.85546875" bestFit="1" customWidth="1"/>
    <col min="11" max="11" width="22.42578125" bestFit="1" customWidth="1"/>
    <col min="13" max="13" width="39.85546875" bestFit="1" customWidth="1"/>
    <col min="14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1" si="0">J20/J19</f>
        <v>1.196236559139785</v>
      </c>
      <c r="O20" s="1">
        <f t="shared" ref="O20:O31" si="1">J20/J18</f>
        <v>1.4424635332252835</v>
      </c>
      <c r="P20" s="1">
        <f t="shared" ref="P20:P31" si="2">J20/J17</f>
        <v>1.9017094017094016</v>
      </c>
      <c r="Q20" s="1">
        <f t="shared" ref="Q20:Q31" si="3">J20/J16</f>
        <v>2.6726726726726726</v>
      </c>
      <c r="R20" s="1">
        <f t="shared" ref="R20:R31" si="4">J20/J15</f>
        <v>3.3333333333333335</v>
      </c>
      <c r="S20" s="1">
        <f t="shared" ref="S20:S31" si="5">J20/J14</f>
        <v>5.779220779220779</v>
      </c>
      <c r="T20" s="1">
        <f t="shared" ref="T20:T31" si="6">J20/J13</f>
        <v>6.5925925925925926</v>
      </c>
      <c r="U20" s="1">
        <f t="shared" ref="U20:U31" si="7">J20/J12</f>
        <v>9.0816326530612237</v>
      </c>
      <c r="V20" s="1">
        <f t="shared" ref="V20:V31" si="8">J20/J11</f>
        <v>12.191780821917808</v>
      </c>
      <c r="W20" s="1">
        <f t="shared" ref="W20:W31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1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2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3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4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5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6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7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8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9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1" spans="1:23" x14ac:dyDescent="0.25">
      <c r="A31" t="s">
        <v>58</v>
      </c>
      <c r="B31">
        <v>1194</v>
      </c>
      <c r="C31">
        <v>958</v>
      </c>
      <c r="D31">
        <v>76695</v>
      </c>
      <c r="E31">
        <v>30703</v>
      </c>
      <c r="F31">
        <v>9711</v>
      </c>
      <c r="G31">
        <v>19868</v>
      </c>
      <c r="H31">
        <v>6657</v>
      </c>
      <c r="I31">
        <v>10905</v>
      </c>
      <c r="J31">
        <v>4178</v>
      </c>
      <c r="K31">
        <v>8963</v>
      </c>
      <c r="M31">
        <v>10</v>
      </c>
      <c r="N31" s="1">
        <f t="shared" si="0"/>
        <v>1.1064618644067796</v>
      </c>
      <c r="O31" s="1">
        <f t="shared" si="1"/>
        <v>1.208912037037037</v>
      </c>
      <c r="P31" s="1">
        <f t="shared" si="2"/>
        <v>1.349919224555735</v>
      </c>
      <c r="Q31" s="1">
        <f t="shared" si="3"/>
        <v>1.6390741467242056</v>
      </c>
      <c r="R31" s="1">
        <f t="shared" si="4"/>
        <v>1.9271217712177122</v>
      </c>
      <c r="S31" s="1">
        <f t="shared" si="5"/>
        <v>2.1327207759060745</v>
      </c>
      <c r="T31" s="1">
        <f t="shared" si="6"/>
        <v>2.5475609756097559</v>
      </c>
      <c r="U31" s="1">
        <f t="shared" si="7"/>
        <v>2.9422535211267604</v>
      </c>
      <c r="V31" s="1">
        <f t="shared" si="8"/>
        <v>3.4302134646962235</v>
      </c>
      <c r="W31" s="1">
        <f t="shared" si="9"/>
        <v>4.325051759834369</v>
      </c>
    </row>
    <row r="34" spans="11:23" x14ac:dyDescent="0.25">
      <c r="K34" t="s">
        <v>50</v>
      </c>
      <c r="M34" t="s">
        <v>51</v>
      </c>
      <c r="N34">
        <f>EXP(INDEX(LINEST(LN(N22:N31),M22:M31),1,2))</f>
        <v>1.2247555679056861</v>
      </c>
      <c r="O34">
        <f>EXP(INDEX(LINEST(LN(O22:O31),M22:M31),1,2))</f>
        <v>1.4442775445869402</v>
      </c>
      <c r="P34">
        <f>EXP(INDEX(LINEST(LN(P22:P31),M22:M31),1,2))</f>
        <v>1.7013413566301199</v>
      </c>
      <c r="Q34">
        <f>EXP(INDEX(LINEST(LN(Q22:Q31),M22:M31),1,2))</f>
        <v>2.0079711531276394</v>
      </c>
      <c r="R34">
        <f>EXP(INDEX(LINEST(LN(R22:R31),M22:M31),1,2))</f>
        <v>2.5033700736780498</v>
      </c>
      <c r="S34">
        <f>EXP(INDEX(LINEST(LN(S22:S31),M22:M31),1,2))</f>
        <v>3.3349385864711247</v>
      </c>
      <c r="T34">
        <f>EXP(INDEX(LINEST(LN(T22:T31),M22:M31),1,2))</f>
        <v>4.4007101904282449</v>
      </c>
      <c r="U34">
        <f>EXP(INDEX(LINEST(LN(U22:U31),M22:M31),1,2))</f>
        <v>6.6441055819114263</v>
      </c>
      <c r="V34">
        <f>EXP(INDEX(LINEST(LN(V22:V31),M22:M31),1,2))</f>
        <v>9.3846552150699214</v>
      </c>
      <c r="W34">
        <f>EXP(INDEX(LINEST(LN(W22:W31),M22:M31),1,2))</f>
        <v>13.417877985542843</v>
      </c>
    </row>
    <row r="35" spans="11:23" x14ac:dyDescent="0.25">
      <c r="M35" t="s">
        <v>52</v>
      </c>
      <c r="N35">
        <f>INDEX(LINEST(LN(N22:N31),M22:M31),1)</f>
        <v>-1.0236159435042297E-2</v>
      </c>
      <c r="O35">
        <f>INDEX(LINEST(LN(O22:O31),M22:M31),1)</f>
        <v>-1.3935801845425937E-2</v>
      </c>
      <c r="P35">
        <f>INDEX(LINEST(LN(P22:P31),M22:M31),1)</f>
        <v>-1.5794917544993393E-2</v>
      </c>
      <c r="Q35">
        <f>INDEX(LINEST(LN(Q22:Q31),M22:M31),1)</f>
        <v>-1.6602271432593421E-2</v>
      </c>
      <c r="R35">
        <f>INDEX(LINEST(LN(R22:R31),M22:M31),1)</f>
        <v>-2.5877581790687026E-2</v>
      </c>
      <c r="S35">
        <f>INDEX(LINEST(LN(S22:S31),M22:M31),1)</f>
        <v>-4.3963876976054937E-2</v>
      </c>
      <c r="T35">
        <f>INDEX(LINEST(LN(T22:T31),M22:M31),1)</f>
        <v>-5.8148894160383539E-2</v>
      </c>
      <c r="U35">
        <f>INDEX(LINEST(LN(U22:U31),M22:M31),1)</f>
        <v>-9.0042395303380415E-2</v>
      </c>
      <c r="V35">
        <f>INDEX(LINEST(LN(V22:V31),M22:M31),1)</f>
        <v>-0.1100482337277099</v>
      </c>
      <c r="W35">
        <f>INDEX(LINEST(LN(W22:W31),M22:M31),1)</f>
        <v>-0.12923228232887013</v>
      </c>
    </row>
    <row r="36" spans="11:23" x14ac:dyDescent="0.25">
      <c r="M36" t="s">
        <v>53</v>
      </c>
      <c r="N36">
        <f t="shared" ref="N36:W36" si="10">PEARSON(N22:N31,N40:N49)</f>
        <v>0.66249943385765853</v>
      </c>
      <c r="O36">
        <f t="shared" si="10"/>
        <v>0.66935204717200292</v>
      </c>
      <c r="P36">
        <f t="shared" si="10"/>
        <v>0.75687671767389886</v>
      </c>
      <c r="Q36">
        <f t="shared" si="10"/>
        <v>0.78332788803047226</v>
      </c>
      <c r="R36">
        <f t="shared" si="10"/>
        <v>0.89225861190337208</v>
      </c>
      <c r="S36">
        <f t="shared" si="10"/>
        <v>0.87358213760563075</v>
      </c>
      <c r="T36">
        <f t="shared" si="10"/>
        <v>0.91154410404254194</v>
      </c>
      <c r="U36">
        <f t="shared" si="10"/>
        <v>0.89146298834261484</v>
      </c>
      <c r="V36">
        <f t="shared" si="10"/>
        <v>0.9422091944986809</v>
      </c>
      <c r="W36">
        <f t="shared" si="10"/>
        <v>0.9740984782557458</v>
      </c>
    </row>
    <row r="37" spans="11:23" x14ac:dyDescent="0.25">
      <c r="M37" t="s">
        <v>59</v>
      </c>
      <c r="N37">
        <f t="shared" ref="N37:W37" si="11">INT(0.5-LN(N34)/N35)</f>
        <v>20</v>
      </c>
      <c r="O37">
        <f t="shared" si="11"/>
        <v>26</v>
      </c>
      <c r="P37">
        <f t="shared" si="11"/>
        <v>34</v>
      </c>
      <c r="Q37">
        <f t="shared" si="11"/>
        <v>42</v>
      </c>
      <c r="R37">
        <f t="shared" si="11"/>
        <v>35</v>
      </c>
      <c r="S37">
        <f t="shared" si="11"/>
        <v>27</v>
      </c>
      <c r="T37">
        <f t="shared" si="11"/>
        <v>25</v>
      </c>
      <c r="U37">
        <f t="shared" si="11"/>
        <v>21</v>
      </c>
      <c r="V37">
        <f t="shared" si="11"/>
        <v>20</v>
      </c>
      <c r="W37">
        <f t="shared" si="11"/>
        <v>20</v>
      </c>
    </row>
    <row r="38" spans="11:23" x14ac:dyDescent="0.25">
      <c r="M38" s="5" t="s">
        <v>55</v>
      </c>
      <c r="N38" s="2">
        <f>N37+A21</f>
        <v>43924</v>
      </c>
      <c r="O38" s="2">
        <f>O37+A21</f>
        <v>43930</v>
      </c>
      <c r="P38" s="2">
        <f>P37+A21</f>
        <v>43938</v>
      </c>
      <c r="Q38" s="2">
        <f>Q37+A21</f>
        <v>43946</v>
      </c>
      <c r="R38" s="2">
        <f>R37+A21</f>
        <v>43939</v>
      </c>
      <c r="S38" s="2">
        <f>S37+A21</f>
        <v>43931</v>
      </c>
      <c r="T38" s="2">
        <f>T37+A21</f>
        <v>43929</v>
      </c>
      <c r="U38" s="2">
        <f>U37+A21</f>
        <v>43925</v>
      </c>
      <c r="V38" s="2">
        <f>V37+A21</f>
        <v>43924</v>
      </c>
      <c r="W38" s="4">
        <f>W37+A21</f>
        <v>43924</v>
      </c>
    </row>
    <row r="40" spans="11:23" x14ac:dyDescent="0.25">
      <c r="N40">
        <f>N34*EXP(N35*M22)</f>
        <v>1.2122827205780491</v>
      </c>
      <c r="O40">
        <f>O34*EXP(O35*M22)</f>
        <v>1.4242899738041006</v>
      </c>
      <c r="P40">
        <f>P34*EXP(P35*M22)</f>
        <v>1.6746799220542703</v>
      </c>
      <c r="Q40">
        <f>Q34*EXP(Q35*M22)</f>
        <v>1.9749094798619022</v>
      </c>
      <c r="R40">
        <f>R34*EXP(R35*M22)</f>
        <v>2.4394199162007744</v>
      </c>
      <c r="S40">
        <f>S34*EXP(S35*M22)</f>
        <v>3.191497962728215</v>
      </c>
      <c r="T40">
        <f>T34*EXP(T35*M22)</f>
        <v>4.1521116686741273</v>
      </c>
      <c r="U40">
        <f>U34*EXP(U35*M22)</f>
        <v>6.071997859895232</v>
      </c>
      <c r="V40">
        <f>V34*EXP(V35*M22)</f>
        <v>8.4066889939211364</v>
      </c>
      <c r="W40">
        <f>W34*EXP(W35*M22)</f>
        <v>11.791226210552043</v>
      </c>
    </row>
    <row r="41" spans="11:23" x14ac:dyDescent="0.25">
      <c r="N41">
        <f>N34*EXP(N35*M23)</f>
        <v>1.1999368960821797</v>
      </c>
      <c r="O41">
        <f>O34*EXP(O35*M23)</f>
        <v>1.4045790139727339</v>
      </c>
      <c r="P41">
        <f>P34*EXP(P35*M23)</f>
        <v>1.6484362943405606</v>
      </c>
      <c r="Q41">
        <f>Q34*EXP(Q35*M23)</f>
        <v>1.9423921740973751</v>
      </c>
      <c r="R41">
        <f>R34*EXP(R35*M23)</f>
        <v>2.3771034055759435</v>
      </c>
      <c r="S41">
        <f>S34*EXP(S35*M23)</f>
        <v>3.0542269316198509</v>
      </c>
      <c r="T41">
        <f>T34*EXP(T35*M23)</f>
        <v>3.9175566131661514</v>
      </c>
      <c r="U41">
        <f>U34*EXP(U35*M23)</f>
        <v>5.5491529380491098</v>
      </c>
      <c r="V41">
        <f>V34*EXP(V35*M23)</f>
        <v>7.5306357261829584</v>
      </c>
      <c r="W41">
        <f>W34*EXP(W35*M23)</f>
        <v>10.361773724445198</v>
      </c>
    </row>
    <row r="42" spans="11:23" x14ac:dyDescent="0.25">
      <c r="N42">
        <f>N34*EXP(N35*M24)</f>
        <v>1.1877168008241321</v>
      </c>
      <c r="O42">
        <f>O34*EXP(O35*M24)</f>
        <v>1.3851408370329268</v>
      </c>
      <c r="P42">
        <f>P34*EXP(P35*M24)</f>
        <v>1.6226039261078453</v>
      </c>
      <c r="Q42">
        <f>Q34*EXP(Q35*M24)</f>
        <v>1.9104102727070567</v>
      </c>
      <c r="R42">
        <f>R34*EXP(R35*M24)</f>
        <v>2.316378809270851</v>
      </c>
      <c r="S42">
        <f>S34*EXP(S35*M24)</f>
        <v>2.9228601298738788</v>
      </c>
      <c r="T42">
        <f>T34*EXP(T35*M24)</f>
        <v>3.6962517008273541</v>
      </c>
      <c r="U42">
        <f>U34*EXP(U35*M24)</f>
        <v>5.0713289168369995</v>
      </c>
      <c r="V42">
        <f>V34*EXP(V35*M24)</f>
        <v>6.7458751574455036</v>
      </c>
      <c r="W42">
        <f>W34*EXP(W35*M24)</f>
        <v>9.1056140217647652</v>
      </c>
    </row>
    <row r="43" spans="11:23" x14ac:dyDescent="0.25">
      <c r="N43">
        <f>N34*EXP(N35*M25)</f>
        <v>1.1756211543838542</v>
      </c>
      <c r="O43">
        <f>O34*EXP(O35*M25)</f>
        <v>1.3659716679018543</v>
      </c>
      <c r="P43">
        <f>P34*EXP(P35*M25)</f>
        <v>1.5971763725778891</v>
      </c>
      <c r="Q43">
        <f>Q34*EXP(Q35*M25)</f>
        <v>1.8789549601437421</v>
      </c>
      <c r="R43">
        <f>R34*EXP(R35*M25)</f>
        <v>2.2572054608364933</v>
      </c>
      <c r="S43">
        <f>S34*EXP(S35*M25)</f>
        <v>2.7971436078835801</v>
      </c>
      <c r="T43">
        <f>T34*EXP(T35*M25)</f>
        <v>3.4874484238345995</v>
      </c>
      <c r="U43">
        <f>U34*EXP(U35*M25)</f>
        <v>4.6346491563429186</v>
      </c>
      <c r="V43">
        <f>V34*EXP(V35*M25)</f>
        <v>6.0428937601668302</v>
      </c>
      <c r="W43">
        <f>W34*EXP(W35*M25)</f>
        <v>8.0017387870336343</v>
      </c>
    </row>
    <row r="44" spans="11:23" x14ac:dyDescent="0.25">
      <c r="N44">
        <f>N34*EXP(N35*M26)</f>
        <v>1.1636486893810258</v>
      </c>
      <c r="O44">
        <f>O34*EXP(O35*M26)</f>
        <v>1.3470677837406211</v>
      </c>
      <c r="P44">
        <f>P34*EXP(P35*M26)</f>
        <v>1.5721472899674933</v>
      </c>
      <c r="Q44">
        <f>Q34*EXP(Q35*M26)</f>
        <v>1.8480175660100926</v>
      </c>
      <c r="R44">
        <f>R34*EXP(R35*M26)</f>
        <v>2.1995437326737939</v>
      </c>
      <c r="S44">
        <f>S34*EXP(S35*M26)</f>
        <v>2.676834338789102</v>
      </c>
      <c r="T44">
        <f>T34*EXP(T35*M26)</f>
        <v>3.2904405579804203</v>
      </c>
      <c r="U44">
        <f>U34*EXP(U35*M26)</f>
        <v>4.2355708246562003</v>
      </c>
      <c r="V44">
        <f>V34*EXP(V35*M26)</f>
        <v>5.4131694026918709</v>
      </c>
      <c r="W44">
        <f>W34*EXP(W35*M26)</f>
        <v>7.0316865466596212</v>
      </c>
    </row>
    <row r="45" spans="11:23" x14ac:dyDescent="0.25">
      <c r="N45">
        <f>N34*EXP(N35*M27)</f>
        <v>1.1517981513422617</v>
      </c>
      <c r="O45">
        <f>O34*EXP(O35*M27)</f>
        <v>1.328425513231251</v>
      </c>
      <c r="P45">
        <f>P34*EXP(P35*M27)</f>
        <v>1.5475104339058203</v>
      </c>
      <c r="Q45">
        <f>Q34*EXP(Q35*M27)</f>
        <v>1.8175895626687093</v>
      </c>
      <c r="R45">
        <f>R34*EXP(R35*M27)</f>
        <v>2.1433550094955311</v>
      </c>
      <c r="S45">
        <f>S34*EXP(S35*M27)</f>
        <v>2.5616997486740125</v>
      </c>
      <c r="T45">
        <f>T34*EXP(T35*M27)</f>
        <v>3.1045617740484732</v>
      </c>
      <c r="U45">
        <f>U34*EXP(U35*M27)</f>
        <v>3.8708561544785502</v>
      </c>
      <c r="V45">
        <f>V34*EXP(V35*M27)</f>
        <v>4.8490680368060124</v>
      </c>
      <c r="W45">
        <f>W34*EXP(W35*M27)</f>
        <v>6.1792339148331248</v>
      </c>
    </row>
    <row r="46" spans="11:23" x14ac:dyDescent="0.25">
      <c r="N46">
        <f>N34*EXP(N35*M28)</f>
        <v>1.1400682985696693</v>
      </c>
      <c r="O46">
        <f>O34*EXP(O35*M28)</f>
        <v>1.3100412358636808</v>
      </c>
      <c r="P46">
        <f>P34*EXP(P35*M28)</f>
        <v>1.5232596578765192</v>
      </c>
      <c r="Q46">
        <f>Q34*EXP(Q35*M28)</f>
        <v>1.787662562891563</v>
      </c>
      <c r="R46">
        <f>R34*EXP(R35*M28)</f>
        <v>2.0886016624661958</v>
      </c>
      <c r="S46">
        <f>S34*EXP(S35*M28)</f>
        <v>2.4515172669688017</v>
      </c>
      <c r="T46">
        <f>T34*EXP(T35*M28)</f>
        <v>2.9291833841237125</v>
      </c>
      <c r="U46">
        <f>U34*EXP(U35*M28)</f>
        <v>3.5375461747545387</v>
      </c>
      <c r="V46">
        <f>V34*EXP(V35*M28)</f>
        <v>4.3437511513829383</v>
      </c>
      <c r="W46">
        <f>W34*EXP(W35*M28)</f>
        <v>5.4301242697404621</v>
      </c>
    </row>
    <row r="47" spans="11:23" x14ac:dyDescent="0.25">
      <c r="N47">
        <f>N34*EXP(N35*M29)</f>
        <v>1.1284579020107426</v>
      </c>
      <c r="O47">
        <f>O34*EXP(O35*M29)</f>
        <v>1.2919113812326219</v>
      </c>
      <c r="P47">
        <f>P34*EXP(P35*M29)</f>
        <v>1.4993889116842634</v>
      </c>
      <c r="Q47">
        <f>Q34*EXP(Q35*M29)</f>
        <v>1.7582283175481219</v>
      </c>
      <c r="R47">
        <f>R34*EXP(R35*M29)</f>
        <v>2.0352470240024663</v>
      </c>
      <c r="S47">
        <f>S34*EXP(S35*M29)</f>
        <v>2.3460738961921859</v>
      </c>
      <c r="T47">
        <f>T34*EXP(T35*M29)</f>
        <v>2.7637122152147193</v>
      </c>
      <c r="U47">
        <f>U34*EXP(U35*M29)</f>
        <v>3.2329367042073103</v>
      </c>
      <c r="V47">
        <f>V34*EXP(V35*M29)</f>
        <v>3.8910928702020668</v>
      </c>
      <c r="W47">
        <f>W34*EXP(W35*M29)</f>
        <v>4.771829322408923</v>
      </c>
    </row>
    <row r="48" spans="11:23" x14ac:dyDescent="0.25">
      <c r="N48">
        <f>N34*EXP(N35*M30)</f>
        <v>1.1169657451295834</v>
      </c>
      <c r="O48">
        <f>O34*EXP(O35*M30)</f>
        <v>1.2740324283441533</v>
      </c>
      <c r="P48">
        <f>P34*EXP(P35*M30)</f>
        <v>1.4758922399453216</v>
      </c>
      <c r="Q48">
        <f>Q34*EXP(Q35*M30)</f>
        <v>1.7292787133315479</v>
      </c>
      <c r="R48">
        <f>R34*EXP(R35*M30)</f>
        <v>1.983255363217417</v>
      </c>
      <c r="S48">
        <f>S34*EXP(S35*M30)</f>
        <v>2.2451658001984729</v>
      </c>
      <c r="T48">
        <f>T34*EXP(T35*M30)</f>
        <v>2.6075886029962745</v>
      </c>
      <c r="U48">
        <f>U34*EXP(U35*M30)</f>
        <v>2.9545564120123626</v>
      </c>
      <c r="V48">
        <f>V34*EXP(V35*M30)</f>
        <v>3.4856056889255682</v>
      </c>
      <c r="W48">
        <f>W34*EXP(W35*M30)</f>
        <v>4.1933395906038688</v>
      </c>
    </row>
    <row r="49" spans="14:23" x14ac:dyDescent="0.25">
      <c r="N49">
        <f>N34*EXP(N35*M31)</f>
        <v>1.1055906237794313</v>
      </c>
      <c r="O49">
        <f>O34*EXP(O35*M31)</f>
        <v>1.25640090493191</v>
      </c>
      <c r="P49">
        <f>P34*EXP(P35*M31)</f>
        <v>1.4527637806017797</v>
      </c>
      <c r="Q49">
        <f>Q34*EXP(Q35*M31)</f>
        <v>1.7008057705223301</v>
      </c>
      <c r="R49">
        <f>R34*EXP(R35*M31)</f>
        <v>1.9325918619920219</v>
      </c>
      <c r="S49">
        <f>S34*EXP(S35*M31)</f>
        <v>2.1485979101350177</v>
      </c>
      <c r="T49">
        <f>T34*EXP(T35*M31)</f>
        <v>2.4602844988865069</v>
      </c>
      <c r="U49">
        <f>U34*EXP(U35*M31)</f>
        <v>2.7001467676131763</v>
      </c>
      <c r="V49">
        <f>V34*EXP(V35*M31)</f>
        <v>3.1223739509561881</v>
      </c>
      <c r="W49">
        <f>W34*EXP(W35*M31)</f>
        <v>3.6849802736131783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F625-9016-412C-B7EF-DD8968E4A146}">
  <sheetPr>
    <tabColor theme="6"/>
  </sheetPr>
  <dimension ref="A1:W48"/>
  <sheetViews>
    <sheetView topLeftCell="G1" workbookViewId="0">
      <selection activeCell="W33" sqref="W33"/>
    </sheetView>
  </sheetViews>
  <sheetFormatPr defaultRowHeight="15" x14ac:dyDescent="0.25"/>
  <cols>
    <col min="13" max="13" width="39.85546875" bestFit="1" customWidth="1"/>
    <col min="14" max="22" width="12.7109375" bestFit="1" customWidth="1"/>
    <col min="23" max="23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0" si="0">J20/J19</f>
        <v>1.196236559139785</v>
      </c>
      <c r="O20" s="1">
        <f t="shared" ref="O20:O30" si="1">J20/J18</f>
        <v>1.4424635332252835</v>
      </c>
      <c r="P20" s="1">
        <f t="shared" ref="P20:P30" si="2">J20/J17</f>
        <v>1.9017094017094016</v>
      </c>
      <c r="Q20" s="1">
        <f t="shared" ref="Q20:Q30" si="3">J20/J16</f>
        <v>2.6726726726726726</v>
      </c>
      <c r="R20" s="1">
        <f t="shared" ref="R20:R30" si="4">J20/J15</f>
        <v>3.3333333333333335</v>
      </c>
      <c r="S20" s="1">
        <f t="shared" ref="S20:S30" si="5">J20/J14</f>
        <v>5.779220779220779</v>
      </c>
      <c r="T20" s="1">
        <f t="shared" ref="T20:T30" si="6">J20/J13</f>
        <v>6.5925925925925926</v>
      </c>
      <c r="U20" s="1">
        <f t="shared" ref="U20:U30" si="7">J20/J12</f>
        <v>9.0816326530612237</v>
      </c>
      <c r="V20" s="1">
        <f t="shared" ref="V20:V30" si="8">J20/J11</f>
        <v>12.191780821917808</v>
      </c>
      <c r="W20" s="1">
        <f t="shared" ref="W20:W30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1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2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3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4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5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6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7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8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9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10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3" spans="11:23" x14ac:dyDescent="0.25">
      <c r="K33" t="s">
        <v>50</v>
      </c>
      <c r="M33" t="s">
        <v>51</v>
      </c>
      <c r="N33">
        <f>EXP(INDEX(LINEST(LN(N21:N30),M21:M30),1,2))</f>
        <v>1.1792373779991332</v>
      </c>
      <c r="O33">
        <f>EXP(INDEX(LINEST(LN(O21:O30),M21:M30),1,2))</f>
        <v>1.3891272685041871</v>
      </c>
      <c r="P33">
        <f>EXP(INDEX(LINEST(LN(P21:P30),M21:M30),1,2))</f>
        <v>1.6394872623941121</v>
      </c>
      <c r="Q33">
        <f>EXP(INDEX(LINEST(LN(Q21:Q30),M21:M30),1,2))</f>
        <v>2.0439752545553036</v>
      </c>
      <c r="R33">
        <f>EXP(INDEX(LINEST(LN(R21:R30),M21:M30),1,2))</f>
        <v>2.7229421721869125</v>
      </c>
      <c r="S33">
        <f>EXP(INDEX(LINEST(LN(S21:S30),M21:M30),1,2))</f>
        <v>3.5931334429068129</v>
      </c>
      <c r="T33">
        <f>EXP(INDEX(LINEST(LN(T21:T30),M21:M30),1,2))</f>
        <v>5.4248421121879442</v>
      </c>
      <c r="U33">
        <f>EXP(INDEX(LINEST(LN(U21:U30),M21:M30),1,2))</f>
        <v>7.662471974810078</v>
      </c>
      <c r="V33">
        <f>EXP(INDEX(LINEST(LN(V21:V30),M21:M30),1,2))</f>
        <v>10.95555581632277</v>
      </c>
      <c r="W33" s="3">
        <f>EXP(INDEX(LINEST(LN(W21:W30),M21:M30),1,2))</f>
        <v>15.846931517303073</v>
      </c>
    </row>
    <row r="34" spans="11:23" x14ac:dyDescent="0.25">
      <c r="M34" t="s">
        <v>52</v>
      </c>
      <c r="N34">
        <f>INDEX(LINEST(LN(N21:N30),M21:M30),1)</f>
        <v>-3.6996424103836563E-3</v>
      </c>
      <c r="O34">
        <f>INDEX(LINEST(LN(O21:O30),M21:M30),1)</f>
        <v>-5.5587581099510886E-3</v>
      </c>
      <c r="P34">
        <f>INDEX(LINEST(LN(P21:P30),M21:M30),1)</f>
        <v>-6.3661119975511223E-3</v>
      </c>
      <c r="Q34">
        <f>INDEX(LINEST(LN(Q21:Q30),M21:M30),1)</f>
        <v>-1.5641422355644755E-2</v>
      </c>
      <c r="R34">
        <f>INDEX(LINEST(LN(R21:R30),M21:M30),1)</f>
        <v>-3.3727717541012628E-2</v>
      </c>
      <c r="S34">
        <f>INDEX(LINEST(LN(S21:S30),M21:M30),1)</f>
        <v>-4.7912734725341251E-2</v>
      </c>
      <c r="T34">
        <f>INDEX(LINEST(LN(T21:T30),M21:M30),1)</f>
        <v>-7.9806235868338127E-2</v>
      </c>
      <c r="U34">
        <f>INDEX(LINEST(LN(U21:U30),M21:M30),1)</f>
        <v>-9.9812074292667599E-2</v>
      </c>
      <c r="V34">
        <f>INDEX(LINEST(LN(V21:V30),M21:M30),1)</f>
        <v>-0.11899612289382785</v>
      </c>
      <c r="W34" s="3">
        <f>INDEX(LINEST(LN(W21:W30),M21:M30),1)</f>
        <v>-0.13915225727154348</v>
      </c>
    </row>
    <row r="35" spans="11:23" x14ac:dyDescent="0.25">
      <c r="M35" t="s">
        <v>53</v>
      </c>
      <c r="N35">
        <f t="shared" ref="N35:W35" si="10">PEARSON(N21:N30,N39:N48)</f>
        <v>0.23231587156011793</v>
      </c>
      <c r="O35">
        <f t="shared" si="10"/>
        <v>0.31026679197628898</v>
      </c>
      <c r="P35">
        <f t="shared" si="10"/>
        <v>0.5076928694659667</v>
      </c>
      <c r="Q35">
        <f t="shared" si="10"/>
        <v>0.78654419249999452</v>
      </c>
      <c r="R35">
        <f t="shared" si="10"/>
        <v>0.87626877904148559</v>
      </c>
      <c r="S35">
        <f t="shared" si="10"/>
        <v>0.89576487793457049</v>
      </c>
      <c r="T35">
        <f t="shared" si="10"/>
        <v>0.89395291447823433</v>
      </c>
      <c r="U35">
        <f t="shared" si="10"/>
        <v>0.92310542430746523</v>
      </c>
      <c r="V35">
        <f t="shared" si="10"/>
        <v>0.95991127037456481</v>
      </c>
      <c r="W35" s="3">
        <f t="shared" si="10"/>
        <v>0.9814201574911342</v>
      </c>
    </row>
    <row r="36" spans="11:23" x14ac:dyDescent="0.25">
      <c r="M36" t="s">
        <v>54</v>
      </c>
      <c r="N36">
        <f t="shared" ref="N36:W36" si="11">INT(0.5-LN(N33)/N34)</f>
        <v>45</v>
      </c>
      <c r="O36">
        <f t="shared" si="11"/>
        <v>59</v>
      </c>
      <c r="P36">
        <f t="shared" si="11"/>
        <v>78</v>
      </c>
      <c r="Q36">
        <f t="shared" si="11"/>
        <v>46</v>
      </c>
      <c r="R36">
        <f t="shared" si="11"/>
        <v>30</v>
      </c>
      <c r="S36">
        <f t="shared" si="11"/>
        <v>27</v>
      </c>
      <c r="T36">
        <f t="shared" si="11"/>
        <v>21</v>
      </c>
      <c r="U36">
        <f t="shared" si="11"/>
        <v>20</v>
      </c>
      <c r="V36">
        <f t="shared" si="11"/>
        <v>20</v>
      </c>
      <c r="W36">
        <f t="shared" si="11"/>
        <v>20</v>
      </c>
    </row>
    <row r="37" spans="11:23" x14ac:dyDescent="0.25">
      <c r="M37" s="5" t="s">
        <v>55</v>
      </c>
      <c r="N37" s="2">
        <f>N36+A20</f>
        <v>43948</v>
      </c>
      <c r="O37" s="2">
        <f>O36+A20</f>
        <v>43962</v>
      </c>
      <c r="P37" s="2">
        <f>P36+A20</f>
        <v>43981</v>
      </c>
      <c r="Q37" s="2">
        <f>Q36+A20</f>
        <v>43949</v>
      </c>
      <c r="R37" s="2">
        <f>R36+A20</f>
        <v>43933</v>
      </c>
      <c r="S37" s="2">
        <f>S36+A20</f>
        <v>43930</v>
      </c>
      <c r="T37" s="2">
        <f>T36+A20</f>
        <v>43924</v>
      </c>
      <c r="U37" s="2">
        <f>U36+A20</f>
        <v>43923</v>
      </c>
      <c r="V37" s="2">
        <f>V36+A20</f>
        <v>43923</v>
      </c>
      <c r="W37" s="4">
        <f>W36+A20</f>
        <v>43923</v>
      </c>
    </row>
    <row r="39" spans="11:23" x14ac:dyDescent="0.25">
      <c r="N39">
        <f>N33*EXP(N34*M21)</f>
        <v>1.1748826817600444</v>
      </c>
      <c r="O39">
        <f>O33*EXP(O34*M21)</f>
        <v>1.3814268681943582</v>
      </c>
      <c r="P39">
        <f>P33*EXP(P34*M21)</f>
        <v>1.6290832545400071</v>
      </c>
      <c r="Q39">
        <f>Q33*EXP(Q34*M21)</f>
        <v>2.0122533092260801</v>
      </c>
      <c r="R39">
        <f>R33*EXP(R34*M21)</f>
        <v>2.6326350351726719</v>
      </c>
      <c r="S39">
        <f>S33*EXP(S34*M21)</f>
        <v>3.4250357595580425</v>
      </c>
      <c r="T39">
        <f>T33*EXP(T34*M21)</f>
        <v>5.0087308486917479</v>
      </c>
      <c r="U39">
        <f>U33*EXP(U34*M21)</f>
        <v>6.9345944235785195</v>
      </c>
      <c r="V39">
        <f>V33*EXP(V34*M21)</f>
        <v>9.7264656258811168</v>
      </c>
      <c r="W39">
        <f>W33*EXP(W34*M21)</f>
        <v>13.788344435881953</v>
      </c>
    </row>
    <row r="40" spans="11:23" x14ac:dyDescent="0.25">
      <c r="N40">
        <f>N33*EXP(N34*M22)</f>
        <v>1.1705440665744302</v>
      </c>
      <c r="O40">
        <f>O33*EXP(O34*M22)</f>
        <v>1.3737691537969552</v>
      </c>
      <c r="P40">
        <f>P33*EXP(P34*M22)</f>
        <v>1.6187452693881887</v>
      </c>
      <c r="Q40">
        <f>Q33*EXP(Q34*M22)</f>
        <v>1.9810236799428691</v>
      </c>
      <c r="R40">
        <f>R33*EXP(R34*M22)</f>
        <v>2.5453229595589306</v>
      </c>
      <c r="S40">
        <f>S33*EXP(S34*M22)</f>
        <v>3.2648021958130142</v>
      </c>
      <c r="T40">
        <f>T33*EXP(T34*M22)</f>
        <v>4.6245373037259014</v>
      </c>
      <c r="U40">
        <f>U33*EXP(U34*M22)</f>
        <v>6.2758597979365822</v>
      </c>
      <c r="V40">
        <f>V33*EXP(V34*M22)</f>
        <v>8.6352655362766253</v>
      </c>
      <c r="W40">
        <f>W33*EXP(W34*M22)</f>
        <v>11.997176997636975</v>
      </c>
    </row>
    <row r="41" spans="11:23" x14ac:dyDescent="0.25">
      <c r="N41">
        <f>N33*EXP(N34*M23)</f>
        <v>1.1662214730580611</v>
      </c>
      <c r="O41">
        <f>O33*EXP(O34*M23)</f>
        <v>1.3661538886895888</v>
      </c>
      <c r="P41">
        <f>P33*EXP(P34*M23)</f>
        <v>1.6084728879657697</v>
      </c>
      <c r="Q41">
        <f>Q33*EXP(Q34*M23)</f>
        <v>1.9502787260932604</v>
      </c>
      <c r="R41">
        <f>R33*EXP(R34*M23)</f>
        <v>2.4609066132985289</v>
      </c>
      <c r="S41">
        <f>S33*EXP(S34*M23)</f>
        <v>3.1120648442984074</v>
      </c>
      <c r="T41">
        <f>T33*EXP(T34*M23)</f>
        <v>4.2698132360492922</v>
      </c>
      <c r="U41">
        <f>U33*EXP(U34*M23)</f>
        <v>5.6797000368814183</v>
      </c>
      <c r="V41">
        <f>V33*EXP(V34*M23)</f>
        <v>7.6664858284791153</v>
      </c>
      <c r="W41">
        <f>W33*EXP(W34*M23)</f>
        <v>10.438690198227796</v>
      </c>
    </row>
    <row r="42" spans="11:23" x14ac:dyDescent="0.25">
      <c r="N42">
        <f>N33*EXP(N34*M24)</f>
        <v>1.1619148420460019</v>
      </c>
      <c r="O42">
        <f>O33*EXP(O34*M24)</f>
        <v>1.3585808375615467</v>
      </c>
      <c r="P42">
        <f>P33*EXP(P34*M24)</f>
        <v>1.5982656939586177</v>
      </c>
      <c r="Q42">
        <f>Q33*EXP(Q34*M24)</f>
        <v>1.9200109256450901</v>
      </c>
      <c r="R42">
        <f>R33*EXP(R34*M24)</f>
        <v>2.3792899587193714</v>
      </c>
      <c r="S42">
        <f>S33*EXP(S34*M24)</f>
        <v>2.9664730094639893</v>
      </c>
      <c r="T42">
        <f>T33*EXP(T34*M24)</f>
        <v>3.9422981962007548</v>
      </c>
      <c r="U42">
        <f>U33*EXP(U34*M24)</f>
        <v>5.1401709961011415</v>
      </c>
      <c r="V42">
        <f>V33*EXP(V34*M24)</f>
        <v>6.8063923120091854</v>
      </c>
      <c r="W42">
        <f>W33*EXP(W34*M24)</f>
        <v>9.0826577849138719</v>
      </c>
    </row>
    <row r="43" spans="11:23" x14ac:dyDescent="0.25">
      <c r="N43">
        <f>N33*EXP(N34*M25)</f>
        <v>1.1576241145918025</v>
      </c>
      <c r="O43">
        <f>O33*EXP(O34*M25)</f>
        <v>1.3510497664065246</v>
      </c>
      <c r="P43">
        <f>P33*EXP(P34*M25)</f>
        <v>1.5881232736944859</v>
      </c>
      <c r="Q43">
        <f>Q33*EXP(Q34*M25)</f>
        <v>1.8902128733061068</v>
      </c>
      <c r="R43">
        <f>R33*EXP(R34*M25)</f>
        <v>2.3003801432655573</v>
      </c>
      <c r="S43">
        <f>S33*EXP(S34*M25)</f>
        <v>2.827692402361309</v>
      </c>
      <c r="T43">
        <f>T33*EXP(T34*M25)</f>
        <v>3.6399051219738903</v>
      </c>
      <c r="U43">
        <f>U33*EXP(U34*M25)</f>
        <v>4.6518931805537234</v>
      </c>
      <c r="V43">
        <f>V33*EXP(V34*M25)</f>
        <v>6.0427916181471817</v>
      </c>
      <c r="W43">
        <f>W33*EXP(W34*M25)</f>
        <v>7.902780029994747</v>
      </c>
    </row>
    <row r="44" spans="11:23" x14ac:dyDescent="0.25">
      <c r="N44">
        <f>N33*EXP(N34*M26)</f>
        <v>1.1533492319666903</v>
      </c>
      <c r="O44">
        <f>O33*EXP(O34*M26)</f>
        <v>1.3435604425153931</v>
      </c>
      <c r="P44">
        <f>P33*EXP(P34*M26)</f>
        <v>1.5780452161262455</v>
      </c>
      <c r="Q44">
        <f>Q33*EXP(Q34*M26)</f>
        <v>1.8608772787122005</v>
      </c>
      <c r="R44">
        <f>R33*EXP(R34*M26)</f>
        <v>2.2240873938621148</v>
      </c>
      <c r="S44">
        <f>S33*EXP(S34*M26)</f>
        <v>2.695404373093095</v>
      </c>
      <c r="T44">
        <f>T33*EXP(T34*M26)</f>
        <v>3.3607070387876568</v>
      </c>
      <c r="U44">
        <f>U33*EXP(U34*M26)</f>
        <v>4.2099981070078059</v>
      </c>
      <c r="V44">
        <f>V33*EXP(V34*M26)</f>
        <v>5.3648583370550442</v>
      </c>
      <c r="W44">
        <f>W33*EXP(W34*M26)</f>
        <v>6.8761736576950652</v>
      </c>
    </row>
    <row r="45" spans="11:23" x14ac:dyDescent="0.25">
      <c r="N45">
        <f>N33*EXP(N34*M27)</f>
        <v>1.1490901356587671</v>
      </c>
      <c r="O45">
        <f>O33*EXP(O34*M27)</f>
        <v>1.3361126344690073</v>
      </c>
      <c r="P45">
        <f>P33*EXP(P34*M27)</f>
        <v>1.5680311128152287</v>
      </c>
      <c r="Q45">
        <f>Q33*EXP(Q34*M27)</f>
        <v>1.8319969646437477</v>
      </c>
      <c r="R45">
        <f>R33*EXP(R34*M27)</f>
        <v>2.1503249147831562</v>
      </c>
      <c r="S45">
        <f>S33*EXP(S34*M27)</f>
        <v>2.5693051791709935</v>
      </c>
      <c r="T45">
        <f>T33*EXP(T34*M27)</f>
        <v>3.1029247802019819</v>
      </c>
      <c r="U45">
        <f>U33*EXP(U34*M27)</f>
        <v>3.8100797617411279</v>
      </c>
      <c r="V45">
        <f>V33*EXP(V34*M27)</f>
        <v>4.7629815481696118</v>
      </c>
      <c r="W45">
        <f>W33*EXP(W34*M27)</f>
        <v>5.9829280318221087</v>
      </c>
    </row>
    <row r="46" spans="11:23" x14ac:dyDescent="0.25">
      <c r="N46">
        <f>N33*EXP(N34*M28)</f>
        <v>1.1448467673722076</v>
      </c>
      <c r="O46">
        <f>O33*EXP(O34*M28)</f>
        <v>1.3287061121310575</v>
      </c>
      <c r="P46">
        <f>P33*EXP(P34*M28)</f>
        <v>1.5580805579146753</v>
      </c>
      <c r="Q46">
        <f>Q33*EXP(Q34*M28)</f>
        <v>1.8035648652696405</v>
      </c>
      <c r="R46">
        <f>R33*EXP(R34*M28)</f>
        <v>2.0790087889072639</v>
      </c>
      <c r="S46">
        <f>S33*EXP(S34*M28)</f>
        <v>2.4491052881017534</v>
      </c>
      <c r="T46">
        <f>T33*EXP(T34*M28)</f>
        <v>2.8649156503283839</v>
      </c>
      <c r="U46">
        <f>U33*EXP(U34*M28)</f>
        <v>3.4481506693946873</v>
      </c>
      <c r="V46">
        <f>V33*EXP(V34*M28)</f>
        <v>4.2286285681603504</v>
      </c>
      <c r="W46">
        <f>W33*EXP(W34*M28)</f>
        <v>5.2057189966260413</v>
      </c>
    </row>
    <row r="47" spans="11:23" x14ac:dyDescent="0.25">
      <c r="N47">
        <f>N33*EXP(N34*M29)</f>
        <v>1.1406190690264615</v>
      </c>
      <c r="O47">
        <f>O33*EXP(O34*M29)</f>
        <v>1.3213406466409567</v>
      </c>
      <c r="P47">
        <f>P33*EXP(P34*M29)</f>
        <v>1.5481931481532838</v>
      </c>
      <c r="Q47">
        <f>Q33*EXP(Q34*M29)</f>
        <v>1.775574024418566</v>
      </c>
      <c r="R47">
        <f>R33*EXP(R34*M29)</f>
        <v>2.0100578822477702</v>
      </c>
      <c r="S47">
        <f>S33*EXP(S34*M29)</f>
        <v>2.3345287126005458</v>
      </c>
      <c r="T47">
        <f>T33*EXP(T34*M29)</f>
        <v>2.6451629558877778</v>
      </c>
      <c r="U47">
        <f>U33*EXP(U34*M29)</f>
        <v>3.1206021349573168</v>
      </c>
      <c r="V47">
        <f>V33*EXP(V34*M29)</f>
        <v>3.7542239848343608</v>
      </c>
      <c r="W47">
        <f>W33*EXP(W34*M29)</f>
        <v>4.5294728814546747</v>
      </c>
    </row>
    <row r="48" spans="11:23" x14ac:dyDescent="0.25">
      <c r="N48">
        <f>N33*EXP(N34*M30)</f>
        <v>1.1364069827554597</v>
      </c>
      <c r="O48">
        <f>O33*EXP(O34*M30)</f>
        <v>1.3140160104067695</v>
      </c>
      <c r="P48">
        <f>P33*EXP(P34*M30)</f>
        <v>1.5383684828188686</v>
      </c>
      <c r="Q48">
        <f>Q33*EXP(Q34*M30)</f>
        <v>1.7480175938771163</v>
      </c>
      <c r="R48">
        <f>R33*EXP(R34*M30)</f>
        <v>1.9433937516493172</v>
      </c>
      <c r="S48">
        <f>S33*EXP(S34*M30)</f>
        <v>2.2253123769050176</v>
      </c>
      <c r="T48">
        <f>T33*EXP(T34*M30)</f>
        <v>2.4422663412093701</v>
      </c>
      <c r="U48">
        <f>U33*EXP(U34*M30)</f>
        <v>2.8241682624644908</v>
      </c>
      <c r="V48">
        <f>V33*EXP(V34*M30)</f>
        <v>3.3330422620772335</v>
      </c>
      <c r="W48">
        <f>W33*EXP(W34*M30)</f>
        <v>3.9410741527021229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061A-EF42-4F1C-9189-91FA097163FE}">
  <sheetPr>
    <tabColor theme="6"/>
  </sheetPr>
  <dimension ref="A1:W47"/>
  <sheetViews>
    <sheetView topLeftCell="D1" workbookViewId="0">
      <selection activeCell="M29" sqref="M29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N19" s="1">
        <f t="shared" ref="N19:N29" si="0">J19/J18</f>
        <v>1.2058346839546192</v>
      </c>
      <c r="O19" s="1">
        <f t="shared" ref="O19:O29" si="1">J19/J17</f>
        <v>1.5897435897435896</v>
      </c>
      <c r="P19" s="1">
        <f t="shared" ref="P19:P29" si="2">J19/J16</f>
        <v>2.2342342342342341</v>
      </c>
      <c r="Q19" s="1">
        <f t="shared" ref="Q19:Q29" si="3">J19/J15</f>
        <v>2.7865168539325844</v>
      </c>
      <c r="R19" s="1">
        <f t="shared" ref="R19:R29" si="4">J19/J14</f>
        <v>4.8311688311688314</v>
      </c>
      <c r="S19" s="1">
        <f t="shared" ref="S19:S29" si="5">J19/J13</f>
        <v>5.5111111111111111</v>
      </c>
      <c r="T19" s="1">
        <f t="shared" ref="T19:T29" si="6">J19/J12</f>
        <v>7.591836734693878</v>
      </c>
      <c r="U19" s="1">
        <f t="shared" ref="U19:U29" si="7">J19/J11</f>
        <v>10.191780821917808</v>
      </c>
      <c r="V19" s="1">
        <f t="shared" ref="V19:V29" si="8">J19/J10</f>
        <v>13.527272727272727</v>
      </c>
      <c r="W19" s="1">
        <f t="shared" ref="W19:W29" si="9">J19/J9</f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1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2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3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4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5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6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7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8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9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10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2" spans="1:23" x14ac:dyDescent="0.25">
      <c r="K32" t="s">
        <v>50</v>
      </c>
      <c r="M32" t="s">
        <v>51</v>
      </c>
      <c r="N32">
        <f>EXP(INDEX(LINEST(LN(N20:N29),M20:M29),1,2))</f>
        <v>1.1779878202819383</v>
      </c>
      <c r="O32">
        <f>EXP(INDEX(LINEST(LN(O20:O29),M20:M29),1,2))</f>
        <v>1.3902945182893593</v>
      </c>
      <c r="P32">
        <f>EXP(INDEX(LINEST(LN(P20:P29),M20:M29),1,2))</f>
        <v>1.7333026349821199</v>
      </c>
      <c r="Q32">
        <f>EXP(INDEX(LINEST(LN(Q20:Q29),M20:M29),1,2))</f>
        <v>2.3090704407682994</v>
      </c>
      <c r="R32">
        <f>EXP(INDEX(LINEST(LN(R20:R29),M20:M29),1,2))</f>
        <v>3.0469975850014595</v>
      </c>
      <c r="S32">
        <f>EXP(INDEX(LINEST(LN(S20:S29),M20:M29),1,2))</f>
        <v>4.6002969490269434</v>
      </c>
      <c r="T32">
        <f>EXP(INDEX(LINEST(LN(T20:T29),M20:M29),1,2))</f>
        <v>6.4978197924927992</v>
      </c>
      <c r="U32">
        <f>EXP(INDEX(LINEST(LN(U20:U29),M20:M29),1,2))</f>
        <v>9.2903736098592571</v>
      </c>
      <c r="V32">
        <f>EXP(INDEX(LINEST(LN(V20:V29),M20:M29),1,2))</f>
        <v>13.438288009655269</v>
      </c>
      <c r="W32" s="3">
        <f>EXP(INDEX(LINEST(LN(W20:W29),M20:M29),1,2))</f>
        <v>18.730601565448765</v>
      </c>
    </row>
    <row r="33" spans="13:23" x14ac:dyDescent="0.25">
      <c r="M33" t="s">
        <v>52</v>
      </c>
      <c r="N33">
        <f>INDEX(LINEST(LN(N20:N29),M20:M29),1)</f>
        <v>-1.8591156995674527E-3</v>
      </c>
      <c r="O33">
        <f>INDEX(LINEST(LN(O20:O29),M20:M29),1)</f>
        <v>-2.6664695871674608E-3</v>
      </c>
      <c r="P33">
        <f>INDEX(LINEST(LN(P20:P29),M20:M29),1)</f>
        <v>-1.1941779945261093E-2</v>
      </c>
      <c r="Q33">
        <f>INDEX(LINEST(LN(Q20:Q29),M20:M29),1)</f>
        <v>-3.0028075130628978E-2</v>
      </c>
      <c r="R33">
        <f>INDEX(LINEST(LN(R20:R29),M20:M29),1)</f>
        <v>-4.4213092314957604E-2</v>
      </c>
      <c r="S33">
        <f>INDEX(LINEST(LN(S20:S29),M20:M29),1)</f>
        <v>-7.6106593457954466E-2</v>
      </c>
      <c r="T33">
        <f>INDEX(LINEST(LN(T20:T29),M20:M29),1)</f>
        <v>-9.6112431882283966E-2</v>
      </c>
      <c r="U33">
        <f>INDEX(LINEST(LN(U20:U29),M20:M29),1)</f>
        <v>-0.11529648048344417</v>
      </c>
      <c r="V33">
        <f>INDEX(LINEST(LN(V20:V29),M20:M29),1)</f>
        <v>-0.13545261486115989</v>
      </c>
      <c r="W33" s="3">
        <f>INDEX(LINEST(LN(W20:W29),M20:M29),1)</f>
        <v>-0.14520931653260094</v>
      </c>
    </row>
    <row r="34" spans="13:23" x14ac:dyDescent="0.25">
      <c r="M34" t="s">
        <v>53</v>
      </c>
      <c r="N34">
        <f t="shared" ref="N34:W34" si="10">PEARSON(N20:N29,N38:N47)</f>
        <v>0.12964430936997109</v>
      </c>
      <c r="O34">
        <f t="shared" si="10"/>
        <v>0.19354717050121856</v>
      </c>
      <c r="P34">
        <f t="shared" si="10"/>
        <v>0.58186570123313419</v>
      </c>
      <c r="Q34">
        <f t="shared" si="10"/>
        <v>0.73934082051595018</v>
      </c>
      <c r="R34">
        <f t="shared" si="10"/>
        <v>0.87132544176114157</v>
      </c>
      <c r="S34">
        <f t="shared" si="10"/>
        <v>0.83852620495083896</v>
      </c>
      <c r="T34">
        <f t="shared" si="10"/>
        <v>0.93593527507763552</v>
      </c>
      <c r="U34">
        <f t="shared" si="10"/>
        <v>0.95182688173258123</v>
      </c>
      <c r="V34">
        <f t="shared" si="10"/>
        <v>0.97772026132479395</v>
      </c>
      <c r="W34" s="3">
        <f t="shared" si="10"/>
        <v>0.9866665219605899</v>
      </c>
    </row>
    <row r="35" spans="13:23" x14ac:dyDescent="0.25">
      <c r="M35" t="s">
        <v>54</v>
      </c>
      <c r="N35">
        <f t="shared" ref="N35:W35" si="11">INT(0.5-LN(N32)/N33)</f>
        <v>88</v>
      </c>
      <c r="O35">
        <f t="shared" si="11"/>
        <v>124</v>
      </c>
      <c r="P35">
        <f t="shared" si="11"/>
        <v>46</v>
      </c>
      <c r="Q35">
        <f t="shared" si="11"/>
        <v>28</v>
      </c>
      <c r="R35">
        <f t="shared" si="11"/>
        <v>25</v>
      </c>
      <c r="S35">
        <f t="shared" si="11"/>
        <v>20</v>
      </c>
      <c r="T35">
        <f t="shared" si="11"/>
        <v>19</v>
      </c>
      <c r="U35">
        <f t="shared" si="11"/>
        <v>19</v>
      </c>
      <c r="V35">
        <f t="shared" si="11"/>
        <v>19</v>
      </c>
      <c r="W35">
        <f t="shared" si="11"/>
        <v>20</v>
      </c>
    </row>
    <row r="36" spans="13:23" x14ac:dyDescent="0.25">
      <c r="M36" s="5" t="s">
        <v>55</v>
      </c>
      <c r="N36" s="2">
        <f>N35+A19</f>
        <v>43990</v>
      </c>
      <c r="O36" s="2">
        <f>O35+A19</f>
        <v>44026</v>
      </c>
      <c r="P36" s="2">
        <f>P35+A19</f>
        <v>43948</v>
      </c>
      <c r="Q36" s="2">
        <f>Q35+A19</f>
        <v>43930</v>
      </c>
      <c r="R36" s="2">
        <f>R35+A19</f>
        <v>43927</v>
      </c>
      <c r="S36" s="2">
        <f>S35+A19</f>
        <v>43922</v>
      </c>
      <c r="T36" s="2">
        <f>T35+A19</f>
        <v>43921</v>
      </c>
      <c r="U36" s="2">
        <f>U35+A19</f>
        <v>43921</v>
      </c>
      <c r="V36" s="2">
        <f>V35+A19</f>
        <v>43921</v>
      </c>
      <c r="W36" s="4">
        <f>W35+A19</f>
        <v>43922</v>
      </c>
    </row>
    <row r="38" spans="13:23" x14ac:dyDescent="0.25">
      <c r="N38">
        <f>N32*EXP(N33*M20)</f>
        <v>1.1757998391166156</v>
      </c>
      <c r="O38">
        <f>O32*EXP(O33*M20)</f>
        <v>1.3865922783877815</v>
      </c>
      <c r="P38">
        <f>P32*EXP(P33*M20)</f>
        <v>1.7127270156128307</v>
      </c>
      <c r="Q38">
        <f>Q32*EXP(Q33*M20)</f>
        <v>2.2407641852621634</v>
      </c>
      <c r="R38">
        <f>R32*EXP(R33*M20)</f>
        <v>2.915215121246943</v>
      </c>
      <c r="S38">
        <f>S32*EXP(S33*M20)</f>
        <v>4.2631753165246851</v>
      </c>
      <c r="T38">
        <f>T32*EXP(T33*M20)</f>
        <v>5.9023718122988118</v>
      </c>
      <c r="U38">
        <f>U32*EXP(U33*M20)</f>
        <v>8.2786696722010511</v>
      </c>
      <c r="V38">
        <f>V32*EXP(V33*M20)</f>
        <v>11.735932999902753</v>
      </c>
      <c r="W38">
        <f>W32*EXP(W33*M20)</f>
        <v>16.198996844745562</v>
      </c>
    </row>
    <row r="39" spans="13:23" x14ac:dyDescent="0.25">
      <c r="N39">
        <f>N32*EXP(N33*M21)</f>
        <v>1.1736159218825979</v>
      </c>
      <c r="O39">
        <f>O32*EXP(O33*M21)</f>
        <v>1.3828998972464221</v>
      </c>
      <c r="P39">
        <f>P32*EXP(P33*M21)</f>
        <v>1.6923956444803385</v>
      </c>
      <c r="Q39">
        <f>Q32*EXP(Q33*M21)</f>
        <v>2.1744785456969238</v>
      </c>
      <c r="R39">
        <f>R32*EXP(R33*M21)</f>
        <v>2.7891322411871089</v>
      </c>
      <c r="S39">
        <f>S32*EXP(S33*M21)</f>
        <v>3.9507588272686749</v>
      </c>
      <c r="T39">
        <f>T32*EXP(T33*M21)</f>
        <v>5.3614895646797311</v>
      </c>
      <c r="U39">
        <f>U32*EXP(U33*M21)</f>
        <v>7.37713836058093</v>
      </c>
      <c r="V39">
        <f>V32*EXP(V33*M21)</f>
        <v>10.249231396086119</v>
      </c>
      <c r="W39">
        <f>W32*EXP(W33*M21)</f>
        <v>14.009560657150718</v>
      </c>
    </row>
    <row r="40" spans="13:23" x14ac:dyDescent="0.25">
      <c r="N40">
        <f>N32*EXP(N33*M22)</f>
        <v>1.1714360610315855</v>
      </c>
      <c r="O40">
        <f>O32*EXP(O33*M22)</f>
        <v>1.3792173486122139</v>
      </c>
      <c r="P40">
        <f>P32*EXP(P33*M22)</f>
        <v>1.6723056221724746</v>
      </c>
      <c r="Q40">
        <f>Q32*EXP(Q33*M22)</f>
        <v>2.1101537487948576</v>
      </c>
      <c r="R40">
        <f>R32*EXP(R33*M22)</f>
        <v>2.6685024381672231</v>
      </c>
      <c r="S40">
        <f>S32*EXP(S33*M22)</f>
        <v>3.6612370246047741</v>
      </c>
      <c r="T40">
        <f>T32*EXP(T33*M22)</f>
        <v>4.8701727485673318</v>
      </c>
      <c r="U40">
        <f>U32*EXP(U33*M22)</f>
        <v>6.5737820864986221</v>
      </c>
      <c r="V40">
        <f>V32*EXP(V33*M22)</f>
        <v>8.9508643421352065</v>
      </c>
      <c r="W40">
        <f>W32*EXP(W33*M22)</f>
        <v>12.116045930958268</v>
      </c>
    </row>
    <row r="41" spans="13:23" x14ac:dyDescent="0.25">
      <c r="N41">
        <f>N32*EXP(N33*M23)</f>
        <v>1.1692602490292989</v>
      </c>
      <c r="O41">
        <f>O32*EXP(O33*M23)</f>
        <v>1.3755446063019996</v>
      </c>
      <c r="P41">
        <f>P32*EXP(P33*M23)</f>
        <v>1.6524540836952957</v>
      </c>
      <c r="Q41">
        <f>Q32*EXP(Q33*M23)</f>
        <v>2.0477317894740956</v>
      </c>
      <c r="R41">
        <f>R32*EXP(R33*M23)</f>
        <v>2.5530898669306623</v>
      </c>
      <c r="S41">
        <f>S32*EXP(S33*M23)</f>
        <v>3.3929321268147414</v>
      </c>
      <c r="T41">
        <f>T32*EXP(T33*M23)</f>
        <v>4.4238792810752612</v>
      </c>
      <c r="U41">
        <f>U32*EXP(U33*M23)</f>
        <v>5.85790977592118</v>
      </c>
      <c r="V41">
        <f>V32*EXP(V33*M23)</f>
        <v>7.816973719795441</v>
      </c>
      <c r="W41">
        <f>W32*EXP(W33*M23)</f>
        <v>10.478456290930287</v>
      </c>
    </row>
    <row r="42" spans="13:23" x14ac:dyDescent="0.25">
      <c r="N42">
        <f>N32*EXP(N33*M24)</f>
        <v>1.1670884783554523</v>
      </c>
      <c r="O42">
        <f>O32*EXP(O33*M24)</f>
        <v>1.3718816442023449</v>
      </c>
      <c r="P42">
        <f>P32*EXP(P33*M24)</f>
        <v>1.6328381980645139</v>
      </c>
      <c r="Q42">
        <f>Q32*EXP(Q33*M24)</f>
        <v>1.987156378542364</v>
      </c>
      <c r="R42">
        <f>R32*EXP(R33*M24)</f>
        <v>2.442668882514079</v>
      </c>
      <c r="S42">
        <f>S32*EXP(S33*M24)</f>
        <v>3.1442893043545332</v>
      </c>
      <c r="T42">
        <f>T32*EXP(T33*M24)</f>
        <v>4.0184833072469806</v>
      </c>
      <c r="U42">
        <f>U32*EXP(U33*M24)</f>
        <v>5.2199945923534719</v>
      </c>
      <c r="V42">
        <f>V32*EXP(V33*M24)</f>
        <v>6.8267237442452506</v>
      </c>
      <c r="W42">
        <f>W32*EXP(W33*M24)</f>
        <v>9.062201221966852</v>
      </c>
    </row>
    <row r="43" spans="13:23" x14ac:dyDescent="0.25">
      <c r="N43">
        <f>N32*EXP(N33*M25)</f>
        <v>1.1649207415037286</v>
      </c>
      <c r="O43">
        <f>O32*EXP(O33*M25)</f>
        <v>1.3682284362693544</v>
      </c>
      <c r="P43">
        <f>P32*EXP(P33*M25)</f>
        <v>1.6134551679017761</v>
      </c>
      <c r="Q43">
        <f>Q32*EXP(Q33*M25)</f>
        <v>1.9283728919380319</v>
      </c>
      <c r="R43">
        <f>R32*EXP(R33*M25)</f>
        <v>2.3370235990853288</v>
      </c>
      <c r="S43">
        <f>S32*EXP(S33*M25)</f>
        <v>2.9138676696016717</v>
      </c>
      <c r="T43">
        <f>T32*EXP(T33*M25)</f>
        <v>3.6502370577114105</v>
      </c>
      <c r="U43">
        <f>U32*EXP(U33*M25)</f>
        <v>4.6515471535944872</v>
      </c>
      <c r="V43">
        <f>V32*EXP(V33*M25)</f>
        <v>5.9619180965420293</v>
      </c>
      <c r="W43">
        <f>W32*EXP(W33*M25)</f>
        <v>7.8373654197994931</v>
      </c>
    </row>
    <row r="44" spans="13:23" x14ac:dyDescent="0.25">
      <c r="N44">
        <f>N32*EXP(N33*M26)</f>
        <v>1.1627570309817523</v>
      </c>
      <c r="O44">
        <f>O32*EXP(O33*M26)</f>
        <v>1.3645849565284844</v>
      </c>
      <c r="P44">
        <f>P32*EXP(P33*M26)</f>
        <v>1.5943022290357354</v>
      </c>
      <c r="Q44">
        <f>Q32*EXP(Q33*M26)</f>
        <v>1.8713283214726983</v>
      </c>
      <c r="R44">
        <f>R32*EXP(R33*M26)</f>
        <v>2.2359474678616262</v>
      </c>
      <c r="S44">
        <f>S32*EXP(S33*M26)</f>
        <v>2.7003319268971819</v>
      </c>
      <c r="T44">
        <f>T32*EXP(T33*M26)</f>
        <v>3.3157362016312417</v>
      </c>
      <c r="U44">
        <f>U32*EXP(U33*M26)</f>
        <v>4.1450025549466778</v>
      </c>
      <c r="V44">
        <f>V32*EXP(V33*M26)</f>
        <v>5.2066655575214078</v>
      </c>
      <c r="W44">
        <f>W32*EXP(W33*M26)</f>
        <v>6.7780768953326573</v>
      </c>
    </row>
    <row r="45" spans="13:23" x14ac:dyDescent="0.25">
      <c r="N45">
        <f>N32*EXP(N33*M27)</f>
        <v>1.1605973393110647</v>
      </c>
      <c r="O45">
        <f>O32*EXP(O33*M27)</f>
        <v>1.36095117907436</v>
      </c>
      <c r="P45">
        <f>P32*EXP(P33*M27)</f>
        <v>1.5753766501078601</v>
      </c>
      <c r="Q45">
        <f>Q32*EXP(Q33*M27)</f>
        <v>1.8159712270308972</v>
      </c>
      <c r="R45">
        <f>R32*EXP(R33*M27)</f>
        <v>2.1392428732827184</v>
      </c>
      <c r="S45">
        <f>S32*EXP(S33*M27)</f>
        <v>2.5024446344940028</v>
      </c>
      <c r="T45">
        <f>T32*EXP(T33*M27)</f>
        <v>3.0118883746418792</v>
      </c>
      <c r="U45">
        <f>U32*EXP(U33*M27)</f>
        <v>3.6936196953819582</v>
      </c>
      <c r="V45">
        <f>V32*EXP(V33*M27)</f>
        <v>4.5470879990121658</v>
      </c>
      <c r="W45">
        <f>W32*EXP(W33*M27)</f>
        <v>5.8619604852133778</v>
      </c>
    </row>
    <row r="46" spans="13:23" x14ac:dyDescent="0.25">
      <c r="N46">
        <f>N32*EXP(N33*M28)</f>
        <v>1.1584416590270965</v>
      </c>
      <c r="O46">
        <f>O32*EXP(O33*M28)</f>
        <v>1.3573270780705899</v>
      </c>
      <c r="P46">
        <f>P32*EXP(P33*M28)</f>
        <v>1.5566757321829188</v>
      </c>
      <c r="Q46">
        <f>Q32*EXP(Q33*M28)</f>
        <v>1.7622516901838134</v>
      </c>
      <c r="R46">
        <f>R32*EXP(R33*M28)</f>
        <v>2.0467207466495418</v>
      </c>
      <c r="S46">
        <f>S32*EXP(S33*M28)</f>
        <v>2.3190590335697889</v>
      </c>
      <c r="T46">
        <f>T32*EXP(T33*M28)</f>
        <v>2.7358845908308425</v>
      </c>
      <c r="U46">
        <f>U32*EXP(U33*M28)</f>
        <v>3.2913915668959128</v>
      </c>
      <c r="V46">
        <f>V32*EXP(V33*M28)</f>
        <v>3.9710653665650679</v>
      </c>
      <c r="W46">
        <f>W32*EXP(W33*M28)</f>
        <v>5.0696652252300263</v>
      </c>
    </row>
    <row r="47" spans="13:23" x14ac:dyDescent="0.25">
      <c r="N47">
        <f>N32*EXP(N33*M29)</f>
        <v>1.1562899826791442</v>
      </c>
      <c r="O47">
        <f>O32*EXP(O33*M29)</f>
        <v>1.3537126277495832</v>
      </c>
      <c r="P47">
        <f>P32*EXP(P33*M29)</f>
        <v>1.5381968083640927</v>
      </c>
      <c r="Q47">
        <f>Q32*EXP(Q33*M29)</f>
        <v>1.7101212691751915</v>
      </c>
      <c r="R47">
        <f>R32*EXP(R33*M29)</f>
        <v>1.9582001964729885</v>
      </c>
      <c r="S47">
        <f>S32*EXP(S33*M29)</f>
        <v>2.1491124027481581</v>
      </c>
      <c r="T47">
        <f>T32*EXP(T33*M29)</f>
        <v>2.4851732744695885</v>
      </c>
      <c r="U47">
        <f>U32*EXP(U33*M29)</f>
        <v>2.9329653131799382</v>
      </c>
      <c r="V47">
        <f>V32*EXP(V33*M29)</f>
        <v>3.4680129676307945</v>
      </c>
      <c r="W47">
        <f>W32*EXP(W33*M29)</f>
        <v>4.3844556033323485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</sheetPr>
  <dimension ref="A1:W46"/>
  <sheetViews>
    <sheetView topLeftCell="M1" workbookViewId="0">
      <selection activeCell="W34" sqref="W34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N18" s="1">
        <f t="shared" ref="N18:N28" si="0">J18/J17</f>
        <v>1.3183760683760684</v>
      </c>
      <c r="O18" s="1">
        <f t="shared" ref="O18:O28" si="1">J18/J16</f>
        <v>1.8528528528528529</v>
      </c>
      <c r="P18" s="1">
        <f t="shared" ref="P18:P28" si="2">J18/J15</f>
        <v>2.3108614232209739</v>
      </c>
      <c r="Q18" s="1">
        <f t="shared" ref="Q18:Q28" si="3">J18/J14</f>
        <v>4.0064935064935066</v>
      </c>
      <c r="R18" s="1">
        <f t="shared" ref="R18:R28" si="4">J18/J13</f>
        <v>4.5703703703703704</v>
      </c>
      <c r="S18" s="1">
        <f t="shared" ref="S18:S28" si="5">J18/J12</f>
        <v>6.295918367346939</v>
      </c>
      <c r="T18" s="1">
        <f t="shared" ref="T18:T28" si="6">J18/J11</f>
        <v>8.4520547945205475</v>
      </c>
      <c r="U18" s="1">
        <f t="shared" ref="U18:U28" si="7">J18/J10</f>
        <v>11.218181818181819</v>
      </c>
      <c r="V18" s="1">
        <f t="shared" ref="V18:V28" si="8">J18/J9</f>
        <v>16.236842105263158</v>
      </c>
      <c r="W18" s="1">
        <f t="shared" ref="W18:W28" si="9">J18/J8</f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1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2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3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4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5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6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7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8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9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10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31" spans="1:23" x14ac:dyDescent="0.25">
      <c r="K31" t="s">
        <v>50</v>
      </c>
      <c r="M31" t="s">
        <v>51</v>
      </c>
      <c r="N31">
        <f>EXP(INDEX(LINEST(LN(N19:N28),M19:M28),1,2))</f>
        <v>1.180228262425165</v>
      </c>
      <c r="O31">
        <f>EXP(INDEX(LINEST(LN(O19:O28),M19:M28),1,2))</f>
        <v>1.4714096403537289</v>
      </c>
      <c r="P31">
        <f>EXP(INDEX(LINEST(LN(P19:P28),M19:M28),1,2))</f>
        <v>1.9601819314359714</v>
      </c>
      <c r="Q31">
        <f>EXP(INDEX(LINEST(LN(Q19:Q28),M19:M28),1,2))</f>
        <v>2.5866121300576719</v>
      </c>
      <c r="R31">
        <f>EXP(INDEX(LINEST(LN(R19:R28),M19:M28),1,2))</f>
        <v>3.9052160555666138</v>
      </c>
      <c r="S31">
        <f>EXP(INDEX(LINEST(LN(S19:S28),M19:M28),1,2))</f>
        <v>5.5160330867747156</v>
      </c>
      <c r="T31">
        <f>EXP(INDEX(LINEST(LN(T19:T28),M19:M28),1,2))</f>
        <v>7.8866465763930504</v>
      </c>
      <c r="U31">
        <f>EXP(INDEX(LINEST(LN(U19:U28),M19:M28),1,2))</f>
        <v>11.407832728218676</v>
      </c>
      <c r="V31">
        <f>EXP(INDEX(LINEST(LN(V19:V28),M19:M28),1,2))</f>
        <v>15.900505287877952</v>
      </c>
      <c r="W31" s="3">
        <f>EXP(INDEX(LINEST(LN(W19:W28),M19:M28),1,2))</f>
        <v>22.387198066216111</v>
      </c>
    </row>
    <row r="32" spans="1:23" x14ac:dyDescent="0.25">
      <c r="M32" t="s">
        <v>52</v>
      </c>
      <c r="N32">
        <f>INDEX(LINEST(LN(N19:N28),M19:M28),1)</f>
        <v>-8.073538876000293E-4</v>
      </c>
      <c r="O32">
        <f>INDEX(LINEST(LN(O19:O28),M19:M28),1)</f>
        <v>-1.0082664245693641E-2</v>
      </c>
      <c r="P32">
        <f>INDEX(LINEST(LN(P19:P28),M19:M28),1)</f>
        <v>-2.8168959431061541E-2</v>
      </c>
      <c r="Q32">
        <f>INDEX(LINEST(LN(Q19:Q28),M19:M28),1)</f>
        <v>-4.235397661539015E-2</v>
      </c>
      <c r="R32">
        <f>INDEX(LINEST(LN(R19:R28),M19:M28),1)</f>
        <v>-7.4247477758387026E-2</v>
      </c>
      <c r="S32">
        <f>INDEX(LINEST(LN(S19:S28),M19:M28),1)</f>
        <v>-9.425331618271654E-2</v>
      </c>
      <c r="T32">
        <f>INDEX(LINEST(LN(T19:T28),M19:M28),1)</f>
        <v>-0.11343736478387678</v>
      </c>
      <c r="U32">
        <f>INDEX(LINEST(LN(U19:U28),M19:M28),1)</f>
        <v>-0.13359349916159241</v>
      </c>
      <c r="V32">
        <f>INDEX(LINEST(LN(V19:V28),M19:M28),1)</f>
        <v>-0.14335020083303351</v>
      </c>
      <c r="W32" s="3">
        <f>INDEX(LINEST(LN(W19:W28),M19:M28),1)</f>
        <v>-0.15147618360381612</v>
      </c>
    </row>
    <row r="33" spans="13:23" x14ac:dyDescent="0.25">
      <c r="M33" t="s">
        <v>53</v>
      </c>
      <c r="N33">
        <f t="shared" ref="N33:W33" si="10">PEARSON(N19:N28,N37:N46)</f>
        <v>6.142795879826457E-2</v>
      </c>
      <c r="O33">
        <f t="shared" si="10"/>
        <v>0.49712119636222102</v>
      </c>
      <c r="P33">
        <f t="shared" si="10"/>
        <v>0.72948478062741895</v>
      </c>
      <c r="Q33">
        <f t="shared" si="10"/>
        <v>0.82158870627020486</v>
      </c>
      <c r="R33">
        <f t="shared" si="10"/>
        <v>0.84890443081824074</v>
      </c>
      <c r="S33">
        <f t="shared" si="10"/>
        <v>0.90515426478047567</v>
      </c>
      <c r="T33">
        <f t="shared" si="10"/>
        <v>0.96659527053737904</v>
      </c>
      <c r="U33">
        <f t="shared" si="10"/>
        <v>0.97650411912457424</v>
      </c>
      <c r="V33">
        <f t="shared" si="10"/>
        <v>0.98436067224526658</v>
      </c>
      <c r="W33" s="3">
        <f t="shared" si="10"/>
        <v>0.98992724200587978</v>
      </c>
    </row>
    <row r="34" spans="13:23" x14ac:dyDescent="0.25">
      <c r="M34" t="s">
        <v>66</v>
      </c>
      <c r="N34">
        <f t="shared" ref="N34:W34" si="11">INT(0.5-LN(N31)/N32)</f>
        <v>205</v>
      </c>
      <c r="O34">
        <f t="shared" si="11"/>
        <v>38</v>
      </c>
      <c r="P34">
        <f t="shared" si="11"/>
        <v>24</v>
      </c>
      <c r="Q34">
        <f t="shared" si="11"/>
        <v>22</v>
      </c>
      <c r="R34">
        <f t="shared" si="11"/>
        <v>18</v>
      </c>
      <c r="S34">
        <f t="shared" si="11"/>
        <v>18</v>
      </c>
      <c r="T34">
        <f t="shared" si="11"/>
        <v>18</v>
      </c>
      <c r="U34">
        <f t="shared" si="11"/>
        <v>18</v>
      </c>
      <c r="V34">
        <f t="shared" si="11"/>
        <v>19</v>
      </c>
      <c r="W34">
        <f t="shared" si="11"/>
        <v>21</v>
      </c>
    </row>
    <row r="35" spans="13:23" x14ac:dyDescent="0.25">
      <c r="M35" t="s">
        <v>55</v>
      </c>
      <c r="N35" s="2">
        <f>N34+A18</f>
        <v>44106</v>
      </c>
      <c r="O35" s="2">
        <f>O34+A18</f>
        <v>43939</v>
      </c>
      <c r="P35" s="2">
        <f>P34+A18</f>
        <v>43925</v>
      </c>
      <c r="Q35" s="2">
        <f>Q34+A18</f>
        <v>43923</v>
      </c>
      <c r="R35" s="2">
        <f>R34+A18</f>
        <v>43919</v>
      </c>
      <c r="S35" s="2">
        <f>S34+A18</f>
        <v>43919</v>
      </c>
      <c r="T35" s="2">
        <f>T34+A18</f>
        <v>43919</v>
      </c>
      <c r="U35" s="2">
        <f>U34+A18</f>
        <v>43919</v>
      </c>
      <c r="V35" s="2">
        <f>V34+A18</f>
        <v>43920</v>
      </c>
      <c r="W35" s="2">
        <f>W34+A18</f>
        <v>43922</v>
      </c>
    </row>
    <row r="37" spans="13:23" x14ac:dyDescent="0.25">
      <c r="N37">
        <f>N31*EXP(N32*M19)</f>
        <v>1.1792757850941158</v>
      </c>
      <c r="O37">
        <f>O31*EXP(O32*M19)</f>
        <v>1.4566484520865484</v>
      </c>
      <c r="P37">
        <f>P31*EXP(P32*M19)</f>
        <v>1.9057360876538827</v>
      </c>
      <c r="Q37">
        <f>Q31*EXP(Q32*M19)</f>
        <v>2.4793464195718533</v>
      </c>
      <c r="R37">
        <f>R31*EXP(R32*M19)</f>
        <v>3.6257662016076062</v>
      </c>
      <c r="S37">
        <f>S31*EXP(S32*M19)</f>
        <v>5.0198780574194437</v>
      </c>
      <c r="T37">
        <f>T31*EXP(T32*M19)</f>
        <v>7.0408834878059352</v>
      </c>
      <c r="U37">
        <f>U31*EXP(U32*M19)</f>
        <v>9.9812337180791104</v>
      </c>
      <c r="V37">
        <f>V31*EXP(V32*M19)</f>
        <v>13.777002093244006</v>
      </c>
      <c r="W37">
        <f>W31*EXP(W32*M19)</f>
        <v>19.240416584019385</v>
      </c>
    </row>
    <row r="38" spans="13:23" x14ac:dyDescent="0.25">
      <c r="N38">
        <f>N31*EXP(N32*M20)</f>
        <v>1.1783240764390039</v>
      </c>
      <c r="O38">
        <f>O31*EXP(O32*M20)</f>
        <v>1.4420353481278319</v>
      </c>
      <c r="P38">
        <f>P31*EXP(P32*M20)</f>
        <v>1.8528025269194048</v>
      </c>
      <c r="Q38">
        <f>Q31*EXP(Q32*M20)</f>
        <v>2.376528972709453</v>
      </c>
      <c r="R38">
        <f>R31*EXP(R32*M20)</f>
        <v>3.3663132491686558</v>
      </c>
      <c r="S38">
        <f>S31*EXP(S32*M20)</f>
        <v>4.5683510803767575</v>
      </c>
      <c r="T38">
        <f>T31*EXP(T32*M20)</f>
        <v>6.2858199373669539</v>
      </c>
      <c r="U38">
        <f>U31*EXP(U32*M20)</f>
        <v>8.7330371077833764</v>
      </c>
      <c r="V38">
        <f>V31*EXP(V32*M20)</f>
        <v>11.937091510038469</v>
      </c>
      <c r="W38">
        <f>W31*EXP(W32*M20)</f>
        <v>16.535951896778766</v>
      </c>
    </row>
    <row r="39" spans="13:23" x14ac:dyDescent="0.25">
      <c r="N39">
        <f>N31*EXP(N32*M21)</f>
        <v>1.1773731358394866</v>
      </c>
      <c r="O39">
        <f>O31*EXP(O32*M21)</f>
        <v>1.4275688428951172</v>
      </c>
      <c r="P39">
        <f>P31*EXP(P32*M21)</f>
        <v>1.8013392441894116</v>
      </c>
      <c r="Q39">
        <f>Q31*EXP(Q32*M21)</f>
        <v>2.2779753218603291</v>
      </c>
      <c r="R39">
        <f>R31*EXP(R32*M21)</f>
        <v>3.1254262579048744</v>
      </c>
      <c r="S39">
        <f>S31*EXP(S32*M21)</f>
        <v>4.1574379606161163</v>
      </c>
      <c r="T39">
        <f>T31*EXP(T32*M21)</f>
        <v>5.611729316843503</v>
      </c>
      <c r="U39">
        <f>U31*EXP(U32*M21)</f>
        <v>7.6409329026911932</v>
      </c>
      <c r="V39">
        <f>V31*EXP(V32*M21)</f>
        <v>10.342899910635063</v>
      </c>
      <c r="W39">
        <f>W31*EXP(W32*M21)</f>
        <v>14.211631226305768</v>
      </c>
    </row>
    <row r="40" spans="13:23" x14ac:dyDescent="0.25">
      <c r="N40">
        <f>N31*EXP(N32*M22)</f>
        <v>1.1764229626757214</v>
      </c>
      <c r="O40">
        <f>O31*EXP(O32*M22)</f>
        <v>1.4132474657093119</v>
      </c>
      <c r="P40">
        <f>P31*EXP(P32*M22)</f>
        <v>1.7513054011492224</v>
      </c>
      <c r="Q40">
        <f>Q31*EXP(Q32*M22)</f>
        <v>2.1835086492080746</v>
      </c>
      <c r="R40">
        <f>R31*EXP(R32*M22)</f>
        <v>2.9017766828484075</v>
      </c>
      <c r="S40">
        <f>S31*EXP(S32*M22)</f>
        <v>3.7834855711103619</v>
      </c>
      <c r="T40">
        <f>T31*EXP(T32*M22)</f>
        <v>5.0099280983718755</v>
      </c>
      <c r="U40">
        <f>U31*EXP(U32*M22)</f>
        <v>6.6854010698516184</v>
      </c>
      <c r="V40">
        <f>V31*EXP(V32*M22)</f>
        <v>8.9616116682572091</v>
      </c>
      <c r="W40">
        <f>W31*EXP(W32*M22)</f>
        <v>12.214020902652322</v>
      </c>
    </row>
    <row r="41" spans="13:23" x14ac:dyDescent="0.25">
      <c r="N41">
        <f>N31*EXP(N32*M23)</f>
        <v>1.1754735563283663</v>
      </c>
      <c r="O41">
        <f>O31*EXP(O32*M23)</f>
        <v>1.3990697606451832</v>
      </c>
      <c r="P41">
        <f>P31*EXP(P32*M23)</f>
        <v>1.7026612938056518</v>
      </c>
      <c r="Q41">
        <f>Q31*EXP(Q32*M23)</f>
        <v>2.0929594694963054</v>
      </c>
      <c r="R41">
        <f>R31*EXP(R32*M23)</f>
        <v>2.6941310471894644</v>
      </c>
      <c r="S41">
        <f>S31*EXP(S32*M23)</f>
        <v>3.4431693755639126</v>
      </c>
      <c r="T41">
        <f>T31*EXP(T32*M23)</f>
        <v>4.4726639746362515</v>
      </c>
      <c r="U41">
        <f>U31*EXP(U32*M23)</f>
        <v>5.8493626411810782</v>
      </c>
      <c r="V41">
        <f>V31*EXP(V32*M23)</f>
        <v>7.7647936639186348</v>
      </c>
      <c r="W41">
        <f>W31*EXP(W32*M23)</f>
        <v>10.497197980643561</v>
      </c>
    </row>
    <row r="42" spans="13:23" x14ac:dyDescent="0.25">
      <c r="N42">
        <f>N31*EXP(N32*M24)</f>
        <v>1.1745249161785785</v>
      </c>
      <c r="O42">
        <f>O31*EXP(O32*M24)</f>
        <v>1.3850342863833467</v>
      </c>
      <c r="P42">
        <f>P31*EXP(P32*M24)</f>
        <v>1.6553683209801957</v>
      </c>
      <c r="Q42">
        <f>Q31*EXP(Q32*M24)</f>
        <v>2.0061653259505015</v>
      </c>
      <c r="R42">
        <f>R31*EXP(R32*M24)</f>
        <v>2.5013441393792415</v>
      </c>
      <c r="S42">
        <f>S31*EXP(S32*M24)</f>
        <v>3.1334638724000485</v>
      </c>
      <c r="T42">
        <f>T31*EXP(T32*M24)</f>
        <v>3.9930159948822568</v>
      </c>
      <c r="U42">
        <f>U31*EXP(U32*M24)</f>
        <v>5.1178744477037457</v>
      </c>
      <c r="V42">
        <f>V31*EXP(V32*M24)</f>
        <v>6.7278100050675524</v>
      </c>
      <c r="W42">
        <f>W31*EXP(W32*M24)</f>
        <v>9.0216945200166467</v>
      </c>
    </row>
    <row r="43" spans="13:23" x14ac:dyDescent="0.25">
      <c r="N43">
        <f>N31*EXP(N32*M25)</f>
        <v>1.1735770416080153</v>
      </c>
      <c r="O43">
        <f>O31*EXP(O32*M25)</f>
        <v>1.3711396160637412</v>
      </c>
      <c r="P43">
        <f>P31*EXP(P32*M25)</f>
        <v>1.6093889536773447</v>
      </c>
      <c r="Q43">
        <f>Q31*EXP(Q32*M25)</f>
        <v>1.9229704988098371</v>
      </c>
      <c r="R43">
        <f>R31*EXP(R32*M25)</f>
        <v>2.3223526970352584</v>
      </c>
      <c r="S43">
        <f>S31*EXP(S32*M25)</f>
        <v>2.8516156972464493</v>
      </c>
      <c r="T43">
        <f>T31*EXP(T32*M25)</f>
        <v>3.5648054103331637</v>
      </c>
      <c r="U43">
        <f>U31*EXP(U32*M25)</f>
        <v>4.4778620286004713</v>
      </c>
      <c r="V43">
        <f>V31*EXP(V32*M25)</f>
        <v>5.8293149082140738</v>
      </c>
      <c r="W43">
        <f>W31*EXP(W32*M25)</f>
        <v>7.7535902592844588</v>
      </c>
    </row>
    <row r="44" spans="13:23" x14ac:dyDescent="0.25">
      <c r="N44">
        <f>N31*EXP(N32*M26)</f>
        <v>1.1726299319988329</v>
      </c>
      <c r="O44">
        <f>O31*EXP(O32*M26)</f>
        <v>1.3573843371405712</v>
      </c>
      <c r="P44">
        <f>P31*EXP(P32*M26)</f>
        <v>1.5646867053037232</v>
      </c>
      <c r="Q44">
        <f>Q31*EXP(Q32*M26)</f>
        <v>1.8432257259460727</v>
      </c>
      <c r="R44">
        <f>R31*EXP(R32*M26)</f>
        <v>2.1561695428144478</v>
      </c>
      <c r="S44">
        <f>S31*EXP(S32*M26)</f>
        <v>2.5951191447929292</v>
      </c>
      <c r="T44">
        <f>T31*EXP(T32*M26)</f>
        <v>3.1825160805335857</v>
      </c>
      <c r="U44">
        <f>U31*EXP(U32*M26)</f>
        <v>3.9178859411407401</v>
      </c>
      <c r="V44">
        <f>V31*EXP(V32*M26)</f>
        <v>5.0508133067865435</v>
      </c>
      <c r="W44">
        <f>W31*EXP(W32*M26)</f>
        <v>6.6637328248573757</v>
      </c>
    </row>
    <row r="45" spans="13:23" x14ac:dyDescent="0.25">
      <c r="N45">
        <f>N31*EXP(N32*M27)</f>
        <v>1.1716835867336857</v>
      </c>
      <c r="O45">
        <f>O31*EXP(O32*M27)</f>
        <v>1.3437670512387083</v>
      </c>
      <c r="P45">
        <f>P31*EXP(P32*M27)</f>
        <v>1.5212261027144169</v>
      </c>
      <c r="Q45">
        <f>Q31*EXP(Q32*M27)</f>
        <v>1.7667879350682669</v>
      </c>
      <c r="R45">
        <f>R31*EXP(R32*M27)</f>
        <v>2.0018781399120464</v>
      </c>
      <c r="S45">
        <f>S31*EXP(S32*M27)</f>
        <v>2.3616938924041646</v>
      </c>
      <c r="T45">
        <f>T31*EXP(T32*M27)</f>
        <v>2.8412234153078959</v>
      </c>
      <c r="U45">
        <f>U31*EXP(U32*M27)</f>
        <v>3.4279372945721951</v>
      </c>
      <c r="V45">
        <f>V31*EXP(V32*M27)</f>
        <v>4.3762801395520654</v>
      </c>
      <c r="W45">
        <f>W31*EXP(W32*M27)</f>
        <v>5.7270675488569873</v>
      </c>
    </row>
    <row r="46" spans="13:23" x14ac:dyDescent="0.25">
      <c r="N46">
        <f>N31*EXP(N32*M28)</f>
        <v>1.170738005195727</v>
      </c>
      <c r="O46">
        <f>O31*EXP(O32*M28)</f>
        <v>1.3302863740115292</v>
      </c>
      <c r="P46">
        <f>P31*EXP(P32*M28)</f>
        <v>1.4789726580635167</v>
      </c>
      <c r="Q46">
        <f>Q31*EXP(Q32*M28)</f>
        <v>1.6935199870328406</v>
      </c>
      <c r="R46">
        <f>R31*EXP(R32*M28)</f>
        <v>1.8586275371586518</v>
      </c>
      <c r="S46">
        <f>S31*EXP(S32*M28)</f>
        <v>2.1492647274444057</v>
      </c>
      <c r="T46">
        <f>T31*EXP(T32*M28)</f>
        <v>2.5365309369750006</v>
      </c>
      <c r="U46">
        <f>U31*EXP(U32*M28)</f>
        <v>2.9992588533849882</v>
      </c>
      <c r="V46">
        <f>V31*EXP(V32*M28)</f>
        <v>3.7918304828460849</v>
      </c>
      <c r="W46">
        <f>W31*EXP(W32*M28)</f>
        <v>4.9220614888431982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E916-1EBA-4113-8160-E1F30637C25A}">
  <sheetPr>
    <tabColor theme="6"/>
  </sheetPr>
  <dimension ref="A1:W45"/>
  <sheetViews>
    <sheetView topLeftCell="E1" workbookViewId="0">
      <selection activeCell="M18" sqref="M18:M27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  <c r="N17" s="1">
        <f t="shared" ref="N17:N27" si="0">J17/J16</f>
        <v>1.4054054054054055</v>
      </c>
      <c r="O17" s="1">
        <f t="shared" ref="O17:O27" si="1">J17/J15</f>
        <v>1.752808988764045</v>
      </c>
      <c r="P17" s="1">
        <f t="shared" ref="P17:P27" si="2">J17/J14</f>
        <v>3.0389610389610389</v>
      </c>
      <c r="Q17" s="1">
        <f t="shared" ref="Q17:Q27" si="3">J17/J13</f>
        <v>3.4666666666666668</v>
      </c>
      <c r="R17" s="1">
        <f t="shared" ref="R17:R27" si="4">J17/J12</f>
        <v>4.7755102040816331</v>
      </c>
      <c r="S17" s="1">
        <f t="shared" ref="S17:S27" si="5">J17/J11</f>
        <v>6.4109589041095889</v>
      </c>
      <c r="T17" s="1">
        <f t="shared" ref="T17:T27" si="6">J17/J10</f>
        <v>8.5090909090909097</v>
      </c>
      <c r="U17" s="1">
        <f t="shared" ref="U17:U27" si="7">J17/J9</f>
        <v>12.315789473684211</v>
      </c>
      <c r="V17" s="1">
        <f t="shared" ref="V17:V27" si="8">J17/J8</f>
        <v>19.5</v>
      </c>
      <c r="W17" s="1">
        <f t="shared" ref="W17:W27" si="9">J17/J7</f>
        <v>20.347826086956523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M18">
        <v>1</v>
      </c>
      <c r="N18" s="1">
        <f t="shared" si="0"/>
        <v>1.3183760683760684</v>
      </c>
      <c r="O18" s="1">
        <f t="shared" si="1"/>
        <v>1.8528528528528529</v>
      </c>
      <c r="P18" s="1">
        <f t="shared" si="2"/>
        <v>2.3108614232209739</v>
      </c>
      <c r="Q18" s="1">
        <f t="shared" si="3"/>
        <v>4.0064935064935066</v>
      </c>
      <c r="R18" s="1">
        <f t="shared" si="4"/>
        <v>4.5703703703703704</v>
      </c>
      <c r="S18" s="1">
        <f t="shared" si="5"/>
        <v>6.295918367346939</v>
      </c>
      <c r="T18" s="1">
        <f t="shared" si="6"/>
        <v>8.4520547945205475</v>
      </c>
      <c r="U18" s="1">
        <f t="shared" si="7"/>
        <v>11.218181818181819</v>
      </c>
      <c r="V18" s="1">
        <f t="shared" si="8"/>
        <v>16.236842105263158</v>
      </c>
      <c r="W18" s="1">
        <f t="shared" si="9"/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2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3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4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5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6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7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8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9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10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30" spans="1:23" x14ac:dyDescent="0.25">
      <c r="K30" t="s">
        <v>50</v>
      </c>
      <c r="M30" t="s">
        <v>51</v>
      </c>
      <c r="N30">
        <f>EXP(INDEX(LINEST(LN(N18:N27),M18:M27),1,2))</f>
        <v>1.2467161541532965</v>
      </c>
      <c r="O30">
        <f>EXP(INDEX(LINEST(LN(O18:O27),M18:M27),1,2))</f>
        <v>1.6608498490013588</v>
      </c>
      <c r="P30">
        <f>EXP(INDEX(LINEST(LN(P18:P27),M18:M27),1,2))</f>
        <v>2.1916202250085357</v>
      </c>
      <c r="Q30">
        <f>EXP(INDEX(LINEST(LN(Q18:Q27),M18:M27),1,2))</f>
        <v>3.3088650559359336</v>
      </c>
      <c r="R30">
        <f>EXP(INDEX(LINEST(LN(R18:R27),M18:M27),1,2))</f>
        <v>4.6737002174818469</v>
      </c>
      <c r="S30">
        <f>EXP(INDEX(LINEST(LN(S18:S27),M18:M27),1,2))</f>
        <v>6.6823061499877587</v>
      </c>
      <c r="T30">
        <f>EXP(INDEX(LINEST(LN(T18:T27),M18:M27),1,2))</f>
        <v>9.6657850785385815</v>
      </c>
      <c r="U30">
        <f>EXP(INDEX(LINEST(LN(U18:U27),M18:M27),1,2))</f>
        <v>13.472398343694254</v>
      </c>
      <c r="V30">
        <f>EXP(INDEX(LINEST(LN(V18:V27),M18:M27),1,2))</f>
        <v>18.96853242627347</v>
      </c>
      <c r="W30" s="3">
        <f>EXP(INDEX(LINEST(LN(W18:W27),M18:M27),1,2))</f>
        <v>27.669985981164874</v>
      </c>
    </row>
    <row r="31" spans="1:23" x14ac:dyDescent="0.25">
      <c r="M31" t="s">
        <v>52</v>
      </c>
      <c r="N31">
        <f>INDEX(LINEST(LN(N18:N27),M18:M27),1)</f>
        <v>-9.2753103580936296E-3</v>
      </c>
      <c r="O31">
        <f>INDEX(LINEST(LN(O18:O27),M18:M27),1)</f>
        <v>-2.7361605543461506E-2</v>
      </c>
      <c r="P31">
        <f>INDEX(LINEST(LN(P18:P27),M18:M27),1)</f>
        <v>-4.1546622727790139E-2</v>
      </c>
      <c r="Q31">
        <f>INDEX(LINEST(LN(Q18:Q27),M18:M27),1)</f>
        <v>-7.3440123870787008E-2</v>
      </c>
      <c r="R31">
        <f>INDEX(LINEST(LN(R18:R27),M18:M27),1)</f>
        <v>-9.3445962295116536E-2</v>
      </c>
      <c r="S31">
        <f>INDEX(LINEST(LN(S18:S27),M18:M27),1)</f>
        <v>-0.11263001089627671</v>
      </c>
      <c r="T31">
        <f>INDEX(LINEST(LN(T18:T27),M18:M27),1)</f>
        <v>-0.13278614527399243</v>
      </c>
      <c r="U31">
        <f>INDEX(LINEST(LN(U18:U27),M18:M27),1)</f>
        <v>-0.14254284694543348</v>
      </c>
      <c r="V31">
        <f>INDEX(LINEST(LN(V18:V27),M18:M27),1)</f>
        <v>-0.15066882971621615</v>
      </c>
      <c r="W31" s="3">
        <f>INDEX(LINEST(LN(W18:W27),M18:M27),1)</f>
        <v>-0.16028434784698245</v>
      </c>
    </row>
    <row r="32" spans="1:23" x14ac:dyDescent="0.25">
      <c r="M32" t="s">
        <v>53</v>
      </c>
      <c r="N32">
        <f t="shared" ref="N32:W32" si="10">PEARSON(N18:N27,N36:N45)</f>
        <v>0.50939750059061806</v>
      </c>
      <c r="O32">
        <f t="shared" si="10"/>
        <v>0.75481072674679339</v>
      </c>
      <c r="P32">
        <f t="shared" si="10"/>
        <v>0.84007712406722646</v>
      </c>
      <c r="Q32">
        <f t="shared" si="10"/>
        <v>0.85381741172265502</v>
      </c>
      <c r="R32">
        <f t="shared" si="10"/>
        <v>0.91917363497349114</v>
      </c>
      <c r="S32">
        <f t="shared" si="10"/>
        <v>0.94881198372907349</v>
      </c>
      <c r="T32">
        <f t="shared" si="10"/>
        <v>0.98996090889183264</v>
      </c>
      <c r="U32">
        <f t="shared" si="10"/>
        <v>0.98278177379014886</v>
      </c>
      <c r="V32">
        <f t="shared" si="10"/>
        <v>0.98897452595721747</v>
      </c>
      <c r="W32" s="3">
        <f t="shared" si="10"/>
        <v>0.98595096641464297</v>
      </c>
    </row>
    <row r="33" spans="13:23" x14ac:dyDescent="0.25">
      <c r="M33" t="s">
        <v>67</v>
      </c>
      <c r="N33">
        <f t="shared" ref="N33:W33" si="11">INT(0.5-LN(N30)/N31)</f>
        <v>24</v>
      </c>
      <c r="O33">
        <f t="shared" si="11"/>
        <v>19</v>
      </c>
      <c r="P33">
        <f t="shared" si="11"/>
        <v>19</v>
      </c>
      <c r="Q33">
        <f t="shared" si="11"/>
        <v>16</v>
      </c>
      <c r="R33">
        <f t="shared" si="11"/>
        <v>17</v>
      </c>
      <c r="S33">
        <f t="shared" si="11"/>
        <v>17</v>
      </c>
      <c r="T33">
        <f t="shared" si="11"/>
        <v>17</v>
      </c>
      <c r="U33">
        <f t="shared" si="11"/>
        <v>18</v>
      </c>
      <c r="V33">
        <f t="shared" si="11"/>
        <v>20</v>
      </c>
      <c r="W33">
        <f t="shared" si="11"/>
        <v>21</v>
      </c>
    </row>
    <row r="34" spans="13:23" x14ac:dyDescent="0.25">
      <c r="M34" t="s">
        <v>55</v>
      </c>
      <c r="N34" s="2">
        <f>N33+A17</f>
        <v>43924</v>
      </c>
      <c r="O34" s="2">
        <f>O33+A17</f>
        <v>43919</v>
      </c>
      <c r="P34" s="2">
        <f>P33+A17</f>
        <v>43919</v>
      </c>
      <c r="Q34" s="2">
        <f>Q33+A17</f>
        <v>43916</v>
      </c>
      <c r="R34" s="2">
        <f>R33+A17</f>
        <v>43917</v>
      </c>
      <c r="S34" s="2">
        <f>S33+A17</f>
        <v>43917</v>
      </c>
      <c r="T34" s="2">
        <f>T33+A17</f>
        <v>43917</v>
      </c>
      <c r="U34" s="2">
        <f>U33+A17</f>
        <v>43918</v>
      </c>
      <c r="V34" s="2">
        <f>V33+A17</f>
        <v>43920</v>
      </c>
      <c r="W34" s="2">
        <f>W33+A17</f>
        <v>43921</v>
      </c>
    </row>
    <row r="36" spans="13:23" x14ac:dyDescent="0.25">
      <c r="N36">
        <f>N30*EXP(N31*M18)</f>
        <v>1.2352059378292894</v>
      </c>
      <c r="O36">
        <f>O30*EXP(O31*M18)</f>
        <v>1.6160224026831769</v>
      </c>
      <c r="P36">
        <f>P30*EXP(P31*M18)</f>
        <v>2.1024313828117678</v>
      </c>
      <c r="Q36">
        <f>Q30*EXP(Q31*M18)</f>
        <v>3.0745702128686045</v>
      </c>
      <c r="R36">
        <f>R30*EXP(R31*M18)</f>
        <v>4.2567464887094397</v>
      </c>
      <c r="S36">
        <f>S30*EXP(S31*M18)</f>
        <v>5.9705147657585567</v>
      </c>
      <c r="T36">
        <f>T30*EXP(T31*M18)</f>
        <v>8.463867268573253</v>
      </c>
      <c r="U36">
        <f>U30*EXP(U31*M18)</f>
        <v>11.682595595859267</v>
      </c>
      <c r="V36">
        <f>V30*EXP(V31*M18)</f>
        <v>16.315451251705188</v>
      </c>
      <c r="W36">
        <f>W30*EXP(W31*M18)</f>
        <v>23.57210306484027</v>
      </c>
    </row>
    <row r="37" spans="13:23" x14ac:dyDescent="0.25">
      <c r="N37">
        <f>N30*EXP(N31*M19)</f>
        <v>1.2238019887413201</v>
      </c>
      <c r="O37">
        <f>O30*EXP(O31*M19)</f>
        <v>1.5724048790709024</v>
      </c>
      <c r="P37">
        <f>P30*EXP(P31*M19)</f>
        <v>2.0168721154298463</v>
      </c>
      <c r="Q37">
        <f>Q30*EXP(Q31*M19)</f>
        <v>2.8568653704691682</v>
      </c>
      <c r="R37">
        <f>R30*EXP(R31*M19)</f>
        <v>3.8769903558134069</v>
      </c>
      <c r="S37">
        <f>S30*EXP(S31*M19)</f>
        <v>5.334542561807984</v>
      </c>
      <c r="T37">
        <f>T30*EXP(T31*M19)</f>
        <v>7.4114051324278813</v>
      </c>
      <c r="U37">
        <f>U30*EXP(U31*M19)</f>
        <v>10.13056742938952</v>
      </c>
      <c r="V37">
        <f>V30*EXP(V31*M19)</f>
        <v>14.03344990348652</v>
      </c>
      <c r="W37">
        <f>W30*EXP(W31*M19)</f>
        <v>20.081110387178452</v>
      </c>
    </row>
    <row r="38" spans="13:23" x14ac:dyDescent="0.25">
      <c r="N38">
        <f>N30*EXP(N31*M20)</f>
        <v>1.2125033257848516</v>
      </c>
      <c r="O38">
        <f>O30*EXP(O31*M20)</f>
        <v>1.5299646215428782</v>
      </c>
      <c r="P38">
        <f>P30*EXP(P31*M20)</f>
        <v>1.9347947158961598</v>
      </c>
      <c r="Q38">
        <f>Q30*EXP(Q31*M20)</f>
        <v>2.654575820329375</v>
      </c>
      <c r="R38">
        <f>R30*EXP(R31*M20)</f>
        <v>3.5311133183379408</v>
      </c>
      <c r="S38">
        <f>S30*EXP(S31*M20)</f>
        <v>4.7663133683122849</v>
      </c>
      <c r="T38">
        <f>T30*EXP(T31*M20)</f>
        <v>6.4898142059637545</v>
      </c>
      <c r="U38">
        <f>U30*EXP(U31*M20)</f>
        <v>8.7847255859633631</v>
      </c>
      <c r="V38">
        <f>V30*EXP(V31*M20)</f>
        <v>12.070626374681677</v>
      </c>
      <c r="W38">
        <f>W30*EXP(W31*M20)</f>
        <v>17.107128425190378</v>
      </c>
    </row>
    <row r="39" spans="13:23" x14ac:dyDescent="0.25">
      <c r="N39">
        <f>N30*EXP(N31*M21)</f>
        <v>1.2013089769133238</v>
      </c>
      <c r="O39">
        <f>O30*EXP(O31*M21)</f>
        <v>1.488669854901469</v>
      </c>
      <c r="P39">
        <f>P30*EXP(P31*M21)</f>
        <v>1.8560574882368692</v>
      </c>
      <c r="Q39">
        <f>Q30*EXP(Q31*M21)</f>
        <v>2.4666100330517571</v>
      </c>
      <c r="R39">
        <f>R30*EXP(R31*M21)</f>
        <v>3.2160929284353585</v>
      </c>
      <c r="S39">
        <f>S30*EXP(S31*M21)</f>
        <v>4.2586112795495055</v>
      </c>
      <c r="T39">
        <f>T30*EXP(T31*M21)</f>
        <v>5.682820959772811</v>
      </c>
      <c r="U39">
        <f>U30*EXP(U31*M21)</f>
        <v>7.6176782947813413</v>
      </c>
      <c r="V39">
        <f>V30*EXP(V31*M21)</f>
        <v>10.382338062215386</v>
      </c>
      <c r="W39">
        <f>W30*EXP(W31*M21)</f>
        <v>14.573588676790136</v>
      </c>
    </row>
    <row r="40" spans="13:23" x14ac:dyDescent="0.25">
      <c r="N40">
        <f>N30*EXP(N31*M22)</f>
        <v>1.1902179790545251</v>
      </c>
      <c r="O40">
        <f>O30*EXP(O31*M22)</f>
        <v>1.4484896615828395</v>
      </c>
      <c r="P40">
        <f>P30*EXP(P31*M22)</f>
        <v>1.7805245028512084</v>
      </c>
      <c r="Q40">
        <f>Q30*EXP(Q31*M22)</f>
        <v>2.2919537684919762</v>
      </c>
      <c r="R40">
        <f>R30*EXP(R31*M22)</f>
        <v>2.92917637919374</v>
      </c>
      <c r="S40">
        <f>S30*EXP(S31*M22)</f>
        <v>3.8049890195801397</v>
      </c>
      <c r="T40">
        <f>T30*EXP(T31*M22)</f>
        <v>4.9761754398387072</v>
      </c>
      <c r="U40">
        <f>U30*EXP(U31*M22)</f>
        <v>6.6056727708722267</v>
      </c>
      <c r="V40">
        <f>V30*EXP(V31*M22)</f>
        <v>8.9301864122166581</v>
      </c>
      <c r="W40">
        <f>W30*EXP(W31*M22)</f>
        <v>12.415262318807434</v>
      </c>
    </row>
    <row r="41" spans="13:23" x14ac:dyDescent="0.25">
      <c r="N41">
        <f>N30*EXP(N31*M23)</f>
        <v>1.1792293780277388</v>
      </c>
      <c r="O41">
        <f>O30*EXP(O31*M23)</f>
        <v>1.4093939585088446</v>
      </c>
      <c r="P41">
        <f>P30*EXP(P31*M23)</f>
        <v>1.7080653618466777</v>
      </c>
      <c r="Q41">
        <f>Q30*EXP(Q31*M23)</f>
        <v>2.1296646030444268</v>
      </c>
      <c r="R41">
        <f>R30*EXP(R31*M23)</f>
        <v>2.6678564492229357</v>
      </c>
      <c r="S41">
        <f>S30*EXP(S31*M23)</f>
        <v>3.3996860687075841</v>
      </c>
      <c r="T41">
        <f>T30*EXP(T31*M23)</f>
        <v>4.3573996406608435</v>
      </c>
      <c r="U41">
        <f>U30*EXP(U31*M23)</f>
        <v>5.7281117772767898</v>
      </c>
      <c r="V41">
        <f>V30*EXP(V31*M23)</f>
        <v>7.6811435804780892</v>
      </c>
      <c r="W41">
        <f>W30*EXP(W31*M23)</f>
        <v>10.576580817755666</v>
      </c>
    </row>
    <row r="42" spans="13:23" x14ac:dyDescent="0.25">
      <c r="N42">
        <f>N30*EXP(N31*M24)</f>
        <v>1.1683422284616518</v>
      </c>
      <c r="O42">
        <f>O30*EXP(O31*M24)</f>
        <v>1.3713534745637044</v>
      </c>
      <c r="P42">
        <f>P30*EXP(P31*M24)</f>
        <v>1.6385549739240095</v>
      </c>
      <c r="Q42">
        <f>Q30*EXP(Q31*M24)</f>
        <v>1.9788668444410005</v>
      </c>
      <c r="R42">
        <f>R30*EXP(R31*M24)</f>
        <v>2.4298495932906232</v>
      </c>
      <c r="S42">
        <f>S30*EXP(S31*M24)</f>
        <v>3.0375555110116395</v>
      </c>
      <c r="T42">
        <f>T30*EXP(T31*M24)</f>
        <v>3.8155671675930032</v>
      </c>
      <c r="U42">
        <f>U30*EXP(U31*M24)</f>
        <v>4.9671344117526708</v>
      </c>
      <c r="V42">
        <f>V30*EXP(V31*M24)</f>
        <v>6.6068012447317708</v>
      </c>
      <c r="W42">
        <f>W30*EXP(W31*M24)</f>
        <v>9.0102052555956309</v>
      </c>
    </row>
    <row r="43" spans="13:23" x14ac:dyDescent="0.25">
      <c r="N43">
        <f>N30*EXP(N31*M25)</f>
        <v>1.1575555937130235</v>
      </c>
      <c r="O43">
        <f>O30*EXP(O31*M25)</f>
        <v>1.3343397286785963</v>
      </c>
      <c r="P43">
        <f>P30*EXP(P31*M25)</f>
        <v>1.5718733384232837</v>
      </c>
      <c r="Q43">
        <f>Q30*EXP(Q31*M25)</f>
        <v>1.8387468066238937</v>
      </c>
      <c r="R43">
        <f>R30*EXP(R31*M25)</f>
        <v>2.2130759875533448</v>
      </c>
      <c r="S43">
        <f>S30*EXP(S31*M25)</f>
        <v>2.7139986739966253</v>
      </c>
      <c r="T43">
        <f>T30*EXP(T31*M25)</f>
        <v>3.3411102976558156</v>
      </c>
      <c r="U43">
        <f>U30*EXP(U31*M25)</f>
        <v>4.3072525857983708</v>
      </c>
      <c r="V43">
        <f>V30*EXP(V31*M25)</f>
        <v>5.6827244836728354</v>
      </c>
      <c r="W43">
        <f>W30*EXP(W31*M25)</f>
        <v>7.6758075361816402</v>
      </c>
    </row>
    <row r="44" spans="13:23" x14ac:dyDescent="0.25">
      <c r="N44">
        <f>N30*EXP(N31*M26)</f>
        <v>1.1468685457861039</v>
      </c>
      <c r="O44">
        <f>O30*EXP(O31*M26)</f>
        <v>1.2983250085077613</v>
      </c>
      <c r="P44">
        <f>P30*EXP(P31*M26)</f>
        <v>1.5079053381583678</v>
      </c>
      <c r="Q44">
        <f>Q30*EXP(Q31*M26)</f>
        <v>1.7085484191962623</v>
      </c>
      <c r="R44">
        <f>R30*EXP(R31*M26)</f>
        <v>2.0156413550076966</v>
      </c>
      <c r="S44">
        <f>S30*EXP(S31*M26)</f>
        <v>2.4249067303472285</v>
      </c>
      <c r="T44">
        <f>T30*EXP(T31*M26)</f>
        <v>2.925651031886765</v>
      </c>
      <c r="U44">
        <f>U30*EXP(U31*M26)</f>
        <v>3.735035797293929</v>
      </c>
      <c r="V44">
        <f>V30*EXP(V31*M26)</f>
        <v>4.8878960273075052</v>
      </c>
      <c r="W44">
        <f>W30*EXP(W31*M26)</f>
        <v>6.5390320931826551</v>
      </c>
    </row>
    <row r="45" spans="13:23" x14ac:dyDescent="0.25">
      <c r="N45">
        <f>N30*EXP(N31*M27)</f>
        <v>1.1362801652527958</v>
      </c>
      <c r="O45">
        <f>O30*EXP(O31*M27)</f>
        <v>1.263282349680156</v>
      </c>
      <c r="P45">
        <f>P30*EXP(P31*M27)</f>
        <v>1.4465405406820411</v>
      </c>
      <c r="Q45">
        <f>Q30*EXP(Q31*M27)</f>
        <v>1.5875691477598535</v>
      </c>
      <c r="R45">
        <f>R30*EXP(R31*M27)</f>
        <v>1.8358204123433113</v>
      </c>
      <c r="S45">
        <f>S30*EXP(S31*M27)</f>
        <v>2.1666085201965721</v>
      </c>
      <c r="T45">
        <f>T30*EXP(T31*M27)</f>
        <v>2.561853155936082</v>
      </c>
      <c r="U45">
        <f>U30*EXP(U31*M27)</f>
        <v>3.2388377809706057</v>
      </c>
      <c r="V45">
        <f>V30*EXP(V31*M27)</f>
        <v>4.2042382386145549</v>
      </c>
      <c r="W45">
        <f>W30*EXP(W31*M27)</f>
        <v>5.5706113674839921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Grafici</vt:lpstr>
      </vt:variant>
      <vt:variant>
        <vt:i4>11</vt:i4>
      </vt:variant>
    </vt:vector>
  </HeadingPairs>
  <TitlesOfParts>
    <vt:vector size="21" baseType="lpstr">
      <vt:lpstr>Summary</vt:lpstr>
      <vt:lpstr>Lombardia 27-03</vt:lpstr>
      <vt:lpstr>Lombardia 26-03</vt:lpstr>
      <vt:lpstr>Lombardia 25-03</vt:lpstr>
      <vt:lpstr>Lombardia 24-03</vt:lpstr>
      <vt:lpstr>Lombardia 23-03</vt:lpstr>
      <vt:lpstr>Lombardia 22-03</vt:lpstr>
      <vt:lpstr>Lombardia 21-03</vt:lpstr>
      <vt:lpstr>Lombardia 20-03</vt:lpstr>
      <vt:lpstr>Lombardia 19-03</vt:lpstr>
      <vt:lpstr>g Lombardia 27-03 (LN)</vt:lpstr>
      <vt:lpstr>g Lombardia 26-03 (X^a)</vt:lpstr>
      <vt:lpstr>g Lombardia 25-03 (X^2)</vt:lpstr>
      <vt:lpstr>g Lombardia 25-03 (EXP)</vt:lpstr>
      <vt:lpstr>g Lombardia 24-03 (X^2)</vt:lpstr>
      <vt:lpstr>g Lombardia 24-03 (EXP)</vt:lpstr>
      <vt:lpstr>g Lombardia 23-03 (EXP)</vt:lpstr>
      <vt:lpstr>g Lombardia 22-03 (EXP)</vt:lpstr>
      <vt:lpstr>g Lombardia 21-03 (EXP)</vt:lpstr>
      <vt:lpstr>g Lombardia 20-03 (LN)</vt:lpstr>
      <vt:lpstr>g Lombardia 19-03 (EXP)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rbianconi</dc:creator>
  <cp:lastModifiedBy>rbi</cp:lastModifiedBy>
  <dcterms:created xsi:type="dcterms:W3CDTF">2020-03-23T22:18:26Z</dcterms:created>
  <dcterms:modified xsi:type="dcterms:W3CDTF">2020-03-28T08:59:58Z</dcterms:modified>
</cp:coreProperties>
</file>