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Ex1.xml" ContentType="application/vnd.ms-office.chartex+xml"/>
  <Override PartName="/xl/charts/style15.xml" ContentType="application/vnd.ms-office.chartstyle+xml"/>
  <Override PartName="/xl/charts/colors15.xml" ContentType="application/vnd.ms-office.chartcolorstyle+xml"/>
  <Override PartName="/xl/drawings/drawing2.xml" ContentType="application/vnd.openxmlformats-officedocument.drawing+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Ex3.xml" ContentType="application/vnd.ms-office.chartex+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24226"/>
  <mc:AlternateContent xmlns:mc="http://schemas.openxmlformats.org/markup-compatibility/2006">
    <mc:Choice Requires="x15">
      <x15ac:absPath xmlns:x15ac="http://schemas.microsoft.com/office/spreadsheetml/2010/11/ac" url="https://kenbright-my.sharepoint.com/personal/rochieng_kenbright_africa/Documents/Attachments/projects/2025/May/IRA Q&amp;A/resources/"/>
    </mc:Choice>
  </mc:AlternateContent>
  <xr:revisionPtr revIDLastSave="1" documentId="8_{8B87075C-6E42-4BAC-86BC-1429094B6004}" xr6:coauthVersionLast="47" xr6:coauthVersionMax="47" xr10:uidLastSave="{BF50E45B-3CB6-407C-BA45-5CF126644272}"/>
  <bookViews>
    <workbookView xWindow="-90" yWindow="0" windowWidth="9780" windowHeight="10170" firstSheet="4" activeTab="4" xr2:uid="{00000000-000D-0000-FFFF-FFFF00000000}"/>
  </bookViews>
  <sheets>
    <sheet name="Sheet2" sheetId="9" state="hidden" r:id="rId1"/>
    <sheet name="English Pivot Tables" sheetId="8" r:id="rId2"/>
    <sheet name="French Pivot Tables" sheetId="10" r:id="rId3"/>
    <sheet name="Report Tables" sheetId="6" r:id="rId4"/>
    <sheet name="Survey Responses" sheetId="1" r:id="rId5"/>
    <sheet name="Survey Responses (2)" sheetId="12" state="hidden" r:id="rId6"/>
    <sheet name="Marks" sheetId="2" r:id="rId7"/>
    <sheet name="English 25 Sep" sheetId="3" r:id="rId8"/>
    <sheet name="French 25 Sep" sheetId="4" r:id="rId9"/>
    <sheet name="Raw Data" sheetId="7" r:id="rId10"/>
    <sheet name="Sheet3" sheetId="5" r:id="rId11"/>
    <sheet name="Sheet5" sheetId="11" r:id="rId12"/>
  </sheets>
  <definedNames>
    <definedName name="_xlnm._FilterDatabase" localSheetId="9" hidden="1">'Raw Data'!$A$1:$AE$146</definedName>
    <definedName name="_xlchart.v1.0" hidden="1">'Report Tables'!$I$352:$I$356</definedName>
    <definedName name="_xlchart.v1.1" hidden="1">'Report Tables'!$K$351</definedName>
    <definedName name="_xlchart.v1.2" hidden="1">'Report Tables'!$K$352:$K$356</definedName>
    <definedName name="_xlchart.v1.3" hidden="1">Marks!$X$4:$X$148</definedName>
    <definedName name="_xlchart.v1.4" hidden="1">Marks!$X$4:$X$148</definedName>
    <definedName name="Results">Marks!$X$4:$X$148</definedName>
  </definedNames>
  <calcPr calcId="191028"/>
  <pivotCaches>
    <pivotCache cacheId="0" r:id="rId13"/>
    <pivotCache cacheId="1" r:id="rId14"/>
    <pivotCache cacheId="2"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9" i="1" l="1"/>
  <c r="D130" i="2"/>
  <c r="E130" i="2"/>
  <c r="F130" i="2"/>
  <c r="G130" i="2"/>
  <c r="H130" i="2"/>
  <c r="I130" i="2"/>
  <c r="J130" i="2"/>
  <c r="K130" i="2"/>
  <c r="L130" i="2"/>
  <c r="M130" i="2"/>
  <c r="N130" i="2"/>
  <c r="O130" i="2"/>
  <c r="P130" i="2"/>
  <c r="Q130" i="2"/>
  <c r="R130" i="2"/>
  <c r="S130" i="2"/>
  <c r="T130" i="2"/>
  <c r="U130" i="2"/>
  <c r="V130" i="2"/>
  <c r="I6" i="12"/>
  <c r="I7" i="12" s="1"/>
  <c r="I8" i="12" s="1"/>
  <c r="I9" i="12" s="1"/>
  <c r="I10" i="12" s="1"/>
  <c r="I11" i="12" s="1"/>
  <c r="I12" i="12" s="1"/>
  <c r="I13" i="12" s="1"/>
  <c r="I14" i="12" s="1"/>
  <c r="I15" i="12" s="1"/>
  <c r="I16" i="12" s="1"/>
  <c r="I17" i="12" s="1"/>
  <c r="I18" i="12" s="1"/>
  <c r="I19" i="12" s="1"/>
  <c r="I20" i="12" s="1"/>
  <c r="I21" i="12" s="1"/>
  <c r="I22" i="12" s="1"/>
  <c r="I23" i="12" s="1"/>
  <c r="I24" i="12" s="1"/>
  <c r="I25" i="12" s="1"/>
  <c r="I26" i="12" s="1"/>
  <c r="I27" i="12" s="1"/>
  <c r="I28" i="12" s="1"/>
  <c r="I29" i="12" s="1"/>
  <c r="I30" i="12" s="1"/>
  <c r="I31" i="12" s="1"/>
  <c r="I32" i="12" s="1"/>
  <c r="I33" i="12" s="1"/>
  <c r="I34" i="12" s="1"/>
  <c r="I35" i="12" s="1"/>
  <c r="I36" i="12" s="1"/>
  <c r="I37" i="12" s="1"/>
  <c r="I38" i="12" s="1"/>
  <c r="I39" i="12" s="1"/>
  <c r="I40" i="12" s="1"/>
  <c r="I41" i="12" s="1"/>
  <c r="I42" i="12" s="1"/>
  <c r="I43" i="12" s="1"/>
  <c r="I44" i="12" s="1"/>
  <c r="I45" i="12" s="1"/>
  <c r="I46" i="12" s="1"/>
  <c r="I47" i="12" s="1"/>
  <c r="I48" i="12" s="1"/>
  <c r="I49" i="12" s="1"/>
  <c r="I50" i="12" s="1"/>
  <c r="I51" i="12" s="1"/>
  <c r="I52" i="12" s="1"/>
  <c r="I53" i="12" s="1"/>
  <c r="I54" i="12" s="1"/>
  <c r="I55" i="12" s="1"/>
  <c r="I56" i="12" s="1"/>
  <c r="I57" i="12" s="1"/>
  <c r="I58" i="12" s="1"/>
  <c r="I59" i="12" s="1"/>
  <c r="I60" i="12" s="1"/>
  <c r="I61" i="12" s="1"/>
  <c r="I62" i="12" s="1"/>
  <c r="I63" i="12" s="1"/>
  <c r="I64" i="12" s="1"/>
  <c r="I65" i="12" s="1"/>
  <c r="I66" i="12" s="1"/>
  <c r="I67" i="12" s="1"/>
  <c r="I68" i="12" s="1"/>
  <c r="I69" i="12" s="1"/>
  <c r="I70" i="12" s="1"/>
  <c r="I71" i="12" s="1"/>
  <c r="I72" i="12" s="1"/>
  <c r="I73" i="12" s="1"/>
  <c r="I74" i="12" s="1"/>
  <c r="I75" i="12" s="1"/>
  <c r="I76" i="12" s="1"/>
  <c r="I77" i="12" s="1"/>
  <c r="I78" i="12" s="1"/>
  <c r="I79" i="12" s="1"/>
  <c r="I80" i="12" s="1"/>
  <c r="I81" i="12" s="1"/>
  <c r="I82" i="12" s="1"/>
  <c r="I83" i="12" s="1"/>
  <c r="I84" i="12" s="1"/>
  <c r="I85" i="12" s="1"/>
  <c r="I86" i="12" s="1"/>
  <c r="I87" i="12" s="1"/>
  <c r="I88" i="12" s="1"/>
  <c r="I89" i="12" s="1"/>
  <c r="I90" i="12" s="1"/>
  <c r="I91" i="12" s="1"/>
  <c r="I92" i="12" s="1"/>
  <c r="I93" i="12" s="1"/>
  <c r="I94" i="12" s="1"/>
  <c r="I95" i="12" s="1"/>
  <c r="I96" i="12" s="1"/>
  <c r="I97" i="12" s="1"/>
  <c r="I98" i="12" s="1"/>
  <c r="I99" i="12" s="1"/>
  <c r="I100" i="12" s="1"/>
  <c r="I101" i="12" s="1"/>
  <c r="I102" i="12" s="1"/>
  <c r="I103" i="12" s="1"/>
  <c r="I104" i="12" s="1"/>
  <c r="I105" i="12" s="1"/>
  <c r="I106" i="12" s="1"/>
  <c r="I107" i="12" s="1"/>
  <c r="I108" i="12" s="1"/>
  <c r="I109" i="12" s="1"/>
  <c r="I110" i="12" s="1"/>
  <c r="I111" i="12" s="1"/>
  <c r="I112" i="12" s="1"/>
  <c r="I113" i="12" s="1"/>
  <c r="I114" i="12" s="1"/>
  <c r="I115" i="12" s="1"/>
  <c r="I116" i="12" s="1"/>
  <c r="I117" i="12" s="1"/>
  <c r="I118" i="12" s="1"/>
  <c r="I119" i="12" s="1"/>
  <c r="I120" i="12" s="1"/>
  <c r="I121" i="12" s="1"/>
  <c r="I122" i="12" s="1"/>
  <c r="I123" i="12" s="1"/>
  <c r="I124" i="12" s="1"/>
  <c r="I125" i="12" s="1"/>
  <c r="I126" i="12" s="1"/>
  <c r="I127" i="12" s="1"/>
  <c r="I128" i="12" s="1"/>
  <c r="I129" i="12" s="1"/>
  <c r="I130" i="12" s="1"/>
  <c r="I131" i="12" s="1"/>
  <c r="I132" i="12" s="1"/>
  <c r="I139" i="12" s="1"/>
  <c r="I140" i="12" s="1"/>
  <c r="I141" i="12" s="1"/>
  <c r="I142" i="12" s="1"/>
  <c r="I143" i="12" s="1"/>
  <c r="I144" i="12" s="1"/>
  <c r="I145" i="12" s="1"/>
  <c r="I146" i="12" s="1"/>
  <c r="I147" i="12" s="1"/>
  <c r="I148" i="12" s="1"/>
  <c r="I149" i="12" s="1"/>
  <c r="I150" i="12" s="1"/>
  <c r="I151" i="12" s="1"/>
  <c r="I152" i="12" s="1"/>
  <c r="I153" i="12" s="1"/>
  <c r="I154" i="12" s="1"/>
  <c r="I155" i="12" s="1"/>
  <c r="I156" i="12" s="1"/>
  <c r="I5" i="12"/>
  <c r="K357" i="6"/>
  <c r="J357" i="6"/>
  <c r="K352" i="6"/>
  <c r="J352" i="6"/>
  <c r="K354" i="6" s="1"/>
  <c r="K353" i="6"/>
  <c r="J356" i="6"/>
  <c r="J355" i="6"/>
  <c r="J354" i="6"/>
  <c r="J353" i="6"/>
  <c r="F328" i="6"/>
  <c r="F301" i="6"/>
  <c r="F226" i="6"/>
  <c r="F162" i="6"/>
  <c r="F327" i="6"/>
  <c r="F329" i="6"/>
  <c r="F330" i="6"/>
  <c r="F300" i="6"/>
  <c r="F302" i="6"/>
  <c r="F303" i="6"/>
  <c r="F274" i="6"/>
  <c r="F275" i="6"/>
  <c r="F276" i="6"/>
  <c r="F277" i="6"/>
  <c r="F249" i="6"/>
  <c r="F247" i="6"/>
  <c r="F248" i="6"/>
  <c r="F250" i="6"/>
  <c r="F225" i="6"/>
  <c r="F227" i="6"/>
  <c r="F228" i="6"/>
  <c r="F204" i="6"/>
  <c r="F205" i="6"/>
  <c r="F184" i="6"/>
  <c r="F183" i="6"/>
  <c r="F206" i="6"/>
  <c r="F207" i="6"/>
  <c r="F182" i="6"/>
  <c r="F185" i="6"/>
  <c r="F161" i="6"/>
  <c r="F163" i="6"/>
  <c r="F164" i="6"/>
  <c r="F140" i="6"/>
  <c r="F139" i="6"/>
  <c r="F141" i="6"/>
  <c r="F142" i="6"/>
  <c r="F117" i="6"/>
  <c r="F118" i="6"/>
  <c r="F119" i="6"/>
  <c r="F120" i="6"/>
  <c r="F95" i="6"/>
  <c r="F96" i="6"/>
  <c r="F97" i="6"/>
  <c r="F98" i="6"/>
  <c r="F73" i="6"/>
  <c r="F74" i="6"/>
  <c r="F75" i="6"/>
  <c r="F76" i="6"/>
  <c r="F53" i="6"/>
  <c r="F52" i="6"/>
  <c r="F54" i="6"/>
  <c r="F55" i="6"/>
  <c r="F40" i="6"/>
  <c r="F41" i="6"/>
  <c r="F42" i="6"/>
  <c r="F43" i="6"/>
  <c r="H25" i="5"/>
  <c r="G4" i="6"/>
  <c r="I36" i="5"/>
  <c r="B5" i="2"/>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M6" i="5"/>
  <c r="M7" i="5"/>
  <c r="M8" i="5"/>
  <c r="M9" i="5"/>
  <c r="M10" i="5"/>
  <c r="M11" i="5"/>
  <c r="M12" i="5"/>
  <c r="M13" i="5"/>
  <c r="M14" i="5"/>
  <c r="M15" i="5"/>
  <c r="M16" i="5"/>
  <c r="M17" i="5"/>
  <c r="M18" i="5"/>
  <c r="M19" i="5"/>
  <c r="M20" i="5"/>
  <c r="M21" i="5"/>
  <c r="M22" i="5"/>
  <c r="M23" i="5"/>
  <c r="M24" i="5"/>
  <c r="M25" i="5"/>
  <c r="M5"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D132" i="2"/>
  <c r="E132" i="2"/>
  <c r="F132" i="2"/>
  <c r="G132" i="2"/>
  <c r="H132" i="2"/>
  <c r="I132" i="2"/>
  <c r="J132" i="2"/>
  <c r="K132" i="2"/>
  <c r="L132" i="2"/>
  <c r="M132" i="2"/>
  <c r="N132" i="2"/>
  <c r="O132" i="2"/>
  <c r="P132" i="2"/>
  <c r="Q132" i="2"/>
  <c r="D133" i="2"/>
  <c r="E133" i="2"/>
  <c r="F133" i="2"/>
  <c r="G133" i="2"/>
  <c r="H133" i="2"/>
  <c r="I133" i="2"/>
  <c r="J133" i="2"/>
  <c r="K133" i="2"/>
  <c r="L133" i="2"/>
  <c r="M133" i="2"/>
  <c r="N133" i="2"/>
  <c r="O133" i="2"/>
  <c r="P133" i="2"/>
  <c r="Q133" i="2"/>
  <c r="S133" i="2"/>
  <c r="T133" i="2"/>
  <c r="U133" i="2"/>
  <c r="V133" i="2"/>
  <c r="D134" i="2"/>
  <c r="E134" i="2"/>
  <c r="F134" i="2"/>
  <c r="G134" i="2"/>
  <c r="H134" i="2"/>
  <c r="I134" i="2"/>
  <c r="J134" i="2"/>
  <c r="K134" i="2"/>
  <c r="L134" i="2"/>
  <c r="M134" i="2"/>
  <c r="N134" i="2"/>
  <c r="O134" i="2"/>
  <c r="P134" i="2"/>
  <c r="Q134" i="2"/>
  <c r="R134" i="2"/>
  <c r="S134" i="2"/>
  <c r="T134" i="2"/>
  <c r="U134" i="2"/>
  <c r="V134" i="2"/>
  <c r="D135" i="2"/>
  <c r="E135" i="2"/>
  <c r="F135" i="2"/>
  <c r="G135" i="2"/>
  <c r="H135" i="2"/>
  <c r="I135" i="2"/>
  <c r="J135" i="2"/>
  <c r="K135" i="2"/>
  <c r="L135" i="2"/>
  <c r="M135" i="2"/>
  <c r="N135" i="2"/>
  <c r="O135" i="2"/>
  <c r="P135" i="2"/>
  <c r="Q135" i="2"/>
  <c r="R135" i="2"/>
  <c r="S135" i="2"/>
  <c r="T135" i="2"/>
  <c r="U135" i="2"/>
  <c r="V135" i="2"/>
  <c r="D136" i="2"/>
  <c r="E136" i="2"/>
  <c r="F136" i="2"/>
  <c r="G136" i="2"/>
  <c r="H136" i="2"/>
  <c r="I136" i="2"/>
  <c r="J136" i="2"/>
  <c r="K136" i="2"/>
  <c r="L136" i="2"/>
  <c r="M136" i="2"/>
  <c r="N136" i="2"/>
  <c r="O136" i="2"/>
  <c r="P136" i="2"/>
  <c r="Q136" i="2"/>
  <c r="R136" i="2"/>
  <c r="S136" i="2"/>
  <c r="T136" i="2"/>
  <c r="U136" i="2"/>
  <c r="V136" i="2"/>
  <c r="D137" i="2"/>
  <c r="E137" i="2"/>
  <c r="F137" i="2"/>
  <c r="G137" i="2"/>
  <c r="H137" i="2"/>
  <c r="I137" i="2"/>
  <c r="J137" i="2"/>
  <c r="K137" i="2"/>
  <c r="L137" i="2"/>
  <c r="M137" i="2"/>
  <c r="N137" i="2"/>
  <c r="O137" i="2"/>
  <c r="P137" i="2"/>
  <c r="Q137" i="2"/>
  <c r="R137" i="2"/>
  <c r="S137" i="2"/>
  <c r="T137" i="2"/>
  <c r="U137" i="2"/>
  <c r="V137" i="2"/>
  <c r="D138" i="2"/>
  <c r="E138" i="2"/>
  <c r="F138" i="2"/>
  <c r="G138" i="2"/>
  <c r="H138" i="2"/>
  <c r="I138" i="2"/>
  <c r="J138" i="2"/>
  <c r="K138" i="2"/>
  <c r="L138" i="2"/>
  <c r="M138" i="2"/>
  <c r="N138" i="2"/>
  <c r="O138" i="2"/>
  <c r="P138" i="2"/>
  <c r="Q138" i="2"/>
  <c r="R138" i="2"/>
  <c r="S138" i="2"/>
  <c r="T138" i="2"/>
  <c r="U138" i="2"/>
  <c r="V138" i="2"/>
  <c r="D139" i="2"/>
  <c r="E139" i="2"/>
  <c r="F139" i="2"/>
  <c r="G139" i="2"/>
  <c r="H139" i="2"/>
  <c r="I139" i="2"/>
  <c r="J139" i="2"/>
  <c r="K139" i="2"/>
  <c r="L139" i="2"/>
  <c r="M139" i="2"/>
  <c r="N139" i="2"/>
  <c r="O139" i="2"/>
  <c r="P139" i="2"/>
  <c r="Q139" i="2"/>
  <c r="R139" i="2"/>
  <c r="S139" i="2"/>
  <c r="T139" i="2"/>
  <c r="U139" i="2"/>
  <c r="V139" i="2"/>
  <c r="D140" i="2"/>
  <c r="E140" i="2"/>
  <c r="F140" i="2"/>
  <c r="G140" i="2"/>
  <c r="H140" i="2"/>
  <c r="I140" i="2"/>
  <c r="J140" i="2"/>
  <c r="K140" i="2"/>
  <c r="L140" i="2"/>
  <c r="M140" i="2"/>
  <c r="N140" i="2"/>
  <c r="O140" i="2"/>
  <c r="P140" i="2"/>
  <c r="Q140" i="2"/>
  <c r="R140" i="2"/>
  <c r="S140" i="2"/>
  <c r="T140" i="2"/>
  <c r="V140" i="2"/>
  <c r="D141" i="2"/>
  <c r="E141" i="2"/>
  <c r="F141" i="2"/>
  <c r="G141" i="2"/>
  <c r="H141" i="2"/>
  <c r="I141" i="2"/>
  <c r="J141" i="2"/>
  <c r="K141" i="2"/>
  <c r="L141" i="2"/>
  <c r="M141" i="2"/>
  <c r="N141" i="2"/>
  <c r="O141" i="2"/>
  <c r="P141" i="2"/>
  <c r="Q141" i="2"/>
  <c r="R141" i="2"/>
  <c r="S141" i="2"/>
  <c r="T141" i="2"/>
  <c r="U141" i="2"/>
  <c r="V141" i="2"/>
  <c r="D142" i="2"/>
  <c r="E142" i="2"/>
  <c r="F142" i="2"/>
  <c r="G142" i="2"/>
  <c r="H142" i="2"/>
  <c r="I142" i="2"/>
  <c r="J142" i="2"/>
  <c r="K142" i="2"/>
  <c r="L142" i="2"/>
  <c r="M142" i="2"/>
  <c r="N142" i="2"/>
  <c r="O142" i="2"/>
  <c r="P142" i="2"/>
  <c r="Q142" i="2"/>
  <c r="R142" i="2"/>
  <c r="S142" i="2"/>
  <c r="T142" i="2"/>
  <c r="U142" i="2"/>
  <c r="V142" i="2"/>
  <c r="D143" i="2"/>
  <c r="E143" i="2"/>
  <c r="F143" i="2"/>
  <c r="G143" i="2"/>
  <c r="H143" i="2"/>
  <c r="I143" i="2"/>
  <c r="J143" i="2"/>
  <c r="K143" i="2"/>
  <c r="L143" i="2"/>
  <c r="M143" i="2"/>
  <c r="N143" i="2"/>
  <c r="O143" i="2"/>
  <c r="P143" i="2"/>
  <c r="Q143" i="2"/>
  <c r="R143" i="2"/>
  <c r="S143" i="2"/>
  <c r="T143" i="2"/>
  <c r="U143" i="2"/>
  <c r="V143" i="2"/>
  <c r="D144" i="2"/>
  <c r="E144" i="2"/>
  <c r="F144" i="2"/>
  <c r="G144" i="2"/>
  <c r="H144" i="2"/>
  <c r="I144" i="2"/>
  <c r="J144" i="2"/>
  <c r="K144" i="2"/>
  <c r="L144" i="2"/>
  <c r="M144" i="2"/>
  <c r="N144" i="2"/>
  <c r="O144" i="2"/>
  <c r="P144" i="2"/>
  <c r="Q144" i="2"/>
  <c r="R144" i="2"/>
  <c r="S144" i="2"/>
  <c r="T144" i="2"/>
  <c r="U144" i="2"/>
  <c r="V144" i="2"/>
  <c r="D145" i="2"/>
  <c r="E145" i="2"/>
  <c r="F145" i="2"/>
  <c r="G145" i="2"/>
  <c r="H145" i="2"/>
  <c r="I145" i="2"/>
  <c r="J145" i="2"/>
  <c r="K145" i="2"/>
  <c r="L145" i="2"/>
  <c r="M145" i="2"/>
  <c r="N145" i="2"/>
  <c r="O145" i="2"/>
  <c r="P145" i="2"/>
  <c r="Q145" i="2"/>
  <c r="R145" i="2"/>
  <c r="S145" i="2"/>
  <c r="T145" i="2"/>
  <c r="U145" i="2"/>
  <c r="V145" i="2"/>
  <c r="D146" i="2"/>
  <c r="E146" i="2"/>
  <c r="F146" i="2"/>
  <c r="G146" i="2"/>
  <c r="H146" i="2"/>
  <c r="I146" i="2"/>
  <c r="J146" i="2"/>
  <c r="K146" i="2"/>
  <c r="L146" i="2"/>
  <c r="M146" i="2"/>
  <c r="N146" i="2"/>
  <c r="O146" i="2"/>
  <c r="P146" i="2"/>
  <c r="Q146" i="2"/>
  <c r="R146" i="2"/>
  <c r="S146" i="2"/>
  <c r="T146" i="2"/>
  <c r="U146" i="2"/>
  <c r="V146" i="2"/>
  <c r="D147" i="2"/>
  <c r="E147" i="2"/>
  <c r="F147" i="2"/>
  <c r="G147" i="2"/>
  <c r="H147" i="2"/>
  <c r="I147" i="2"/>
  <c r="J147" i="2"/>
  <c r="K147" i="2"/>
  <c r="L147" i="2"/>
  <c r="M147" i="2"/>
  <c r="N147" i="2"/>
  <c r="O147" i="2"/>
  <c r="P147" i="2"/>
  <c r="Q147" i="2"/>
  <c r="R147" i="2"/>
  <c r="S147" i="2"/>
  <c r="T147" i="2"/>
  <c r="U147" i="2"/>
  <c r="V147" i="2"/>
  <c r="D148" i="2"/>
  <c r="E148" i="2"/>
  <c r="F148" i="2"/>
  <c r="G148" i="2"/>
  <c r="H148" i="2"/>
  <c r="I148" i="2"/>
  <c r="J148" i="2"/>
  <c r="K148" i="2"/>
  <c r="L148" i="2"/>
  <c r="M148" i="2"/>
  <c r="N148" i="2"/>
  <c r="O148" i="2"/>
  <c r="P148" i="2"/>
  <c r="Q148" i="2"/>
  <c r="R148" i="2"/>
  <c r="S148" i="2"/>
  <c r="T148" i="2"/>
  <c r="U148" i="2"/>
  <c r="V148" i="2"/>
  <c r="E131" i="2"/>
  <c r="F131" i="2"/>
  <c r="G131" i="2"/>
  <c r="H131" i="2"/>
  <c r="I131" i="2"/>
  <c r="J131" i="2"/>
  <c r="K131" i="2"/>
  <c r="L131" i="2"/>
  <c r="M131" i="2"/>
  <c r="N131" i="2"/>
  <c r="O131" i="2"/>
  <c r="P131" i="2"/>
  <c r="Q131" i="2"/>
  <c r="R131" i="2"/>
  <c r="T131" i="2"/>
  <c r="V131" i="2"/>
  <c r="D131" i="2"/>
  <c r="D125" i="2"/>
  <c r="E125" i="2"/>
  <c r="F125" i="2"/>
  <c r="G125" i="2"/>
  <c r="H125" i="2"/>
  <c r="I125" i="2"/>
  <c r="J125" i="2"/>
  <c r="K125" i="2"/>
  <c r="L125" i="2"/>
  <c r="M125" i="2"/>
  <c r="N125" i="2"/>
  <c r="O125" i="2"/>
  <c r="P125" i="2"/>
  <c r="Q125" i="2"/>
  <c r="R125" i="2"/>
  <c r="S125" i="2"/>
  <c r="T125" i="2"/>
  <c r="U125" i="2"/>
  <c r="V125" i="2"/>
  <c r="D126" i="2"/>
  <c r="E126" i="2"/>
  <c r="F126" i="2"/>
  <c r="G126" i="2"/>
  <c r="H126" i="2"/>
  <c r="I126" i="2"/>
  <c r="J126" i="2"/>
  <c r="K126" i="2"/>
  <c r="L126" i="2"/>
  <c r="M126" i="2"/>
  <c r="N126" i="2"/>
  <c r="O126" i="2"/>
  <c r="P126" i="2"/>
  <c r="Q126" i="2"/>
  <c r="R126" i="2"/>
  <c r="S126" i="2"/>
  <c r="T126" i="2"/>
  <c r="U126" i="2"/>
  <c r="V126" i="2"/>
  <c r="D127" i="2"/>
  <c r="E127" i="2"/>
  <c r="F127" i="2"/>
  <c r="G127" i="2"/>
  <c r="H127" i="2"/>
  <c r="I127" i="2"/>
  <c r="J127" i="2"/>
  <c r="K127" i="2"/>
  <c r="L127" i="2"/>
  <c r="M127" i="2"/>
  <c r="N127" i="2"/>
  <c r="O127" i="2"/>
  <c r="P127" i="2"/>
  <c r="Q127" i="2"/>
  <c r="R127" i="2"/>
  <c r="S127" i="2"/>
  <c r="T127" i="2"/>
  <c r="U127" i="2"/>
  <c r="V127" i="2"/>
  <c r="D128" i="2"/>
  <c r="E128" i="2"/>
  <c r="F128" i="2"/>
  <c r="G128" i="2"/>
  <c r="H128" i="2"/>
  <c r="I128" i="2"/>
  <c r="J128" i="2"/>
  <c r="K128" i="2"/>
  <c r="L128" i="2"/>
  <c r="M128" i="2"/>
  <c r="N128" i="2"/>
  <c r="O128" i="2"/>
  <c r="P128" i="2"/>
  <c r="Q128" i="2"/>
  <c r="U128" i="2"/>
  <c r="D129" i="2"/>
  <c r="E129" i="2"/>
  <c r="F129" i="2"/>
  <c r="G129" i="2"/>
  <c r="H129" i="2"/>
  <c r="I129" i="2"/>
  <c r="J129" i="2"/>
  <c r="K129" i="2"/>
  <c r="L129" i="2"/>
  <c r="M129" i="2"/>
  <c r="N129" i="2"/>
  <c r="O129" i="2"/>
  <c r="P129" i="2"/>
  <c r="Q129" i="2"/>
  <c r="R129" i="2"/>
  <c r="S129" i="2"/>
  <c r="T129" i="2"/>
  <c r="U129" i="2"/>
  <c r="V129" i="2"/>
  <c r="I5" i="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D6" i="2"/>
  <c r="D4" i="2"/>
  <c r="E4" i="2"/>
  <c r="F4" i="2"/>
  <c r="G4" i="2"/>
  <c r="H4" i="2"/>
  <c r="I4" i="2"/>
  <c r="J4" i="2"/>
  <c r="K4" i="2"/>
  <c r="L4" i="2"/>
  <c r="M4" i="2"/>
  <c r="N4" i="2"/>
  <c r="O4" i="2"/>
  <c r="P4" i="2"/>
  <c r="Q4" i="2"/>
  <c r="S4" i="2"/>
  <c r="T4" i="2"/>
  <c r="U4" i="2"/>
  <c r="V4" i="2"/>
  <c r="D5" i="2"/>
  <c r="E5" i="2"/>
  <c r="F5" i="2"/>
  <c r="G5" i="2"/>
  <c r="H5" i="2"/>
  <c r="I5" i="2"/>
  <c r="J5" i="2"/>
  <c r="K5" i="2"/>
  <c r="L5" i="2"/>
  <c r="M5" i="2"/>
  <c r="N5" i="2"/>
  <c r="O5" i="2"/>
  <c r="P5" i="2"/>
  <c r="Q5" i="2"/>
  <c r="R5" i="2"/>
  <c r="S5" i="2"/>
  <c r="T5" i="2"/>
  <c r="U5" i="2"/>
  <c r="V5" i="2"/>
  <c r="E6" i="2"/>
  <c r="F6" i="2"/>
  <c r="G6" i="2"/>
  <c r="H6" i="2"/>
  <c r="I6" i="2"/>
  <c r="J6" i="2"/>
  <c r="K6" i="2"/>
  <c r="L6" i="2"/>
  <c r="M6" i="2"/>
  <c r="N6" i="2"/>
  <c r="O6" i="2"/>
  <c r="P6" i="2"/>
  <c r="Q6" i="2"/>
  <c r="S6" i="2"/>
  <c r="T6" i="2"/>
  <c r="D7" i="2"/>
  <c r="E7" i="2"/>
  <c r="F7" i="2"/>
  <c r="G7" i="2"/>
  <c r="H7" i="2"/>
  <c r="I7" i="2"/>
  <c r="J7" i="2"/>
  <c r="K7" i="2"/>
  <c r="L7" i="2"/>
  <c r="M7" i="2"/>
  <c r="N7" i="2"/>
  <c r="O7" i="2"/>
  <c r="P7" i="2"/>
  <c r="Q7" i="2"/>
  <c r="S7" i="2"/>
  <c r="T7" i="2"/>
  <c r="V7" i="2"/>
  <c r="D8" i="2"/>
  <c r="E8" i="2"/>
  <c r="F8" i="2"/>
  <c r="G8" i="2"/>
  <c r="H8" i="2"/>
  <c r="I8" i="2"/>
  <c r="J8" i="2"/>
  <c r="K8" i="2"/>
  <c r="L8" i="2"/>
  <c r="M8" i="2"/>
  <c r="N8" i="2"/>
  <c r="O8" i="2"/>
  <c r="P8" i="2"/>
  <c r="Q8" i="2"/>
  <c r="R8" i="2"/>
  <c r="T8" i="2"/>
  <c r="U8" i="2"/>
  <c r="V8" i="2"/>
  <c r="D9" i="2"/>
  <c r="E9" i="2"/>
  <c r="F9" i="2"/>
  <c r="G9" i="2"/>
  <c r="H9" i="2"/>
  <c r="I9" i="2"/>
  <c r="J9" i="2"/>
  <c r="K9" i="2"/>
  <c r="L9" i="2"/>
  <c r="M9" i="2"/>
  <c r="N9" i="2"/>
  <c r="O9" i="2"/>
  <c r="P9" i="2"/>
  <c r="Q9" i="2"/>
  <c r="R9" i="2"/>
  <c r="S9" i="2"/>
  <c r="T9" i="2"/>
  <c r="U9" i="2"/>
  <c r="V9" i="2"/>
  <c r="D10" i="2"/>
  <c r="E10" i="2"/>
  <c r="F10" i="2"/>
  <c r="G10" i="2"/>
  <c r="H10" i="2"/>
  <c r="I10" i="2"/>
  <c r="J10" i="2"/>
  <c r="K10" i="2"/>
  <c r="L10" i="2"/>
  <c r="M10" i="2"/>
  <c r="N10" i="2"/>
  <c r="O10" i="2"/>
  <c r="P10" i="2"/>
  <c r="Q10" i="2"/>
  <c r="R10" i="2"/>
  <c r="S10" i="2"/>
  <c r="T10" i="2"/>
  <c r="V10" i="2"/>
  <c r="D11" i="2"/>
  <c r="E11" i="2"/>
  <c r="F11" i="2"/>
  <c r="G11" i="2"/>
  <c r="H11" i="2"/>
  <c r="I11" i="2"/>
  <c r="J11" i="2"/>
  <c r="K11" i="2"/>
  <c r="L11" i="2"/>
  <c r="M11" i="2"/>
  <c r="N11" i="2"/>
  <c r="O11" i="2"/>
  <c r="P11" i="2"/>
  <c r="Q11" i="2"/>
  <c r="S11" i="2"/>
  <c r="T11" i="2"/>
  <c r="D12" i="2"/>
  <c r="E12" i="2"/>
  <c r="F12" i="2"/>
  <c r="G12" i="2"/>
  <c r="H12" i="2"/>
  <c r="I12" i="2"/>
  <c r="J12" i="2"/>
  <c r="K12" i="2"/>
  <c r="L12" i="2"/>
  <c r="M12" i="2"/>
  <c r="N12" i="2"/>
  <c r="O12" i="2"/>
  <c r="P12" i="2"/>
  <c r="Q12" i="2"/>
  <c r="S12" i="2"/>
  <c r="T12" i="2"/>
  <c r="D13" i="2"/>
  <c r="E13" i="2"/>
  <c r="F13" i="2"/>
  <c r="G13" i="2"/>
  <c r="H13" i="2"/>
  <c r="I13" i="2"/>
  <c r="J13" i="2"/>
  <c r="K13" i="2"/>
  <c r="L13" i="2"/>
  <c r="M13" i="2"/>
  <c r="N13" i="2"/>
  <c r="O13" i="2"/>
  <c r="P13" i="2"/>
  <c r="Q13" i="2"/>
  <c r="R13" i="2"/>
  <c r="S13" i="2"/>
  <c r="T13" i="2"/>
  <c r="V13" i="2"/>
  <c r="D14" i="2"/>
  <c r="E14" i="2"/>
  <c r="F14" i="2"/>
  <c r="G14" i="2"/>
  <c r="H14" i="2"/>
  <c r="I14" i="2"/>
  <c r="J14" i="2"/>
  <c r="K14" i="2"/>
  <c r="L14" i="2"/>
  <c r="M14" i="2"/>
  <c r="N14" i="2"/>
  <c r="O14" i="2"/>
  <c r="P14" i="2"/>
  <c r="Q14" i="2"/>
  <c r="R14" i="2"/>
  <c r="S14" i="2"/>
  <c r="T14" i="2"/>
  <c r="U14" i="2"/>
  <c r="V14" i="2"/>
  <c r="D15" i="2"/>
  <c r="E15" i="2"/>
  <c r="F15" i="2"/>
  <c r="G15" i="2"/>
  <c r="H15" i="2"/>
  <c r="I15" i="2"/>
  <c r="J15" i="2"/>
  <c r="K15" i="2"/>
  <c r="L15" i="2"/>
  <c r="M15" i="2"/>
  <c r="N15" i="2"/>
  <c r="O15" i="2"/>
  <c r="P15" i="2"/>
  <c r="Q15" i="2"/>
  <c r="S15" i="2"/>
  <c r="T15" i="2"/>
  <c r="V15" i="2"/>
  <c r="D16" i="2"/>
  <c r="E16" i="2"/>
  <c r="F16" i="2"/>
  <c r="G16" i="2"/>
  <c r="H16" i="2"/>
  <c r="I16" i="2"/>
  <c r="J16" i="2"/>
  <c r="K16" i="2"/>
  <c r="L16" i="2"/>
  <c r="M16" i="2"/>
  <c r="N16" i="2"/>
  <c r="O16" i="2"/>
  <c r="P16" i="2"/>
  <c r="Q16" i="2"/>
  <c r="R16" i="2"/>
  <c r="S16" i="2"/>
  <c r="T16" i="2"/>
  <c r="V16" i="2"/>
  <c r="D17" i="2"/>
  <c r="E17" i="2"/>
  <c r="F17" i="2"/>
  <c r="G17" i="2"/>
  <c r="H17" i="2"/>
  <c r="I17" i="2"/>
  <c r="J17" i="2"/>
  <c r="K17" i="2"/>
  <c r="L17" i="2"/>
  <c r="M17" i="2"/>
  <c r="N17" i="2"/>
  <c r="O17" i="2"/>
  <c r="P17" i="2"/>
  <c r="Q17" i="2"/>
  <c r="S17" i="2"/>
  <c r="T17" i="2"/>
  <c r="V17" i="2"/>
  <c r="D18" i="2"/>
  <c r="E18" i="2"/>
  <c r="F18" i="2"/>
  <c r="G18" i="2"/>
  <c r="H18" i="2"/>
  <c r="I18" i="2"/>
  <c r="J18" i="2"/>
  <c r="K18" i="2"/>
  <c r="L18" i="2"/>
  <c r="M18" i="2"/>
  <c r="N18" i="2"/>
  <c r="O18" i="2"/>
  <c r="P18" i="2"/>
  <c r="Q18" i="2"/>
  <c r="V18" i="2"/>
  <c r="D19" i="2"/>
  <c r="E19" i="2"/>
  <c r="F19" i="2"/>
  <c r="G19" i="2"/>
  <c r="H19" i="2"/>
  <c r="I19" i="2"/>
  <c r="J19" i="2"/>
  <c r="K19" i="2"/>
  <c r="L19" i="2"/>
  <c r="M19" i="2"/>
  <c r="N19" i="2"/>
  <c r="O19" i="2"/>
  <c r="P19" i="2"/>
  <c r="Q19" i="2"/>
  <c r="S19" i="2"/>
  <c r="T19" i="2"/>
  <c r="D20" i="2"/>
  <c r="E20" i="2"/>
  <c r="F20" i="2"/>
  <c r="G20" i="2"/>
  <c r="H20" i="2"/>
  <c r="I20" i="2"/>
  <c r="J20" i="2"/>
  <c r="K20" i="2"/>
  <c r="L20" i="2"/>
  <c r="M20" i="2"/>
  <c r="N20" i="2"/>
  <c r="O20" i="2"/>
  <c r="P20" i="2"/>
  <c r="Q20" i="2"/>
  <c r="S20" i="2"/>
  <c r="T20" i="2"/>
  <c r="D21" i="2"/>
  <c r="E21" i="2"/>
  <c r="F21" i="2"/>
  <c r="G21" i="2"/>
  <c r="H21" i="2"/>
  <c r="I21" i="2"/>
  <c r="J21" i="2"/>
  <c r="K21" i="2"/>
  <c r="L21" i="2"/>
  <c r="M21" i="2"/>
  <c r="N21" i="2"/>
  <c r="O21" i="2"/>
  <c r="P21" i="2"/>
  <c r="Q21" i="2"/>
  <c r="V21" i="2"/>
  <c r="D22" i="2"/>
  <c r="E22" i="2"/>
  <c r="F22" i="2"/>
  <c r="G22" i="2"/>
  <c r="H22" i="2"/>
  <c r="I22" i="2"/>
  <c r="J22" i="2"/>
  <c r="K22" i="2"/>
  <c r="L22" i="2"/>
  <c r="M22" i="2"/>
  <c r="N22" i="2"/>
  <c r="O22" i="2"/>
  <c r="P22" i="2"/>
  <c r="Q22" i="2"/>
  <c r="V22" i="2"/>
  <c r="D23" i="2"/>
  <c r="E23" i="2"/>
  <c r="F23" i="2"/>
  <c r="G23" i="2"/>
  <c r="H23" i="2"/>
  <c r="I23" i="2"/>
  <c r="J23" i="2"/>
  <c r="K23" i="2"/>
  <c r="L23" i="2"/>
  <c r="M23" i="2"/>
  <c r="N23" i="2"/>
  <c r="O23" i="2"/>
  <c r="P23" i="2"/>
  <c r="Q23" i="2"/>
  <c r="S23" i="2"/>
  <c r="T23" i="2"/>
  <c r="D24" i="2"/>
  <c r="E24" i="2"/>
  <c r="F24" i="2"/>
  <c r="G24" i="2"/>
  <c r="H24" i="2"/>
  <c r="I24" i="2"/>
  <c r="J24" i="2"/>
  <c r="K24" i="2"/>
  <c r="L24" i="2"/>
  <c r="M24" i="2"/>
  <c r="N24" i="2"/>
  <c r="O24" i="2"/>
  <c r="P24" i="2"/>
  <c r="Q24" i="2"/>
  <c r="R24" i="2"/>
  <c r="S24" i="2"/>
  <c r="T24" i="2"/>
  <c r="V24" i="2"/>
  <c r="D25" i="2"/>
  <c r="E25" i="2"/>
  <c r="F25" i="2"/>
  <c r="G25" i="2"/>
  <c r="H25" i="2"/>
  <c r="I25" i="2"/>
  <c r="J25" i="2"/>
  <c r="K25" i="2"/>
  <c r="L25" i="2"/>
  <c r="M25" i="2"/>
  <c r="N25" i="2"/>
  <c r="O25" i="2"/>
  <c r="P25" i="2"/>
  <c r="Q25" i="2"/>
  <c r="D26" i="2"/>
  <c r="E26" i="2"/>
  <c r="F26" i="2"/>
  <c r="G26" i="2"/>
  <c r="H26" i="2"/>
  <c r="I26" i="2"/>
  <c r="J26" i="2"/>
  <c r="K26" i="2"/>
  <c r="L26" i="2"/>
  <c r="M26" i="2"/>
  <c r="N26" i="2"/>
  <c r="O26" i="2"/>
  <c r="P26" i="2"/>
  <c r="Q26" i="2"/>
  <c r="S26" i="2"/>
  <c r="T26" i="2"/>
  <c r="V26" i="2"/>
  <c r="D27" i="2"/>
  <c r="E27" i="2"/>
  <c r="F27" i="2"/>
  <c r="G27" i="2"/>
  <c r="H27" i="2"/>
  <c r="I27" i="2"/>
  <c r="J27" i="2"/>
  <c r="K27" i="2"/>
  <c r="L27" i="2"/>
  <c r="M27" i="2"/>
  <c r="N27" i="2"/>
  <c r="O27" i="2"/>
  <c r="P27" i="2"/>
  <c r="Q27" i="2"/>
  <c r="V27" i="2"/>
  <c r="D28" i="2"/>
  <c r="E28" i="2"/>
  <c r="F28" i="2"/>
  <c r="G28" i="2"/>
  <c r="H28" i="2"/>
  <c r="I28" i="2"/>
  <c r="J28" i="2"/>
  <c r="K28" i="2"/>
  <c r="L28" i="2"/>
  <c r="M28" i="2"/>
  <c r="N28" i="2"/>
  <c r="O28" i="2"/>
  <c r="P28" i="2"/>
  <c r="Q28" i="2"/>
  <c r="R28" i="2"/>
  <c r="S28" i="2"/>
  <c r="T28" i="2"/>
  <c r="V28" i="2"/>
  <c r="D29" i="2"/>
  <c r="E29" i="2"/>
  <c r="F29" i="2"/>
  <c r="G29" i="2"/>
  <c r="H29" i="2"/>
  <c r="I29" i="2"/>
  <c r="J29" i="2"/>
  <c r="K29" i="2"/>
  <c r="L29" i="2"/>
  <c r="M29" i="2"/>
  <c r="N29" i="2"/>
  <c r="O29" i="2"/>
  <c r="P29" i="2"/>
  <c r="Q29" i="2"/>
  <c r="R29" i="2"/>
  <c r="T29" i="2"/>
  <c r="V29" i="2"/>
  <c r="D30" i="2"/>
  <c r="E30" i="2"/>
  <c r="F30" i="2"/>
  <c r="G30" i="2"/>
  <c r="H30" i="2"/>
  <c r="I30" i="2"/>
  <c r="J30" i="2"/>
  <c r="K30" i="2"/>
  <c r="L30" i="2"/>
  <c r="M30" i="2"/>
  <c r="N30" i="2"/>
  <c r="O30" i="2"/>
  <c r="P30" i="2"/>
  <c r="Q30" i="2"/>
  <c r="V30" i="2"/>
  <c r="D31" i="2"/>
  <c r="E31" i="2"/>
  <c r="F31" i="2"/>
  <c r="G31" i="2"/>
  <c r="H31" i="2"/>
  <c r="I31" i="2"/>
  <c r="J31" i="2"/>
  <c r="K31" i="2"/>
  <c r="L31" i="2"/>
  <c r="M31" i="2"/>
  <c r="N31" i="2"/>
  <c r="O31" i="2"/>
  <c r="P31" i="2"/>
  <c r="Q31" i="2"/>
  <c r="R31" i="2"/>
  <c r="S31" i="2"/>
  <c r="T31" i="2"/>
  <c r="U31" i="2"/>
  <c r="V31" i="2"/>
  <c r="D32" i="2"/>
  <c r="E32" i="2"/>
  <c r="F32" i="2"/>
  <c r="G32" i="2"/>
  <c r="H32" i="2"/>
  <c r="I32" i="2"/>
  <c r="J32" i="2"/>
  <c r="K32" i="2"/>
  <c r="L32" i="2"/>
  <c r="M32" i="2"/>
  <c r="N32" i="2"/>
  <c r="O32" i="2"/>
  <c r="P32" i="2"/>
  <c r="Q32" i="2"/>
  <c r="R32" i="2"/>
  <c r="S32" i="2"/>
  <c r="U32" i="2"/>
  <c r="V32" i="2"/>
  <c r="D33" i="2"/>
  <c r="E33" i="2"/>
  <c r="F33" i="2"/>
  <c r="G33" i="2"/>
  <c r="H33" i="2"/>
  <c r="I33" i="2"/>
  <c r="J33" i="2"/>
  <c r="K33" i="2"/>
  <c r="L33" i="2"/>
  <c r="M33" i="2"/>
  <c r="N33" i="2"/>
  <c r="O33" i="2"/>
  <c r="P33" i="2"/>
  <c r="Q33" i="2"/>
  <c r="R33" i="2"/>
  <c r="S33" i="2"/>
  <c r="T33" i="2"/>
  <c r="U33" i="2"/>
  <c r="V33" i="2"/>
  <c r="D34" i="2"/>
  <c r="E34" i="2"/>
  <c r="F34" i="2"/>
  <c r="G34" i="2"/>
  <c r="H34" i="2"/>
  <c r="I34" i="2"/>
  <c r="J34" i="2"/>
  <c r="K34" i="2"/>
  <c r="L34" i="2"/>
  <c r="M34" i="2"/>
  <c r="N34" i="2"/>
  <c r="O34" i="2"/>
  <c r="P34" i="2"/>
  <c r="Q34" i="2"/>
  <c r="V34" i="2"/>
  <c r="D35" i="2"/>
  <c r="E35" i="2"/>
  <c r="F35" i="2"/>
  <c r="G35" i="2"/>
  <c r="H35" i="2"/>
  <c r="I35" i="2"/>
  <c r="J35" i="2"/>
  <c r="K35" i="2"/>
  <c r="L35" i="2"/>
  <c r="M35" i="2"/>
  <c r="N35" i="2"/>
  <c r="O35" i="2"/>
  <c r="P35" i="2"/>
  <c r="Q35" i="2"/>
  <c r="T35" i="2"/>
  <c r="V35" i="2"/>
  <c r="D36" i="2"/>
  <c r="E36" i="2"/>
  <c r="F36" i="2"/>
  <c r="G36" i="2"/>
  <c r="H36" i="2"/>
  <c r="I36" i="2"/>
  <c r="J36" i="2"/>
  <c r="K36" i="2"/>
  <c r="L36" i="2"/>
  <c r="M36" i="2"/>
  <c r="N36" i="2"/>
  <c r="O36" i="2"/>
  <c r="P36" i="2"/>
  <c r="Q36" i="2"/>
  <c r="R36" i="2"/>
  <c r="S36" i="2"/>
  <c r="T36" i="2"/>
  <c r="U36" i="2"/>
  <c r="V36" i="2"/>
  <c r="D37" i="2"/>
  <c r="E37" i="2"/>
  <c r="F37" i="2"/>
  <c r="G37" i="2"/>
  <c r="H37" i="2"/>
  <c r="I37" i="2"/>
  <c r="J37" i="2"/>
  <c r="K37" i="2"/>
  <c r="L37" i="2"/>
  <c r="M37" i="2"/>
  <c r="N37" i="2"/>
  <c r="O37" i="2"/>
  <c r="P37" i="2"/>
  <c r="Q37" i="2"/>
  <c r="R37" i="2"/>
  <c r="S37" i="2"/>
  <c r="T37" i="2"/>
  <c r="U37" i="2"/>
  <c r="V37" i="2"/>
  <c r="D38" i="2"/>
  <c r="E38" i="2"/>
  <c r="F38" i="2"/>
  <c r="G38" i="2"/>
  <c r="H38" i="2"/>
  <c r="I38" i="2"/>
  <c r="J38" i="2"/>
  <c r="K38" i="2"/>
  <c r="L38" i="2"/>
  <c r="M38" i="2"/>
  <c r="N38" i="2"/>
  <c r="O38" i="2"/>
  <c r="P38" i="2"/>
  <c r="Q38" i="2"/>
  <c r="R38" i="2"/>
  <c r="S38" i="2"/>
  <c r="T38" i="2"/>
  <c r="U38" i="2"/>
  <c r="V38" i="2"/>
  <c r="D39" i="2"/>
  <c r="E39" i="2"/>
  <c r="F39" i="2"/>
  <c r="G39" i="2"/>
  <c r="H39" i="2"/>
  <c r="I39" i="2"/>
  <c r="J39" i="2"/>
  <c r="K39" i="2"/>
  <c r="L39" i="2"/>
  <c r="M39" i="2"/>
  <c r="N39" i="2"/>
  <c r="O39" i="2"/>
  <c r="P39" i="2"/>
  <c r="Q39" i="2"/>
  <c r="R39" i="2"/>
  <c r="S39" i="2"/>
  <c r="T39" i="2"/>
  <c r="U39" i="2"/>
  <c r="V39" i="2"/>
  <c r="D40" i="2"/>
  <c r="E40" i="2"/>
  <c r="F40" i="2"/>
  <c r="G40" i="2"/>
  <c r="H40" i="2"/>
  <c r="I40" i="2"/>
  <c r="J40" i="2"/>
  <c r="K40" i="2"/>
  <c r="L40" i="2"/>
  <c r="M40" i="2"/>
  <c r="N40" i="2"/>
  <c r="O40" i="2"/>
  <c r="P40" i="2"/>
  <c r="Q40" i="2"/>
  <c r="R40" i="2"/>
  <c r="S40" i="2"/>
  <c r="T40" i="2"/>
  <c r="U40" i="2"/>
  <c r="V40" i="2"/>
  <c r="D41" i="2"/>
  <c r="E41" i="2"/>
  <c r="F41" i="2"/>
  <c r="G41" i="2"/>
  <c r="H41" i="2"/>
  <c r="I41" i="2"/>
  <c r="J41" i="2"/>
  <c r="K41" i="2"/>
  <c r="L41" i="2"/>
  <c r="M41" i="2"/>
  <c r="N41" i="2"/>
  <c r="O41" i="2"/>
  <c r="P41" i="2"/>
  <c r="Q41" i="2"/>
  <c r="R41" i="2"/>
  <c r="S41" i="2"/>
  <c r="T41" i="2"/>
  <c r="U41" i="2"/>
  <c r="V41" i="2"/>
  <c r="D42" i="2"/>
  <c r="E42" i="2"/>
  <c r="F42" i="2"/>
  <c r="G42" i="2"/>
  <c r="H42" i="2"/>
  <c r="I42" i="2"/>
  <c r="J42" i="2"/>
  <c r="K42" i="2"/>
  <c r="L42" i="2"/>
  <c r="M42" i="2"/>
  <c r="N42" i="2"/>
  <c r="O42" i="2"/>
  <c r="P42" i="2"/>
  <c r="Q42" i="2"/>
  <c r="R42" i="2"/>
  <c r="S42" i="2"/>
  <c r="T42" i="2"/>
  <c r="U42" i="2"/>
  <c r="V42" i="2"/>
  <c r="D43" i="2"/>
  <c r="E43" i="2"/>
  <c r="F43" i="2"/>
  <c r="G43" i="2"/>
  <c r="H43" i="2"/>
  <c r="I43" i="2"/>
  <c r="J43" i="2"/>
  <c r="K43" i="2"/>
  <c r="L43" i="2"/>
  <c r="M43" i="2"/>
  <c r="N43" i="2"/>
  <c r="O43" i="2"/>
  <c r="P43" i="2"/>
  <c r="Q43" i="2"/>
  <c r="R43" i="2"/>
  <c r="S43" i="2"/>
  <c r="T43" i="2"/>
  <c r="U43" i="2"/>
  <c r="V43" i="2"/>
  <c r="D44" i="2"/>
  <c r="E44" i="2"/>
  <c r="F44" i="2"/>
  <c r="G44" i="2"/>
  <c r="H44" i="2"/>
  <c r="I44" i="2"/>
  <c r="J44" i="2"/>
  <c r="K44" i="2"/>
  <c r="L44" i="2"/>
  <c r="M44" i="2"/>
  <c r="N44" i="2"/>
  <c r="O44" i="2"/>
  <c r="P44" i="2"/>
  <c r="Q44" i="2"/>
  <c r="R44" i="2"/>
  <c r="S44" i="2"/>
  <c r="T44" i="2"/>
  <c r="U44" i="2"/>
  <c r="V44" i="2"/>
  <c r="D45" i="2"/>
  <c r="E45" i="2"/>
  <c r="F45" i="2"/>
  <c r="G45" i="2"/>
  <c r="H45" i="2"/>
  <c r="I45" i="2"/>
  <c r="J45" i="2"/>
  <c r="K45" i="2"/>
  <c r="L45" i="2"/>
  <c r="M45" i="2"/>
  <c r="N45" i="2"/>
  <c r="O45" i="2"/>
  <c r="P45" i="2"/>
  <c r="Q45" i="2"/>
  <c r="R45" i="2"/>
  <c r="S45" i="2"/>
  <c r="T45" i="2"/>
  <c r="U45" i="2"/>
  <c r="V45" i="2"/>
  <c r="D46" i="2"/>
  <c r="E46" i="2"/>
  <c r="F46" i="2"/>
  <c r="G46" i="2"/>
  <c r="H46" i="2"/>
  <c r="I46" i="2"/>
  <c r="J46" i="2"/>
  <c r="K46" i="2"/>
  <c r="L46" i="2"/>
  <c r="M46" i="2"/>
  <c r="N46" i="2"/>
  <c r="O46" i="2"/>
  <c r="P46" i="2"/>
  <c r="Q46" i="2"/>
  <c r="R46" i="2"/>
  <c r="S46" i="2"/>
  <c r="T46" i="2"/>
  <c r="V46" i="2"/>
  <c r="D47" i="2"/>
  <c r="E47" i="2"/>
  <c r="F47" i="2"/>
  <c r="G47" i="2"/>
  <c r="H47" i="2"/>
  <c r="I47" i="2"/>
  <c r="J47" i="2"/>
  <c r="K47" i="2"/>
  <c r="L47" i="2"/>
  <c r="M47" i="2"/>
  <c r="N47" i="2"/>
  <c r="O47" i="2"/>
  <c r="P47" i="2"/>
  <c r="Q47" i="2"/>
  <c r="R47" i="2"/>
  <c r="S47" i="2"/>
  <c r="T47" i="2"/>
  <c r="V47" i="2"/>
  <c r="D48" i="2"/>
  <c r="E48" i="2"/>
  <c r="F48" i="2"/>
  <c r="G48" i="2"/>
  <c r="H48" i="2"/>
  <c r="I48" i="2"/>
  <c r="J48" i="2"/>
  <c r="K48" i="2"/>
  <c r="L48" i="2"/>
  <c r="M48" i="2"/>
  <c r="N48" i="2"/>
  <c r="O48" i="2"/>
  <c r="P48" i="2"/>
  <c r="Q48" i="2"/>
  <c r="S48" i="2"/>
  <c r="T48" i="2"/>
  <c r="D49" i="2"/>
  <c r="E49" i="2"/>
  <c r="F49" i="2"/>
  <c r="G49" i="2"/>
  <c r="H49" i="2"/>
  <c r="I49" i="2"/>
  <c r="J49" i="2"/>
  <c r="K49" i="2"/>
  <c r="L49" i="2"/>
  <c r="M49" i="2"/>
  <c r="N49" i="2"/>
  <c r="O49" i="2"/>
  <c r="P49" i="2"/>
  <c r="Q49" i="2"/>
  <c r="S49" i="2"/>
  <c r="T49" i="2"/>
  <c r="D50" i="2"/>
  <c r="E50" i="2"/>
  <c r="F50" i="2"/>
  <c r="G50" i="2"/>
  <c r="H50" i="2"/>
  <c r="I50" i="2"/>
  <c r="J50" i="2"/>
  <c r="K50" i="2"/>
  <c r="L50" i="2"/>
  <c r="M50" i="2"/>
  <c r="N50" i="2"/>
  <c r="O50" i="2"/>
  <c r="P50" i="2"/>
  <c r="Q50" i="2"/>
  <c r="R50" i="2"/>
  <c r="S50" i="2"/>
  <c r="T50" i="2"/>
  <c r="U50" i="2"/>
  <c r="V50" i="2"/>
  <c r="D51" i="2"/>
  <c r="E51" i="2"/>
  <c r="F51" i="2"/>
  <c r="G51" i="2"/>
  <c r="H51" i="2"/>
  <c r="I51" i="2"/>
  <c r="J51" i="2"/>
  <c r="K51" i="2"/>
  <c r="L51" i="2"/>
  <c r="M51" i="2"/>
  <c r="N51" i="2"/>
  <c r="O51" i="2"/>
  <c r="P51" i="2"/>
  <c r="Q51" i="2"/>
  <c r="R51" i="2"/>
  <c r="S51" i="2"/>
  <c r="T51" i="2"/>
  <c r="V51" i="2"/>
  <c r="D52" i="2"/>
  <c r="E52" i="2"/>
  <c r="F52" i="2"/>
  <c r="G52" i="2"/>
  <c r="H52" i="2"/>
  <c r="I52" i="2"/>
  <c r="J52" i="2"/>
  <c r="K52" i="2"/>
  <c r="L52" i="2"/>
  <c r="M52" i="2"/>
  <c r="N52" i="2"/>
  <c r="O52" i="2"/>
  <c r="P52" i="2"/>
  <c r="Q52" i="2"/>
  <c r="S52" i="2"/>
  <c r="T52" i="2"/>
  <c r="V52" i="2"/>
  <c r="D53" i="2"/>
  <c r="E53" i="2"/>
  <c r="F53" i="2"/>
  <c r="G53" i="2"/>
  <c r="H53" i="2"/>
  <c r="I53" i="2"/>
  <c r="J53" i="2"/>
  <c r="K53" i="2"/>
  <c r="L53" i="2"/>
  <c r="M53" i="2"/>
  <c r="N53" i="2"/>
  <c r="O53" i="2"/>
  <c r="P53" i="2"/>
  <c r="Q53" i="2"/>
  <c r="R53" i="2"/>
  <c r="S53" i="2"/>
  <c r="T53" i="2"/>
  <c r="U53" i="2"/>
  <c r="V53" i="2"/>
  <c r="D54" i="2"/>
  <c r="E54" i="2"/>
  <c r="F54" i="2"/>
  <c r="G54" i="2"/>
  <c r="H54" i="2"/>
  <c r="I54" i="2"/>
  <c r="J54" i="2"/>
  <c r="K54" i="2"/>
  <c r="L54" i="2"/>
  <c r="M54" i="2"/>
  <c r="N54" i="2"/>
  <c r="O54" i="2"/>
  <c r="P54" i="2"/>
  <c r="Q54" i="2"/>
  <c r="R54" i="2"/>
  <c r="T54" i="2"/>
  <c r="U54" i="2"/>
  <c r="V54" i="2"/>
  <c r="D55" i="2"/>
  <c r="E55" i="2"/>
  <c r="F55" i="2"/>
  <c r="G55" i="2"/>
  <c r="H55" i="2"/>
  <c r="I55" i="2"/>
  <c r="J55" i="2"/>
  <c r="K55" i="2"/>
  <c r="L55" i="2"/>
  <c r="M55" i="2"/>
  <c r="N55" i="2"/>
  <c r="O55" i="2"/>
  <c r="P55" i="2"/>
  <c r="Q55" i="2"/>
  <c r="T55" i="2"/>
  <c r="U55" i="2"/>
  <c r="V55" i="2"/>
  <c r="D56" i="2"/>
  <c r="E56" i="2"/>
  <c r="F56" i="2"/>
  <c r="G56" i="2"/>
  <c r="H56" i="2"/>
  <c r="I56" i="2"/>
  <c r="J56" i="2"/>
  <c r="K56" i="2"/>
  <c r="L56" i="2"/>
  <c r="M56" i="2"/>
  <c r="N56" i="2"/>
  <c r="O56" i="2"/>
  <c r="P56" i="2"/>
  <c r="Q56" i="2"/>
  <c r="S56" i="2"/>
  <c r="T56" i="2"/>
  <c r="U56" i="2"/>
  <c r="V56" i="2"/>
  <c r="D57" i="2"/>
  <c r="E57" i="2"/>
  <c r="F57" i="2"/>
  <c r="G57" i="2"/>
  <c r="H57" i="2"/>
  <c r="I57" i="2"/>
  <c r="J57" i="2"/>
  <c r="K57" i="2"/>
  <c r="L57" i="2"/>
  <c r="M57" i="2"/>
  <c r="N57" i="2"/>
  <c r="O57" i="2"/>
  <c r="P57" i="2"/>
  <c r="Q57" i="2"/>
  <c r="R57" i="2"/>
  <c r="S57" i="2"/>
  <c r="T57" i="2"/>
  <c r="U57" i="2"/>
  <c r="V57" i="2"/>
  <c r="D58" i="2"/>
  <c r="E58" i="2"/>
  <c r="F58" i="2"/>
  <c r="G58" i="2"/>
  <c r="H58" i="2"/>
  <c r="I58" i="2"/>
  <c r="J58" i="2"/>
  <c r="K58" i="2"/>
  <c r="L58" i="2"/>
  <c r="M58" i="2"/>
  <c r="N58" i="2"/>
  <c r="O58" i="2"/>
  <c r="P58" i="2"/>
  <c r="Q58" i="2"/>
  <c r="R58" i="2"/>
  <c r="S58" i="2"/>
  <c r="T58" i="2"/>
  <c r="U58" i="2"/>
  <c r="V58" i="2"/>
  <c r="D59" i="2"/>
  <c r="E59" i="2"/>
  <c r="F59" i="2"/>
  <c r="G59" i="2"/>
  <c r="H59" i="2"/>
  <c r="I59" i="2"/>
  <c r="J59" i="2"/>
  <c r="K59" i="2"/>
  <c r="L59" i="2"/>
  <c r="M59" i="2"/>
  <c r="N59" i="2"/>
  <c r="O59" i="2"/>
  <c r="P59" i="2"/>
  <c r="Q59" i="2"/>
  <c r="S59" i="2"/>
  <c r="T59" i="2"/>
  <c r="D60" i="2"/>
  <c r="E60" i="2"/>
  <c r="F60" i="2"/>
  <c r="G60" i="2"/>
  <c r="H60" i="2"/>
  <c r="I60" i="2"/>
  <c r="J60" i="2"/>
  <c r="K60" i="2"/>
  <c r="L60" i="2"/>
  <c r="M60" i="2"/>
  <c r="N60" i="2"/>
  <c r="O60" i="2"/>
  <c r="P60" i="2"/>
  <c r="Q60" i="2"/>
  <c r="R60" i="2"/>
  <c r="U60" i="2"/>
  <c r="V60" i="2"/>
  <c r="D61" i="2"/>
  <c r="E61" i="2"/>
  <c r="F61" i="2"/>
  <c r="G61" i="2"/>
  <c r="H61" i="2"/>
  <c r="I61" i="2"/>
  <c r="J61" i="2"/>
  <c r="K61" i="2"/>
  <c r="L61" i="2"/>
  <c r="M61" i="2"/>
  <c r="N61" i="2"/>
  <c r="O61" i="2"/>
  <c r="P61" i="2"/>
  <c r="Q61" i="2"/>
  <c r="R61" i="2"/>
  <c r="S61" i="2"/>
  <c r="T61" i="2"/>
  <c r="D62" i="2"/>
  <c r="E62" i="2"/>
  <c r="F62" i="2"/>
  <c r="G62" i="2"/>
  <c r="H62" i="2"/>
  <c r="I62" i="2"/>
  <c r="J62" i="2"/>
  <c r="K62" i="2"/>
  <c r="L62" i="2"/>
  <c r="M62" i="2"/>
  <c r="N62" i="2"/>
  <c r="O62" i="2"/>
  <c r="P62" i="2"/>
  <c r="Q62" i="2"/>
  <c r="R62" i="2"/>
  <c r="V62" i="2"/>
  <c r="D63" i="2"/>
  <c r="E63" i="2"/>
  <c r="F63" i="2"/>
  <c r="G63" i="2"/>
  <c r="H63" i="2"/>
  <c r="I63" i="2"/>
  <c r="J63" i="2"/>
  <c r="K63" i="2"/>
  <c r="L63" i="2"/>
  <c r="M63" i="2"/>
  <c r="N63" i="2"/>
  <c r="O63" i="2"/>
  <c r="P63" i="2"/>
  <c r="Q63" i="2"/>
  <c r="R63" i="2"/>
  <c r="S63" i="2"/>
  <c r="T63" i="2"/>
  <c r="U63" i="2"/>
  <c r="V63" i="2"/>
  <c r="D64" i="2"/>
  <c r="E64" i="2"/>
  <c r="F64" i="2"/>
  <c r="G64" i="2"/>
  <c r="H64" i="2"/>
  <c r="I64" i="2"/>
  <c r="J64" i="2"/>
  <c r="K64" i="2"/>
  <c r="L64" i="2"/>
  <c r="M64" i="2"/>
  <c r="N64" i="2"/>
  <c r="O64" i="2"/>
  <c r="P64" i="2"/>
  <c r="Q64" i="2"/>
  <c r="S64" i="2"/>
  <c r="T64" i="2"/>
  <c r="V64" i="2"/>
  <c r="D65" i="2"/>
  <c r="E65" i="2"/>
  <c r="F65" i="2"/>
  <c r="G65" i="2"/>
  <c r="H65" i="2"/>
  <c r="I65" i="2"/>
  <c r="J65" i="2"/>
  <c r="K65" i="2"/>
  <c r="L65" i="2"/>
  <c r="M65" i="2"/>
  <c r="N65" i="2"/>
  <c r="O65" i="2"/>
  <c r="P65" i="2"/>
  <c r="Q65" i="2"/>
  <c r="R65" i="2"/>
  <c r="S65" i="2"/>
  <c r="T65" i="2"/>
  <c r="V65" i="2"/>
  <c r="D66" i="2"/>
  <c r="E66" i="2"/>
  <c r="F66" i="2"/>
  <c r="G66" i="2"/>
  <c r="H66" i="2"/>
  <c r="I66" i="2"/>
  <c r="J66" i="2"/>
  <c r="K66" i="2"/>
  <c r="L66" i="2"/>
  <c r="M66" i="2"/>
  <c r="N66" i="2"/>
  <c r="O66" i="2"/>
  <c r="P66" i="2"/>
  <c r="Q66" i="2"/>
  <c r="V66" i="2"/>
  <c r="D67" i="2"/>
  <c r="E67" i="2"/>
  <c r="F67" i="2"/>
  <c r="G67" i="2"/>
  <c r="H67" i="2"/>
  <c r="I67" i="2"/>
  <c r="J67" i="2"/>
  <c r="K67" i="2"/>
  <c r="L67" i="2"/>
  <c r="M67" i="2"/>
  <c r="N67" i="2"/>
  <c r="O67" i="2"/>
  <c r="P67" i="2"/>
  <c r="Q67" i="2"/>
  <c r="S67" i="2"/>
  <c r="T67" i="2"/>
  <c r="U67" i="2"/>
  <c r="V67" i="2"/>
  <c r="D68" i="2"/>
  <c r="E68" i="2"/>
  <c r="F68" i="2"/>
  <c r="G68" i="2"/>
  <c r="H68" i="2"/>
  <c r="I68" i="2"/>
  <c r="J68" i="2"/>
  <c r="K68" i="2"/>
  <c r="L68" i="2"/>
  <c r="M68" i="2"/>
  <c r="N68" i="2"/>
  <c r="O68" i="2"/>
  <c r="P68" i="2"/>
  <c r="Q68" i="2"/>
  <c r="R68" i="2"/>
  <c r="S68" i="2"/>
  <c r="T68" i="2"/>
  <c r="U68" i="2"/>
  <c r="V68" i="2"/>
  <c r="D69" i="2"/>
  <c r="E69" i="2"/>
  <c r="F69" i="2"/>
  <c r="G69" i="2"/>
  <c r="H69" i="2"/>
  <c r="I69" i="2"/>
  <c r="J69" i="2"/>
  <c r="K69" i="2"/>
  <c r="L69" i="2"/>
  <c r="M69" i="2"/>
  <c r="N69" i="2"/>
  <c r="O69" i="2"/>
  <c r="P69" i="2"/>
  <c r="Q69" i="2"/>
  <c r="U69" i="2"/>
  <c r="V69" i="2"/>
  <c r="D70" i="2"/>
  <c r="E70" i="2"/>
  <c r="F70" i="2"/>
  <c r="G70" i="2"/>
  <c r="H70" i="2"/>
  <c r="I70" i="2"/>
  <c r="J70" i="2"/>
  <c r="K70" i="2"/>
  <c r="L70" i="2"/>
  <c r="M70" i="2"/>
  <c r="N70" i="2"/>
  <c r="O70" i="2"/>
  <c r="P70" i="2"/>
  <c r="Q70" i="2"/>
  <c r="U70" i="2"/>
  <c r="V70" i="2"/>
  <c r="D71" i="2"/>
  <c r="E71" i="2"/>
  <c r="F71" i="2"/>
  <c r="G71" i="2"/>
  <c r="H71" i="2"/>
  <c r="I71" i="2"/>
  <c r="J71" i="2"/>
  <c r="K71" i="2"/>
  <c r="L71" i="2"/>
  <c r="M71" i="2"/>
  <c r="N71" i="2"/>
  <c r="O71" i="2"/>
  <c r="P71" i="2"/>
  <c r="Q71" i="2"/>
  <c r="R71" i="2"/>
  <c r="S71" i="2"/>
  <c r="T71" i="2"/>
  <c r="U71" i="2"/>
  <c r="V71" i="2"/>
  <c r="D72" i="2"/>
  <c r="E72" i="2"/>
  <c r="F72" i="2"/>
  <c r="G72" i="2"/>
  <c r="H72" i="2"/>
  <c r="I72" i="2"/>
  <c r="J72" i="2"/>
  <c r="K72" i="2"/>
  <c r="L72" i="2"/>
  <c r="M72" i="2"/>
  <c r="N72" i="2"/>
  <c r="O72" i="2"/>
  <c r="P72" i="2"/>
  <c r="Q72" i="2"/>
  <c r="R72" i="2"/>
  <c r="T72" i="2"/>
  <c r="U72" i="2"/>
  <c r="V72" i="2"/>
  <c r="D73" i="2"/>
  <c r="E73" i="2"/>
  <c r="F73" i="2"/>
  <c r="G73" i="2"/>
  <c r="H73" i="2"/>
  <c r="I73" i="2"/>
  <c r="J73" i="2"/>
  <c r="K73" i="2"/>
  <c r="L73" i="2"/>
  <c r="M73" i="2"/>
  <c r="N73" i="2"/>
  <c r="O73" i="2"/>
  <c r="P73" i="2"/>
  <c r="Q73" i="2"/>
  <c r="R73" i="2"/>
  <c r="S73" i="2"/>
  <c r="T73" i="2"/>
  <c r="U73" i="2"/>
  <c r="V73" i="2"/>
  <c r="D74" i="2"/>
  <c r="E74" i="2"/>
  <c r="F74" i="2"/>
  <c r="G74" i="2"/>
  <c r="H74" i="2"/>
  <c r="I74" i="2"/>
  <c r="J74" i="2"/>
  <c r="K74" i="2"/>
  <c r="L74" i="2"/>
  <c r="M74" i="2"/>
  <c r="N74" i="2"/>
  <c r="O74" i="2"/>
  <c r="P74" i="2"/>
  <c r="Q74" i="2"/>
  <c r="R74" i="2"/>
  <c r="S74" i="2"/>
  <c r="T74" i="2"/>
  <c r="U74" i="2"/>
  <c r="V74" i="2"/>
  <c r="D75" i="2"/>
  <c r="E75" i="2"/>
  <c r="F75" i="2"/>
  <c r="G75" i="2"/>
  <c r="H75" i="2"/>
  <c r="I75" i="2"/>
  <c r="J75" i="2"/>
  <c r="K75" i="2"/>
  <c r="L75" i="2"/>
  <c r="M75" i="2"/>
  <c r="N75" i="2"/>
  <c r="O75" i="2"/>
  <c r="P75" i="2"/>
  <c r="Q75" i="2"/>
  <c r="R75" i="2"/>
  <c r="T75" i="2"/>
  <c r="U75" i="2"/>
  <c r="V75" i="2"/>
  <c r="D76" i="2"/>
  <c r="E76" i="2"/>
  <c r="F76" i="2"/>
  <c r="G76" i="2"/>
  <c r="H76" i="2"/>
  <c r="I76" i="2"/>
  <c r="J76" i="2"/>
  <c r="K76" i="2"/>
  <c r="L76" i="2"/>
  <c r="M76" i="2"/>
  <c r="N76" i="2"/>
  <c r="O76" i="2"/>
  <c r="P76" i="2"/>
  <c r="Q76" i="2"/>
  <c r="R76" i="2"/>
  <c r="S76" i="2"/>
  <c r="T76" i="2"/>
  <c r="U76" i="2"/>
  <c r="V76" i="2"/>
  <c r="D77" i="2"/>
  <c r="E77" i="2"/>
  <c r="F77" i="2"/>
  <c r="G77" i="2"/>
  <c r="H77" i="2"/>
  <c r="I77" i="2"/>
  <c r="J77" i="2"/>
  <c r="K77" i="2"/>
  <c r="L77" i="2"/>
  <c r="M77" i="2"/>
  <c r="N77" i="2"/>
  <c r="O77" i="2"/>
  <c r="P77" i="2"/>
  <c r="Q77" i="2"/>
  <c r="R77" i="2"/>
  <c r="S77" i="2"/>
  <c r="T77" i="2"/>
  <c r="U77" i="2"/>
  <c r="V77" i="2"/>
  <c r="D78" i="2"/>
  <c r="E78" i="2"/>
  <c r="F78" i="2"/>
  <c r="G78" i="2"/>
  <c r="H78" i="2"/>
  <c r="I78" i="2"/>
  <c r="J78" i="2"/>
  <c r="K78" i="2"/>
  <c r="L78" i="2"/>
  <c r="M78" i="2"/>
  <c r="N78" i="2"/>
  <c r="O78" i="2"/>
  <c r="P78" i="2"/>
  <c r="Q78" i="2"/>
  <c r="R78" i="2"/>
  <c r="S78" i="2"/>
  <c r="T78" i="2"/>
  <c r="U78" i="2"/>
  <c r="V78" i="2"/>
  <c r="D79" i="2"/>
  <c r="E79" i="2"/>
  <c r="F79" i="2"/>
  <c r="G79" i="2"/>
  <c r="H79" i="2"/>
  <c r="I79" i="2"/>
  <c r="J79" i="2"/>
  <c r="K79" i="2"/>
  <c r="L79" i="2"/>
  <c r="M79" i="2"/>
  <c r="N79" i="2"/>
  <c r="O79" i="2"/>
  <c r="P79" i="2"/>
  <c r="Q79" i="2"/>
  <c r="R79" i="2"/>
  <c r="T79" i="2"/>
  <c r="U79" i="2"/>
  <c r="V79" i="2"/>
  <c r="D80" i="2"/>
  <c r="E80" i="2"/>
  <c r="F80" i="2"/>
  <c r="G80" i="2"/>
  <c r="H80" i="2"/>
  <c r="I80" i="2"/>
  <c r="J80" i="2"/>
  <c r="K80" i="2"/>
  <c r="L80" i="2"/>
  <c r="M80" i="2"/>
  <c r="N80" i="2"/>
  <c r="O80" i="2"/>
  <c r="P80" i="2"/>
  <c r="Q80" i="2"/>
  <c r="R80" i="2"/>
  <c r="T80" i="2"/>
  <c r="U80" i="2"/>
  <c r="V80" i="2"/>
  <c r="D81" i="2"/>
  <c r="E81" i="2"/>
  <c r="F81" i="2"/>
  <c r="G81" i="2"/>
  <c r="H81" i="2"/>
  <c r="I81" i="2"/>
  <c r="J81" i="2"/>
  <c r="K81" i="2"/>
  <c r="L81" i="2"/>
  <c r="M81" i="2"/>
  <c r="N81" i="2"/>
  <c r="O81" i="2"/>
  <c r="P81" i="2"/>
  <c r="Q81" i="2"/>
  <c r="R81" i="2"/>
  <c r="T81" i="2"/>
  <c r="U81" i="2"/>
  <c r="V81" i="2"/>
  <c r="D82" i="2"/>
  <c r="E82" i="2"/>
  <c r="F82" i="2"/>
  <c r="G82" i="2"/>
  <c r="H82" i="2"/>
  <c r="I82" i="2"/>
  <c r="J82" i="2"/>
  <c r="K82" i="2"/>
  <c r="L82" i="2"/>
  <c r="M82" i="2"/>
  <c r="N82" i="2"/>
  <c r="O82" i="2"/>
  <c r="P82" i="2"/>
  <c r="Q82" i="2"/>
  <c r="R82" i="2"/>
  <c r="S82" i="2"/>
  <c r="T82" i="2"/>
  <c r="U82" i="2"/>
  <c r="V82" i="2"/>
  <c r="D83" i="2"/>
  <c r="E83" i="2"/>
  <c r="F83" i="2"/>
  <c r="G83" i="2"/>
  <c r="H83" i="2"/>
  <c r="I83" i="2"/>
  <c r="J83" i="2"/>
  <c r="K83" i="2"/>
  <c r="L83" i="2"/>
  <c r="M83" i="2"/>
  <c r="N83" i="2"/>
  <c r="O83" i="2"/>
  <c r="P83" i="2"/>
  <c r="Q83" i="2"/>
  <c r="R83" i="2"/>
  <c r="S83" i="2"/>
  <c r="T83" i="2"/>
  <c r="V83" i="2"/>
  <c r="D84" i="2"/>
  <c r="E84" i="2"/>
  <c r="F84" i="2"/>
  <c r="G84" i="2"/>
  <c r="H84" i="2"/>
  <c r="I84" i="2"/>
  <c r="J84" i="2"/>
  <c r="K84" i="2"/>
  <c r="L84" i="2"/>
  <c r="M84" i="2"/>
  <c r="N84" i="2"/>
  <c r="O84" i="2"/>
  <c r="P84" i="2"/>
  <c r="Q84" i="2"/>
  <c r="R84" i="2"/>
  <c r="S84" i="2"/>
  <c r="T84" i="2"/>
  <c r="U84" i="2"/>
  <c r="V84" i="2"/>
  <c r="D85" i="2"/>
  <c r="E85" i="2"/>
  <c r="F85" i="2"/>
  <c r="G85" i="2"/>
  <c r="H85" i="2"/>
  <c r="I85" i="2"/>
  <c r="J85" i="2"/>
  <c r="K85" i="2"/>
  <c r="L85" i="2"/>
  <c r="M85" i="2"/>
  <c r="N85" i="2"/>
  <c r="O85" i="2"/>
  <c r="P85" i="2"/>
  <c r="Q85" i="2"/>
  <c r="R85" i="2"/>
  <c r="T85" i="2"/>
  <c r="V85" i="2"/>
  <c r="D86" i="2"/>
  <c r="E86" i="2"/>
  <c r="F86" i="2"/>
  <c r="G86" i="2"/>
  <c r="H86" i="2"/>
  <c r="I86" i="2"/>
  <c r="J86" i="2"/>
  <c r="K86" i="2"/>
  <c r="L86" i="2"/>
  <c r="M86" i="2"/>
  <c r="N86" i="2"/>
  <c r="O86" i="2"/>
  <c r="P86" i="2"/>
  <c r="Q86" i="2"/>
  <c r="R86" i="2"/>
  <c r="T86" i="2"/>
  <c r="V86" i="2"/>
  <c r="D87" i="2"/>
  <c r="E87" i="2"/>
  <c r="F87" i="2"/>
  <c r="G87" i="2"/>
  <c r="H87" i="2"/>
  <c r="I87" i="2"/>
  <c r="J87" i="2"/>
  <c r="K87" i="2"/>
  <c r="L87" i="2"/>
  <c r="M87" i="2"/>
  <c r="N87" i="2"/>
  <c r="O87" i="2"/>
  <c r="P87" i="2"/>
  <c r="Q87" i="2"/>
  <c r="R87" i="2"/>
  <c r="S87" i="2"/>
  <c r="T87" i="2"/>
  <c r="U87" i="2"/>
  <c r="V87" i="2"/>
  <c r="D88" i="2"/>
  <c r="E88" i="2"/>
  <c r="F88" i="2"/>
  <c r="G88" i="2"/>
  <c r="H88" i="2"/>
  <c r="I88" i="2"/>
  <c r="J88" i="2"/>
  <c r="K88" i="2"/>
  <c r="L88" i="2"/>
  <c r="M88" i="2"/>
  <c r="N88" i="2"/>
  <c r="O88" i="2"/>
  <c r="P88" i="2"/>
  <c r="Q88" i="2"/>
  <c r="R88" i="2"/>
  <c r="S88" i="2"/>
  <c r="T88" i="2"/>
  <c r="U88" i="2"/>
  <c r="V88" i="2"/>
  <c r="D89" i="2"/>
  <c r="E89" i="2"/>
  <c r="F89" i="2"/>
  <c r="G89" i="2"/>
  <c r="H89" i="2"/>
  <c r="I89" i="2"/>
  <c r="J89" i="2"/>
  <c r="K89" i="2"/>
  <c r="L89" i="2"/>
  <c r="M89" i="2"/>
  <c r="N89" i="2"/>
  <c r="O89" i="2"/>
  <c r="P89" i="2"/>
  <c r="Q89" i="2"/>
  <c r="T89" i="2"/>
  <c r="U89" i="2"/>
  <c r="V89" i="2"/>
  <c r="D90" i="2"/>
  <c r="E90" i="2"/>
  <c r="F90" i="2"/>
  <c r="G90" i="2"/>
  <c r="H90" i="2"/>
  <c r="I90" i="2"/>
  <c r="J90" i="2"/>
  <c r="K90" i="2"/>
  <c r="L90" i="2"/>
  <c r="M90" i="2"/>
  <c r="N90" i="2"/>
  <c r="O90" i="2"/>
  <c r="P90" i="2"/>
  <c r="Q90" i="2"/>
  <c r="S90" i="2"/>
  <c r="T90" i="2"/>
  <c r="V90" i="2"/>
  <c r="D91" i="2"/>
  <c r="E91" i="2"/>
  <c r="F91" i="2"/>
  <c r="G91" i="2"/>
  <c r="H91" i="2"/>
  <c r="I91" i="2"/>
  <c r="J91" i="2"/>
  <c r="K91" i="2"/>
  <c r="L91" i="2"/>
  <c r="M91" i="2"/>
  <c r="N91" i="2"/>
  <c r="O91" i="2"/>
  <c r="P91" i="2"/>
  <c r="Q91" i="2"/>
  <c r="S91" i="2"/>
  <c r="T91" i="2"/>
  <c r="U91" i="2"/>
  <c r="V91" i="2"/>
  <c r="D92" i="2"/>
  <c r="E92" i="2"/>
  <c r="F92" i="2"/>
  <c r="G92" i="2"/>
  <c r="H92" i="2"/>
  <c r="I92" i="2"/>
  <c r="J92" i="2"/>
  <c r="K92" i="2"/>
  <c r="L92" i="2"/>
  <c r="M92" i="2"/>
  <c r="N92" i="2"/>
  <c r="O92" i="2"/>
  <c r="P92" i="2"/>
  <c r="Q92" i="2"/>
  <c r="S92" i="2"/>
  <c r="T92" i="2"/>
  <c r="U92" i="2"/>
  <c r="V92" i="2"/>
  <c r="D93" i="2"/>
  <c r="E93" i="2"/>
  <c r="F93" i="2"/>
  <c r="G93" i="2"/>
  <c r="H93" i="2"/>
  <c r="I93" i="2"/>
  <c r="J93" i="2"/>
  <c r="K93" i="2"/>
  <c r="L93" i="2"/>
  <c r="M93" i="2"/>
  <c r="N93" i="2"/>
  <c r="O93" i="2"/>
  <c r="P93" i="2"/>
  <c r="Q93" i="2"/>
  <c r="S93" i="2"/>
  <c r="U93" i="2"/>
  <c r="V93" i="2"/>
  <c r="D94" i="2"/>
  <c r="E94" i="2"/>
  <c r="F94" i="2"/>
  <c r="G94" i="2"/>
  <c r="H94" i="2"/>
  <c r="I94" i="2"/>
  <c r="J94" i="2"/>
  <c r="K94" i="2"/>
  <c r="L94" i="2"/>
  <c r="M94" i="2"/>
  <c r="N94" i="2"/>
  <c r="O94" i="2"/>
  <c r="P94" i="2"/>
  <c r="Q94" i="2"/>
  <c r="V94" i="2"/>
  <c r="D95" i="2"/>
  <c r="E95" i="2"/>
  <c r="F95" i="2"/>
  <c r="G95" i="2"/>
  <c r="H95" i="2"/>
  <c r="I95" i="2"/>
  <c r="J95" i="2"/>
  <c r="K95" i="2"/>
  <c r="L95" i="2"/>
  <c r="M95" i="2"/>
  <c r="N95" i="2"/>
  <c r="O95" i="2"/>
  <c r="P95" i="2"/>
  <c r="Q95" i="2"/>
  <c r="R95" i="2"/>
  <c r="U95" i="2"/>
  <c r="D96" i="2"/>
  <c r="E96" i="2"/>
  <c r="F96" i="2"/>
  <c r="G96" i="2"/>
  <c r="H96" i="2"/>
  <c r="I96" i="2"/>
  <c r="J96" i="2"/>
  <c r="K96" i="2"/>
  <c r="L96" i="2"/>
  <c r="M96" i="2"/>
  <c r="N96" i="2"/>
  <c r="O96" i="2"/>
  <c r="P96" i="2"/>
  <c r="Q96" i="2"/>
  <c r="S96" i="2"/>
  <c r="T96" i="2"/>
  <c r="U96" i="2"/>
  <c r="V96" i="2"/>
  <c r="D97" i="2"/>
  <c r="E97" i="2"/>
  <c r="F97" i="2"/>
  <c r="G97" i="2"/>
  <c r="H97" i="2"/>
  <c r="I97" i="2"/>
  <c r="J97" i="2"/>
  <c r="K97" i="2"/>
  <c r="L97" i="2"/>
  <c r="M97" i="2"/>
  <c r="N97" i="2"/>
  <c r="O97" i="2"/>
  <c r="P97" i="2"/>
  <c r="Q97" i="2"/>
  <c r="V97" i="2"/>
  <c r="D98" i="2"/>
  <c r="E98" i="2"/>
  <c r="F98" i="2"/>
  <c r="G98" i="2"/>
  <c r="H98" i="2"/>
  <c r="I98" i="2"/>
  <c r="J98" i="2"/>
  <c r="K98" i="2"/>
  <c r="L98" i="2"/>
  <c r="M98" i="2"/>
  <c r="N98" i="2"/>
  <c r="O98" i="2"/>
  <c r="P98" i="2"/>
  <c r="Q98" i="2"/>
  <c r="S98" i="2"/>
  <c r="T98" i="2"/>
  <c r="U98" i="2"/>
  <c r="D99" i="2"/>
  <c r="E99" i="2"/>
  <c r="F99" i="2"/>
  <c r="G99" i="2"/>
  <c r="H99" i="2"/>
  <c r="I99" i="2"/>
  <c r="J99" i="2"/>
  <c r="K99" i="2"/>
  <c r="L99" i="2"/>
  <c r="M99" i="2"/>
  <c r="N99" i="2"/>
  <c r="O99" i="2"/>
  <c r="P99" i="2"/>
  <c r="Q99" i="2"/>
  <c r="R99" i="2"/>
  <c r="S99" i="2"/>
  <c r="T99" i="2"/>
  <c r="V99" i="2"/>
  <c r="D100" i="2"/>
  <c r="E100" i="2"/>
  <c r="F100" i="2"/>
  <c r="G100" i="2"/>
  <c r="H100" i="2"/>
  <c r="I100" i="2"/>
  <c r="J100" i="2"/>
  <c r="K100" i="2"/>
  <c r="L100" i="2"/>
  <c r="M100" i="2"/>
  <c r="N100" i="2"/>
  <c r="O100" i="2"/>
  <c r="P100" i="2"/>
  <c r="Q100" i="2"/>
  <c r="R100" i="2"/>
  <c r="S100" i="2"/>
  <c r="T100" i="2"/>
  <c r="V100" i="2"/>
  <c r="D101" i="2"/>
  <c r="E101" i="2"/>
  <c r="F101" i="2"/>
  <c r="G101" i="2"/>
  <c r="H101" i="2"/>
  <c r="I101" i="2"/>
  <c r="J101" i="2"/>
  <c r="K101" i="2"/>
  <c r="L101" i="2"/>
  <c r="M101" i="2"/>
  <c r="N101" i="2"/>
  <c r="O101" i="2"/>
  <c r="P101" i="2"/>
  <c r="Q101" i="2"/>
  <c r="R101" i="2"/>
  <c r="V101" i="2"/>
  <c r="D102" i="2"/>
  <c r="E102" i="2"/>
  <c r="F102" i="2"/>
  <c r="G102" i="2"/>
  <c r="H102" i="2"/>
  <c r="I102" i="2"/>
  <c r="J102" i="2"/>
  <c r="K102" i="2"/>
  <c r="L102" i="2"/>
  <c r="M102" i="2"/>
  <c r="N102" i="2"/>
  <c r="O102" i="2"/>
  <c r="P102" i="2"/>
  <c r="Q102" i="2"/>
  <c r="V102" i="2"/>
  <c r="D103" i="2"/>
  <c r="E103" i="2"/>
  <c r="F103" i="2"/>
  <c r="G103" i="2"/>
  <c r="H103" i="2"/>
  <c r="I103" i="2"/>
  <c r="J103" i="2"/>
  <c r="K103" i="2"/>
  <c r="L103" i="2"/>
  <c r="M103" i="2"/>
  <c r="N103" i="2"/>
  <c r="O103" i="2"/>
  <c r="P103" i="2"/>
  <c r="Q103" i="2"/>
  <c r="V103" i="2"/>
  <c r="D104" i="2"/>
  <c r="E104" i="2"/>
  <c r="F104" i="2"/>
  <c r="G104" i="2"/>
  <c r="H104" i="2"/>
  <c r="I104" i="2"/>
  <c r="J104" i="2"/>
  <c r="K104" i="2"/>
  <c r="L104" i="2"/>
  <c r="M104" i="2"/>
  <c r="N104" i="2"/>
  <c r="O104" i="2"/>
  <c r="P104" i="2"/>
  <c r="Q104" i="2"/>
  <c r="R104" i="2"/>
  <c r="V104" i="2"/>
  <c r="D105" i="2"/>
  <c r="E105" i="2"/>
  <c r="F105" i="2"/>
  <c r="G105" i="2"/>
  <c r="H105" i="2"/>
  <c r="I105" i="2"/>
  <c r="J105" i="2"/>
  <c r="K105" i="2"/>
  <c r="L105" i="2"/>
  <c r="M105" i="2"/>
  <c r="N105" i="2"/>
  <c r="O105" i="2"/>
  <c r="P105" i="2"/>
  <c r="Q105" i="2"/>
  <c r="R105" i="2"/>
  <c r="V105" i="2"/>
  <c r="D106" i="2"/>
  <c r="E106" i="2"/>
  <c r="F106" i="2"/>
  <c r="G106" i="2"/>
  <c r="H106" i="2"/>
  <c r="I106" i="2"/>
  <c r="J106" i="2"/>
  <c r="K106" i="2"/>
  <c r="L106" i="2"/>
  <c r="M106" i="2"/>
  <c r="N106" i="2"/>
  <c r="O106" i="2"/>
  <c r="P106" i="2"/>
  <c r="Q106" i="2"/>
  <c r="V106" i="2"/>
  <c r="D107" i="2"/>
  <c r="E107" i="2"/>
  <c r="F107" i="2"/>
  <c r="G107" i="2"/>
  <c r="H107" i="2"/>
  <c r="I107" i="2"/>
  <c r="J107" i="2"/>
  <c r="K107" i="2"/>
  <c r="L107" i="2"/>
  <c r="M107" i="2"/>
  <c r="N107" i="2"/>
  <c r="O107" i="2"/>
  <c r="P107" i="2"/>
  <c r="Q107" i="2"/>
  <c r="R107" i="2"/>
  <c r="S107" i="2"/>
  <c r="T107" i="2"/>
  <c r="U107" i="2"/>
  <c r="V107" i="2"/>
  <c r="D108" i="2"/>
  <c r="E108" i="2"/>
  <c r="F108" i="2"/>
  <c r="G108" i="2"/>
  <c r="H108" i="2"/>
  <c r="I108" i="2"/>
  <c r="J108" i="2"/>
  <c r="K108" i="2"/>
  <c r="L108" i="2"/>
  <c r="M108" i="2"/>
  <c r="N108" i="2"/>
  <c r="O108" i="2"/>
  <c r="P108" i="2"/>
  <c r="Q108" i="2"/>
  <c r="S108" i="2"/>
  <c r="T108" i="2"/>
  <c r="U108" i="2"/>
  <c r="V108" i="2"/>
  <c r="D109" i="2"/>
  <c r="E109" i="2"/>
  <c r="F109" i="2"/>
  <c r="G109" i="2"/>
  <c r="H109" i="2"/>
  <c r="I109" i="2"/>
  <c r="J109" i="2"/>
  <c r="K109" i="2"/>
  <c r="L109" i="2"/>
  <c r="M109" i="2"/>
  <c r="N109" i="2"/>
  <c r="O109" i="2"/>
  <c r="P109" i="2"/>
  <c r="Q109" i="2"/>
  <c r="R109" i="2"/>
  <c r="S109" i="2"/>
  <c r="T109" i="2"/>
  <c r="U109" i="2"/>
  <c r="V109" i="2"/>
  <c r="D110" i="2"/>
  <c r="E110" i="2"/>
  <c r="F110" i="2"/>
  <c r="G110" i="2"/>
  <c r="H110" i="2"/>
  <c r="I110" i="2"/>
  <c r="J110" i="2"/>
  <c r="K110" i="2"/>
  <c r="L110" i="2"/>
  <c r="M110" i="2"/>
  <c r="N110" i="2"/>
  <c r="O110" i="2"/>
  <c r="P110" i="2"/>
  <c r="Q110" i="2"/>
  <c r="R110" i="2"/>
  <c r="S110" i="2"/>
  <c r="T110" i="2"/>
  <c r="U110" i="2"/>
  <c r="V110" i="2"/>
  <c r="D111" i="2"/>
  <c r="E111" i="2"/>
  <c r="F111" i="2"/>
  <c r="G111" i="2"/>
  <c r="H111" i="2"/>
  <c r="I111" i="2"/>
  <c r="J111" i="2"/>
  <c r="K111" i="2"/>
  <c r="L111" i="2"/>
  <c r="M111" i="2"/>
  <c r="N111" i="2"/>
  <c r="O111" i="2"/>
  <c r="P111" i="2"/>
  <c r="Q111" i="2"/>
  <c r="R111" i="2"/>
  <c r="S111" i="2"/>
  <c r="T111" i="2"/>
  <c r="U111" i="2"/>
  <c r="V111" i="2"/>
  <c r="D112" i="2"/>
  <c r="E112" i="2"/>
  <c r="F112" i="2"/>
  <c r="G112" i="2"/>
  <c r="H112" i="2"/>
  <c r="I112" i="2"/>
  <c r="J112" i="2"/>
  <c r="K112" i="2"/>
  <c r="L112" i="2"/>
  <c r="M112" i="2"/>
  <c r="N112" i="2"/>
  <c r="O112" i="2"/>
  <c r="P112" i="2"/>
  <c r="Q112" i="2"/>
  <c r="S112" i="2"/>
  <c r="T112" i="2"/>
  <c r="U112" i="2"/>
  <c r="V112" i="2"/>
  <c r="D113" i="2"/>
  <c r="E113" i="2"/>
  <c r="F113" i="2"/>
  <c r="G113" i="2"/>
  <c r="H113" i="2"/>
  <c r="I113" i="2"/>
  <c r="J113" i="2"/>
  <c r="K113" i="2"/>
  <c r="L113" i="2"/>
  <c r="M113" i="2"/>
  <c r="N113" i="2"/>
  <c r="O113" i="2"/>
  <c r="P113" i="2"/>
  <c r="Q113" i="2"/>
  <c r="R113" i="2"/>
  <c r="S113" i="2"/>
  <c r="T113" i="2"/>
  <c r="U113" i="2"/>
  <c r="V113" i="2"/>
  <c r="D114" i="2"/>
  <c r="E114" i="2"/>
  <c r="F114" i="2"/>
  <c r="G114" i="2"/>
  <c r="H114" i="2"/>
  <c r="I114" i="2"/>
  <c r="J114" i="2"/>
  <c r="K114" i="2"/>
  <c r="L114" i="2"/>
  <c r="M114" i="2"/>
  <c r="N114" i="2"/>
  <c r="O114" i="2"/>
  <c r="P114" i="2"/>
  <c r="Q114" i="2"/>
  <c r="S114" i="2"/>
  <c r="T114" i="2"/>
  <c r="U114" i="2"/>
  <c r="V114" i="2"/>
  <c r="D115" i="2"/>
  <c r="E115" i="2"/>
  <c r="F115" i="2"/>
  <c r="G115" i="2"/>
  <c r="H115" i="2"/>
  <c r="I115" i="2"/>
  <c r="J115" i="2"/>
  <c r="K115" i="2"/>
  <c r="L115" i="2"/>
  <c r="M115" i="2"/>
  <c r="N115" i="2"/>
  <c r="O115" i="2"/>
  <c r="P115" i="2"/>
  <c r="Q115" i="2"/>
  <c r="V115" i="2"/>
  <c r="D116" i="2"/>
  <c r="E116" i="2"/>
  <c r="F116" i="2"/>
  <c r="G116" i="2"/>
  <c r="H116" i="2"/>
  <c r="I116" i="2"/>
  <c r="J116" i="2"/>
  <c r="K116" i="2"/>
  <c r="L116" i="2"/>
  <c r="M116" i="2"/>
  <c r="N116" i="2"/>
  <c r="O116" i="2"/>
  <c r="P116" i="2"/>
  <c r="Q116" i="2"/>
  <c r="R116" i="2"/>
  <c r="S116" i="2"/>
  <c r="T116" i="2"/>
  <c r="U116" i="2"/>
  <c r="V116" i="2"/>
  <c r="D117" i="2"/>
  <c r="E117" i="2"/>
  <c r="F117" i="2"/>
  <c r="G117" i="2"/>
  <c r="H117" i="2"/>
  <c r="I117" i="2"/>
  <c r="J117" i="2"/>
  <c r="K117" i="2"/>
  <c r="L117" i="2"/>
  <c r="M117" i="2"/>
  <c r="N117" i="2"/>
  <c r="O117" i="2"/>
  <c r="P117" i="2"/>
  <c r="Q117" i="2"/>
  <c r="V117" i="2"/>
  <c r="D118" i="2"/>
  <c r="E118" i="2"/>
  <c r="F118" i="2"/>
  <c r="G118" i="2"/>
  <c r="H118" i="2"/>
  <c r="I118" i="2"/>
  <c r="J118" i="2"/>
  <c r="K118" i="2"/>
  <c r="L118" i="2"/>
  <c r="M118" i="2"/>
  <c r="N118" i="2"/>
  <c r="O118" i="2"/>
  <c r="P118" i="2"/>
  <c r="Q118" i="2"/>
  <c r="R118" i="2"/>
  <c r="S118" i="2"/>
  <c r="T118" i="2"/>
  <c r="U118" i="2"/>
  <c r="V118" i="2"/>
  <c r="D119" i="2"/>
  <c r="E119" i="2"/>
  <c r="F119" i="2"/>
  <c r="G119" i="2"/>
  <c r="H119" i="2"/>
  <c r="I119" i="2"/>
  <c r="J119" i="2"/>
  <c r="K119" i="2"/>
  <c r="L119" i="2"/>
  <c r="M119" i="2"/>
  <c r="N119" i="2"/>
  <c r="O119" i="2"/>
  <c r="P119" i="2"/>
  <c r="Q119" i="2"/>
  <c r="V119" i="2"/>
  <c r="D120" i="2"/>
  <c r="E120" i="2"/>
  <c r="F120" i="2"/>
  <c r="G120" i="2"/>
  <c r="H120" i="2"/>
  <c r="I120" i="2"/>
  <c r="J120" i="2"/>
  <c r="K120" i="2"/>
  <c r="L120" i="2"/>
  <c r="M120" i="2"/>
  <c r="N120" i="2"/>
  <c r="O120" i="2"/>
  <c r="P120" i="2"/>
  <c r="Q120" i="2"/>
  <c r="V120" i="2"/>
  <c r="D121" i="2"/>
  <c r="E121" i="2"/>
  <c r="F121" i="2"/>
  <c r="G121" i="2"/>
  <c r="H121" i="2"/>
  <c r="I121" i="2"/>
  <c r="J121" i="2"/>
  <c r="K121" i="2"/>
  <c r="L121" i="2"/>
  <c r="M121" i="2"/>
  <c r="N121" i="2"/>
  <c r="O121" i="2"/>
  <c r="P121" i="2"/>
  <c r="Q121" i="2"/>
  <c r="V121" i="2"/>
  <c r="D122" i="2"/>
  <c r="E122" i="2"/>
  <c r="F122" i="2"/>
  <c r="G122" i="2"/>
  <c r="H122" i="2"/>
  <c r="I122" i="2"/>
  <c r="J122" i="2"/>
  <c r="K122" i="2"/>
  <c r="L122" i="2"/>
  <c r="M122" i="2"/>
  <c r="N122" i="2"/>
  <c r="O122" i="2"/>
  <c r="P122" i="2"/>
  <c r="Q122" i="2"/>
  <c r="R122" i="2"/>
  <c r="S122" i="2"/>
  <c r="T122" i="2"/>
  <c r="U122" i="2"/>
  <c r="V122" i="2"/>
  <c r="D123" i="2"/>
  <c r="E123" i="2"/>
  <c r="F123" i="2"/>
  <c r="G123" i="2"/>
  <c r="H123" i="2"/>
  <c r="I123" i="2"/>
  <c r="J123" i="2"/>
  <c r="K123" i="2"/>
  <c r="L123" i="2"/>
  <c r="M123" i="2"/>
  <c r="N123" i="2"/>
  <c r="O123" i="2"/>
  <c r="P123" i="2"/>
  <c r="Q123" i="2"/>
  <c r="R123" i="2"/>
  <c r="S123" i="2"/>
  <c r="T123" i="2"/>
  <c r="U123" i="2"/>
  <c r="V123" i="2"/>
  <c r="D124" i="2"/>
  <c r="E124" i="2"/>
  <c r="F124" i="2"/>
  <c r="G124" i="2"/>
  <c r="H124" i="2"/>
  <c r="I124" i="2"/>
  <c r="J124" i="2"/>
  <c r="K124" i="2"/>
  <c r="L124" i="2"/>
  <c r="M124" i="2"/>
  <c r="N124" i="2"/>
  <c r="O124" i="2"/>
  <c r="P124" i="2"/>
  <c r="Q124" i="2"/>
  <c r="R124" i="2"/>
  <c r="S124" i="2"/>
  <c r="T124" i="2"/>
  <c r="U124" i="2"/>
  <c r="V124" i="2"/>
  <c r="W2" i="2"/>
  <c r="E3" i="2"/>
  <c r="F3" i="2" s="1"/>
  <c r="G3" i="2" s="1"/>
  <c r="H3" i="2" s="1"/>
  <c r="I3" i="2" s="1"/>
  <c r="J3" i="2" s="1"/>
  <c r="K3" i="2" s="1"/>
  <c r="L3" i="2" s="1"/>
  <c r="M3" i="2" s="1"/>
  <c r="N3" i="2" s="1"/>
  <c r="O3" i="2" s="1"/>
  <c r="P3" i="2" s="1"/>
  <c r="Q3" i="2" s="1"/>
  <c r="R3" i="2" s="1"/>
  <c r="S3" i="2" s="1"/>
  <c r="T3" i="2" s="1"/>
  <c r="U3" i="2" s="1"/>
  <c r="V3" i="2" s="1"/>
  <c r="W130" i="2" l="1"/>
  <c r="X130" i="2" s="1"/>
  <c r="B132" i="2"/>
  <c r="B133" i="2" s="1"/>
  <c r="B134" i="2" s="1"/>
  <c r="B135" i="2" s="1"/>
  <c r="B136" i="2" s="1"/>
  <c r="B137" i="2" s="1"/>
  <c r="B138" i="2" s="1"/>
  <c r="B139" i="2" s="1"/>
  <c r="B140" i="2" s="1"/>
  <c r="B141" i="2" s="1"/>
  <c r="B142" i="2" s="1"/>
  <c r="B143" i="2" s="1"/>
  <c r="B144" i="2" s="1"/>
  <c r="B145" i="2" s="1"/>
  <c r="B146" i="2" s="1"/>
  <c r="B147" i="2" s="1"/>
  <c r="B148" i="2" s="1"/>
  <c r="K356" i="6"/>
  <c r="K355" i="6"/>
  <c r="T150" i="2"/>
  <c r="S150" i="2"/>
  <c r="V150" i="2"/>
  <c r="R150" i="2"/>
  <c r="U150" i="2"/>
  <c r="I125" i="1"/>
  <c r="I126" i="1" s="1"/>
  <c r="I127" i="1" s="1"/>
  <c r="I128" i="1" s="1"/>
  <c r="I129" i="1" s="1"/>
  <c r="I130" i="1" s="1"/>
  <c r="I131" i="1" s="1"/>
  <c r="I132" i="1" s="1"/>
  <c r="P150" i="2"/>
  <c r="P151" i="2" s="1"/>
  <c r="N150" i="2"/>
  <c r="N151" i="2" s="1"/>
  <c r="O150" i="2"/>
  <c r="O151" i="2" s="1"/>
  <c r="D150" i="2"/>
  <c r="D151" i="2" s="1"/>
  <c r="M150" i="2"/>
  <c r="M151" i="2" s="1"/>
  <c r="I150" i="2"/>
  <c r="I151" i="2" s="1"/>
  <c r="L150" i="2"/>
  <c r="L151" i="2" s="1"/>
  <c r="G150" i="2"/>
  <c r="K150" i="2"/>
  <c r="H150" i="2"/>
  <c r="Q150" i="2"/>
  <c r="J150" i="2"/>
  <c r="F150" i="2"/>
  <c r="W141" i="2"/>
  <c r="X141" i="2" s="1"/>
  <c r="E150" i="2"/>
  <c r="W125" i="2"/>
  <c r="X125" i="2" s="1"/>
  <c r="W129" i="2"/>
  <c r="X129" i="2" s="1"/>
  <c r="W145" i="2"/>
  <c r="X145" i="2" s="1"/>
  <c r="W137" i="2"/>
  <c r="X137" i="2" s="1"/>
  <c r="W133" i="2"/>
  <c r="X133" i="2" s="1"/>
  <c r="W138" i="2"/>
  <c r="X138" i="2" s="1"/>
  <c r="W134" i="2"/>
  <c r="X134" i="2" s="1"/>
  <c r="W127" i="2"/>
  <c r="X127" i="2" s="1"/>
  <c r="W131" i="2"/>
  <c r="X131" i="2" s="1"/>
  <c r="W147" i="2"/>
  <c r="X147" i="2" s="1"/>
  <c r="W143" i="2"/>
  <c r="X143" i="2" s="1"/>
  <c r="W139" i="2"/>
  <c r="X139" i="2" s="1"/>
  <c r="W135" i="2"/>
  <c r="X135" i="2" s="1"/>
  <c r="W146" i="2"/>
  <c r="X146" i="2" s="1"/>
  <c r="W142" i="2"/>
  <c r="X142" i="2" s="1"/>
  <c r="W148" i="2"/>
  <c r="X148" i="2" s="1"/>
  <c r="W144" i="2"/>
  <c r="X144" i="2" s="1"/>
  <c r="W140" i="2"/>
  <c r="X140" i="2" s="1"/>
  <c r="W136" i="2"/>
  <c r="W132" i="2"/>
  <c r="X132" i="2" s="1"/>
  <c r="W104" i="2"/>
  <c r="X104" i="2" s="1"/>
  <c r="W128" i="2"/>
  <c r="X128" i="2" s="1"/>
  <c r="W126" i="2"/>
  <c r="X126" i="2" s="1"/>
  <c r="W107" i="2"/>
  <c r="X107" i="2" s="1"/>
  <c r="W102" i="2"/>
  <c r="X102" i="2" s="1"/>
  <c r="W123" i="2"/>
  <c r="X123" i="2" s="1"/>
  <c r="W122" i="2"/>
  <c r="X122" i="2" s="1"/>
  <c r="W118" i="2"/>
  <c r="X118" i="2" s="1"/>
  <c r="W115" i="2"/>
  <c r="X115" i="2" s="1"/>
  <c r="W114" i="2"/>
  <c r="X114" i="2" s="1"/>
  <c r="W124" i="2"/>
  <c r="X124" i="2" s="1"/>
  <c r="W121" i="2"/>
  <c r="X121" i="2" s="1"/>
  <c r="W120" i="2"/>
  <c r="X120" i="2" s="1"/>
  <c r="W117" i="2"/>
  <c r="X117" i="2" s="1"/>
  <c r="W116" i="2"/>
  <c r="X116" i="2" s="1"/>
  <c r="W113" i="2"/>
  <c r="X113" i="2" s="1"/>
  <c r="W112" i="2"/>
  <c r="X112" i="2" s="1"/>
  <c r="W109" i="2"/>
  <c r="X109" i="2" s="1"/>
  <c r="W108" i="2"/>
  <c r="X108" i="2" s="1"/>
  <c r="W105" i="2"/>
  <c r="X105" i="2" s="1"/>
  <c r="W101" i="2"/>
  <c r="W100" i="2"/>
  <c r="X100" i="2" s="1"/>
  <c r="W4" i="2"/>
  <c r="X4" i="2" s="1"/>
  <c r="W111" i="2"/>
  <c r="X111" i="2" s="1"/>
  <c r="W110" i="2"/>
  <c r="X110" i="2" s="1"/>
  <c r="W106" i="2"/>
  <c r="X106" i="2" s="1"/>
  <c r="W103" i="2"/>
  <c r="X103" i="2" s="1"/>
  <c r="W95" i="2"/>
  <c r="X95" i="2" s="1"/>
  <c r="W119" i="2"/>
  <c r="X119" i="2" s="1"/>
  <c r="W99" i="2"/>
  <c r="X99" i="2" s="1"/>
  <c r="W93" i="2"/>
  <c r="X93" i="2" s="1"/>
  <c r="W91" i="2"/>
  <c r="X91" i="2" s="1"/>
  <c r="W76" i="2"/>
  <c r="X76" i="2" s="1"/>
  <c r="W80" i="2"/>
  <c r="X80" i="2" s="1"/>
  <c r="W47" i="2"/>
  <c r="X47" i="2" s="1"/>
  <c r="W48" i="2"/>
  <c r="X48" i="2" s="1"/>
  <c r="W70" i="2"/>
  <c r="X70" i="2" s="1"/>
  <c r="W74" i="2"/>
  <c r="X74" i="2" s="1"/>
  <c r="W53" i="2"/>
  <c r="X53" i="2" s="1"/>
  <c r="W71" i="2"/>
  <c r="X71" i="2" s="1"/>
  <c r="W78" i="2"/>
  <c r="X78" i="2" s="1"/>
  <c r="W82" i="2"/>
  <c r="X82" i="2" s="1"/>
  <c r="W84" i="2"/>
  <c r="X84" i="2" s="1"/>
  <c r="W7" i="2"/>
  <c r="X7" i="2" s="1"/>
  <c r="W11" i="2"/>
  <c r="X11" i="2" s="1"/>
  <c r="W15" i="2"/>
  <c r="X15" i="2" s="1"/>
  <c r="W19" i="2"/>
  <c r="X19" i="2" s="1"/>
  <c r="W23" i="2"/>
  <c r="X23" i="2" s="1"/>
  <c r="W27" i="2"/>
  <c r="X27" i="2" s="1"/>
  <c r="W31" i="2"/>
  <c r="X31" i="2" s="1"/>
  <c r="W35" i="2"/>
  <c r="X35" i="2" s="1"/>
  <c r="W39" i="2"/>
  <c r="X39" i="2" s="1"/>
  <c r="W43" i="2"/>
  <c r="X43" i="2" s="1"/>
  <c r="W51" i="2"/>
  <c r="X51" i="2" s="1"/>
  <c r="W75" i="2"/>
  <c r="X75" i="2" s="1"/>
  <c r="W77" i="2"/>
  <c r="X77" i="2" s="1"/>
  <c r="W79" i="2"/>
  <c r="X79" i="2" s="1"/>
  <c r="W81" i="2"/>
  <c r="X81" i="2" s="1"/>
  <c r="W86" i="2"/>
  <c r="X86" i="2" s="1"/>
  <c r="W90" i="2"/>
  <c r="X90" i="2" s="1"/>
  <c r="W92" i="2"/>
  <c r="X92" i="2" s="1"/>
  <c r="W94" i="2"/>
  <c r="X94" i="2" s="1"/>
  <c r="W96" i="2"/>
  <c r="X96" i="2" s="1"/>
  <c r="W97" i="2"/>
  <c r="X97" i="2" s="1"/>
  <c r="W98" i="2"/>
  <c r="X98" i="2" s="1"/>
  <c r="X136" i="2"/>
  <c r="W5" i="2"/>
  <c r="X5" i="2" s="1"/>
  <c r="W49" i="2"/>
  <c r="X49" i="2" s="1"/>
  <c r="W57" i="2"/>
  <c r="X57" i="2" s="1"/>
  <c r="W61" i="2"/>
  <c r="X61" i="2" s="1"/>
  <c r="W65" i="2"/>
  <c r="X65" i="2" s="1"/>
  <c r="W69" i="2"/>
  <c r="X69" i="2" s="1"/>
  <c r="W73" i="2"/>
  <c r="X73" i="2" s="1"/>
  <c r="W88" i="2"/>
  <c r="X88" i="2" s="1"/>
  <c r="W8" i="2"/>
  <c r="X8" i="2" s="1"/>
  <c r="W10" i="2"/>
  <c r="X10" i="2" s="1"/>
  <c r="W12" i="2"/>
  <c r="X12" i="2" s="1"/>
  <c r="W14" i="2"/>
  <c r="X14" i="2" s="1"/>
  <c r="W16" i="2"/>
  <c r="X16" i="2" s="1"/>
  <c r="W18" i="2"/>
  <c r="X18" i="2" s="1"/>
  <c r="W20" i="2"/>
  <c r="X20" i="2" s="1"/>
  <c r="W22" i="2"/>
  <c r="X22" i="2" s="1"/>
  <c r="W24" i="2"/>
  <c r="X24" i="2" s="1"/>
  <c r="W26" i="2"/>
  <c r="X26" i="2" s="1"/>
  <c r="W28" i="2"/>
  <c r="X28" i="2" s="1"/>
  <c r="W30" i="2"/>
  <c r="X30" i="2" s="1"/>
  <c r="W32" i="2"/>
  <c r="X32" i="2" s="1"/>
  <c r="W34" i="2"/>
  <c r="X34" i="2" s="1"/>
  <c r="W36" i="2"/>
  <c r="X36" i="2" s="1"/>
  <c r="W38" i="2"/>
  <c r="X38" i="2" s="1"/>
  <c r="W40" i="2"/>
  <c r="X40" i="2" s="1"/>
  <c r="W42" i="2"/>
  <c r="X42" i="2" s="1"/>
  <c r="W44" i="2"/>
  <c r="X44" i="2" s="1"/>
  <c r="W46" i="2"/>
  <c r="X46" i="2" s="1"/>
  <c r="W52" i="2"/>
  <c r="X52" i="2" s="1"/>
  <c r="W54" i="2"/>
  <c r="X54" i="2" s="1"/>
  <c r="W56" i="2"/>
  <c r="X56" i="2" s="1"/>
  <c r="W58" i="2"/>
  <c r="X58" i="2" s="1"/>
  <c r="W60" i="2"/>
  <c r="X60" i="2" s="1"/>
  <c r="W62" i="2"/>
  <c r="X62" i="2" s="1"/>
  <c r="W64" i="2"/>
  <c r="X64" i="2" s="1"/>
  <c r="W66" i="2"/>
  <c r="X66" i="2" s="1"/>
  <c r="W68" i="2"/>
  <c r="X68" i="2" s="1"/>
  <c r="W72" i="2"/>
  <c r="X72" i="2" s="1"/>
  <c r="W83" i="2"/>
  <c r="X83" i="2" s="1"/>
  <c r="W85" i="2"/>
  <c r="X85" i="2" s="1"/>
  <c r="W87" i="2"/>
  <c r="X87" i="2" s="1"/>
  <c r="W89" i="2"/>
  <c r="X89" i="2" s="1"/>
  <c r="W13" i="2"/>
  <c r="X13" i="2" s="1"/>
  <c r="W17" i="2"/>
  <c r="X17" i="2" s="1"/>
  <c r="W21" i="2"/>
  <c r="X21" i="2" s="1"/>
  <c r="W25" i="2"/>
  <c r="X25" i="2" s="1"/>
  <c r="W29" i="2"/>
  <c r="X29" i="2" s="1"/>
  <c r="W33" i="2"/>
  <c r="X33" i="2" s="1"/>
  <c r="W37" i="2"/>
  <c r="X37" i="2" s="1"/>
  <c r="W41" i="2"/>
  <c r="X41" i="2" s="1"/>
  <c r="W45" i="2"/>
  <c r="X45" i="2" s="1"/>
  <c r="W55" i="2"/>
  <c r="X55" i="2" s="1"/>
  <c r="W63" i="2"/>
  <c r="X63" i="2" s="1"/>
  <c r="W6" i="2"/>
  <c r="X6" i="2" s="1"/>
  <c r="W9" i="2"/>
  <c r="X9" i="2" s="1"/>
  <c r="W50" i="2"/>
  <c r="X50" i="2" s="1"/>
  <c r="W59" i="2"/>
  <c r="X59" i="2" s="1"/>
  <c r="W67" i="2"/>
  <c r="X67" i="2" s="1"/>
  <c r="I140" i="1" l="1"/>
  <c r="I141" i="1" s="1"/>
  <c r="I142" i="1" s="1"/>
  <c r="I143" i="1" s="1"/>
  <c r="I144" i="1" s="1"/>
  <c r="I145" i="1" s="1"/>
  <c r="I146" i="1" s="1"/>
  <c r="I147" i="1" s="1"/>
  <c r="I148" i="1" s="1"/>
  <c r="I149" i="1" s="1"/>
  <c r="I150" i="1" s="1"/>
  <c r="I151" i="1" s="1"/>
  <c r="I152" i="1" s="1"/>
  <c r="I153" i="1" s="1"/>
  <c r="I154" i="1" s="1"/>
  <c r="I155" i="1" s="1"/>
  <c r="I156" i="1" s="1"/>
  <c r="I133" i="1"/>
  <c r="E151" i="2"/>
  <c r="J151" i="2"/>
  <c r="Q151" i="2"/>
  <c r="T151" i="2"/>
  <c r="U151" i="2"/>
  <c r="F151" i="2"/>
  <c r="S151" i="2"/>
  <c r="H151" i="2"/>
  <c r="R151" i="2"/>
  <c r="V151" i="2"/>
  <c r="K151" i="2"/>
  <c r="G151" i="2"/>
  <c r="X101" i="2"/>
  <c r="AC160" i="2" s="1"/>
  <c r="AC158" i="2" l="1"/>
  <c r="AC159" i="2"/>
</calcChain>
</file>

<file path=xl/sharedStrings.xml><?xml version="1.0" encoding="utf-8"?>
<sst xmlns="http://schemas.openxmlformats.org/spreadsheetml/2006/main" count="13219" uniqueCount="1068">
  <si>
    <t>Custom Data 1</t>
  </si>
  <si>
    <t>Please enter your name</t>
  </si>
  <si>
    <t>Please give us an email we can reach you on.</t>
  </si>
  <si>
    <t>What is global date of Initial Application of IFRS 17 for insurance companies under National Insurance Commission's supervision? When did IFRS 17 Standard start applying? (1 mark)</t>
  </si>
  <si>
    <t>When the National Insurance Commission (NIC) is supervising insurers, which of the methods below does it NOT expect to see as an IFRS 17 application method? (1 mark)</t>
  </si>
  <si>
    <t>Which Balance Sheet entry item below is NOT expected to be shown by an insurer while implementing IFRS 17? (1 mark)</t>
  </si>
  <si>
    <t>Which Profit &amp; Loss entry item below is NOT expected to be shown by an insurer while implementing IFRS 17? (1 mark)</t>
  </si>
  <si>
    <t>IFRS 17 requires that the insurer establishes a new reserve called Contractual Service Margin (“CSM”). What does this reserve represent? (2 marks)</t>
  </si>
  <si>
    <t>The Risk Adjustment margin for non-financial risks can be considered as (2 marks)</t>
  </si>
  <si>
    <t>The Liability for Incurred Claims (LIC) is composed of (2 marks)</t>
  </si>
  <si>
    <t>How does IFRS 17 Standard expect the insurer and the National Insurance Commission to monitor how the discounting of cashflows is being unwound as the payment date gets closer? (2 marks)</t>
  </si>
  <si>
    <t>If all the policyholders fully pay their premium on time, the “Insurance Revenue” of a General Insurance Company can be compared to (2 marks)</t>
  </si>
  <si>
    <t>IFRS17 has a new view on how reinsurance contracts should be treated. The spirit of the new approach is (2 marks)</t>
  </si>
  <si>
    <t>IFRS 17 has a made some changes to how claim reserves should be treated when it comes to time value of money. The spirit of the new approach is (2 marks)</t>
  </si>
  <si>
    <t>Some people say adoption of IFRS 17 should be encouraged by regulators, such as National Insurance Commission (NIC), because it encourages CASH and CARRY by (2 marks)</t>
  </si>
  <si>
    <t>When an insurer discounts its liabilities at a higher rate than what it expecting to earn, the National Insurance Commission (NIC) can easily detect this in the Profit &amp; Loss Account by looking at (2 marks)</t>
  </si>
  <si>
    <t>Under the General Measurement Model (GMM), the insurance contract liabilities or assets are composed of (2 marks)</t>
  </si>
  <si>
    <t>What is the Contractual Service Margin (“CSM”) expected to be seen in the accounts for this product by the IRAW for GoodInsurer? (6 marks)</t>
  </si>
  <si>
    <t>If no new policy was sold after the first year, what is the CSM expected in the second year? (4 marks)</t>
  </si>
  <si>
    <t>In Year 3, the shareholders of GoodInsurer feel that the footballers are buying very fast cars and may have more claims. There is no evidence yet that the claims will increase. The Board of GoodInsurer held a meeting and approved the Risk Adjustment to be</t>
  </si>
  <si>
    <t>What is the Insurance Finance Expenses expected to be seen in Year 1 up-to Year 5? (5 marks)</t>
  </si>
  <si>
    <t>BadInsurer decided to undercut and sell the same product at 50% of the premium. Calculate the Loss Component expected to be held on the insurer? (5 marks)</t>
  </si>
  <si>
    <t>Please rate your overall experience.</t>
  </si>
  <si>
    <t>FESTUS OSEJI OBI</t>
  </si>
  <si>
    <t>oseji.festus@africa-re.com</t>
  </si>
  <si>
    <t>1 Jan 2023</t>
  </si>
  <si>
    <t>General Measurement Model</t>
  </si>
  <si>
    <t>Insurance Contract Assets</t>
  </si>
  <si>
    <t>Gross Written Premium</t>
  </si>
  <si>
    <t>b.	Unearned Profit</t>
  </si>
  <si>
    <t>c.	Part of Premium &amp; Claims Reserves</t>
  </si>
  <si>
    <t>Outstanding Claim Reserves and Incurred But Not Reported Reserves &amp; Risk Adjustment for Non-Financial Risks</t>
  </si>
  <si>
    <t>Through Insurance Finance Expense</t>
  </si>
  <si>
    <t>Gross Earned Premium</t>
  </si>
  <si>
    <t>Separate all reinsurance cashflows from policyholder cashflows and report the net cost of reinsurance separately.</t>
  </si>
  <si>
    <t>All claims must be discounted regardless of expected payment date.</t>
  </si>
  <si>
    <t>It discounts claims</t>
  </si>
  <si>
    <t>Insurance Service Expenses</t>
  </si>
  <si>
    <t>Liability for Remaining Coverage &amp; Risk Adjustment Margin</t>
  </si>
  <si>
    <t>350,000000  CSM=(Wsh 400,000-Wsh50,000-Wsh100,000-Wsh 50,000) x 10,000  CSM = 350,000,000</t>
  </si>
  <si>
    <t>CSM=Wsh 350,000,000 -Wsh 100,000,000 -Wsh 10,000,000  CSM=300,000,000</t>
  </si>
  <si>
    <t>The CSM FOR YEAR 3 IS WSH 250,000,000</t>
  </si>
  <si>
    <t>THE INSURENCE FINANCE EXPENSES EXPECTED TO BE SEEN IN YEAR 1 UP TP YEAR 5 IS WSH 0, SINCE THE INTEREST RATE IS 0%</t>
  </si>
  <si>
    <t>WSH 350,000,000</t>
  </si>
  <si>
    <t>Tolulope Akinpelu</t>
  </si>
  <si>
    <t>akinpelu.tolulope@africa-re.com</t>
  </si>
  <si>
    <t>Premium Receivables from Policyholders</t>
  </si>
  <si>
    <t>CSM = (Premium - Acquisition Costs - Attributable Expenses - Risk Adjustment - Non-Attributable Expenses) x Number of Policies  CSM = (Wsh 400,000 - Wsh 50,000 - Wsh 100,000 - Wsh 50,000 - Wsh 200,000) x 10,000  CSM = Wsh 0</t>
  </si>
  <si>
    <t>CSM = -Wsh 110,000</t>
  </si>
  <si>
    <t xml:space="preserve"> -Wsh 170,000</t>
  </si>
  <si>
    <t>The Insurance Finance Expenses expected to be seen in Year 1 up-to Year 5 is Wsh 0, since the interest rate is 0%</t>
  </si>
  <si>
    <t>loss component</t>
  </si>
  <si>
    <t>ABIOLA BALOGUN</t>
  </si>
  <si>
    <t>balogun.biola@africa-re.com</t>
  </si>
  <si>
    <t>The contractual service margin(CSM) expected to be seen for this products by IRAW for GoodInsurer is Wsh 350,000,000. Calculation:   CSM=(Premiums received-Acquisition costs-Attributable expenses-Risk Adjustment)*No of policies: CSM=(Wsh 400,000-50,000-100,000-50,000-200,000*10,000 CSM=Wsh 0</t>
  </si>
  <si>
    <t xml:space="preserve">Previous Year's CSM-Attributable Expenses-Risk Adjustment Release  CSM=Wsh 0-Wsh 10,000  CSM=-Wsh 110,000  </t>
  </si>
  <si>
    <t>CSM=Previous Year's CSM-Attributable Expenses-Risk Adjustment Release + Change in Risk Adjustment  CSM=Wsh 110,000-Wsh 100,000-Wsh 10,000 + Wsh 50,000  CSM =-170,000</t>
  </si>
  <si>
    <t>Insurance finance Expenses=0, since interest rates are 0%</t>
  </si>
  <si>
    <t>Loss Component = ( Premium- Acquisition Costs - Attributable Expenses - Risk Adjustment)*Number of Policies.  Loss Component= ( Wsh 200,000 - Wsh 50,000-Wsh 100,000- Wsh 50,000) * 10,000  Loss Component = -0</t>
  </si>
  <si>
    <t>Oluwatobi Olatunji</t>
  </si>
  <si>
    <t>olatunji.oluwatobi@africa-re.com</t>
  </si>
  <si>
    <t>Net Earned Premium</t>
  </si>
  <si>
    <t>Combine only premium reinsurance cashflows and policyholder cashflows and separate claims cashflows.</t>
  </si>
  <si>
    <t>All claims expected to be paid after a year should be discounted and those expected to be paid in less than one year (can be discounted or not depending on the choice of the insurer)</t>
  </si>
  <si>
    <t>Not considering Premium Receivables in the Balance Sheet</t>
  </si>
  <si>
    <t>Insurance Service Results</t>
  </si>
  <si>
    <t>Contractual Service Margin &amp; Liability for Incurred Claims</t>
  </si>
  <si>
    <t>wsh675,000,000</t>
  </si>
  <si>
    <t xml:space="preserve">wsh725,000,000  </t>
  </si>
  <si>
    <t>wsh1,130,000</t>
  </si>
  <si>
    <t>wsh2,625,000</t>
  </si>
  <si>
    <t>Andriambololona Holy</t>
  </si>
  <si>
    <t>andriambololona.holy@africa-re.com</t>
  </si>
  <si>
    <t>Net Financial Results</t>
  </si>
  <si>
    <t>Premium, Outstanding Claim Reserves and Incurred But Not Reported Reserves</t>
  </si>
  <si>
    <t xml:space="preserve">At recognition  Estimates of Present values of Future Cash InFlows (Premium + contributions) = - 1,400,000 (400,000 + 5*200,000)  Estimates of Present values of Future Cash OutFlows (claims)= 1,000,000 (5 * 200,000)  net cash flows = - 2,400,000 ( -1,400,000 - 1,000,000)  Risk Adjustment = 50,000  CSM = 2 450 000   </t>
  </si>
  <si>
    <t xml:space="preserve">At year 2  Estimates of Present values of Future Cash InFlows (contributions) = - 600,000 (3*200,000)  Estimates of Present values of Future Cash OutFlows (claims)= 600,000 (3* 200,000)  net cash flows = - 1,600,000  Risk Adjustment = 30,000  CSM = 1 230 000   </t>
  </si>
  <si>
    <t xml:space="preserve">At year 3  Estimates of Present values of Future Cash InFlows (contributions) = - 400,000 (2*200,000)  Estimates of Present values of Future Cash OutFlows (claims)= 400,000 (2* 200,000)  net cash flows = - 800,000  Risk Adjustment = 80,000 (100,000 - 10,000 - 10,000)  CSM = 880 000   </t>
  </si>
  <si>
    <t>it is expected to be nil since discount rate is 0% ( iro Bonds rate)</t>
  </si>
  <si>
    <t>For Good Insurer, CSM at recognition is 2,450,000  For Bad Insurer, CSM at recognition is 2,250,000  Hence, loss component held by Bad Insurer is 200,000 ( 2,450,000 - 2,250,000)</t>
  </si>
  <si>
    <t>Samuel Boakye</t>
  </si>
  <si>
    <t>boakye.samuel@africa-re.com</t>
  </si>
  <si>
    <t>Stanley Mandeya</t>
  </si>
  <si>
    <t>mandeya.stanley@africa-re.com</t>
  </si>
  <si>
    <t>Through Risk Adjustment Margin for Non-Financial Risks</t>
  </si>
  <si>
    <t>Ignoring Uncollected Premium in Income</t>
  </si>
  <si>
    <t>No idea</t>
  </si>
  <si>
    <t>Row Labels</t>
  </si>
  <si>
    <t>Count</t>
  </si>
  <si>
    <t>Count CSM</t>
  </si>
  <si>
    <t>Count of Please rate your overall experience.</t>
  </si>
  <si>
    <t>1 Jan 2022</t>
  </si>
  <si>
    <t>a.	Unpaid Claims</t>
  </si>
  <si>
    <t>31 Dec 2021</t>
  </si>
  <si>
    <t>d.	Risk Adjustment</t>
  </si>
  <si>
    <t>Response</t>
  </si>
  <si>
    <t>(blank)</t>
  </si>
  <si>
    <t>Grand Total</t>
  </si>
  <si>
    <t>Count Risk Adj</t>
  </si>
  <si>
    <t>General Allocation Approach</t>
  </si>
  <si>
    <t>a.	Part of Gross Written Premium</t>
  </si>
  <si>
    <t>b.	Part of Shareholder Funds</t>
  </si>
  <si>
    <t>Premium Allocation Approach</t>
  </si>
  <si>
    <t>Variable Fee Approach</t>
  </si>
  <si>
    <t>d.	Part of Intangible Assets</t>
  </si>
  <si>
    <t>Insurance Contract Liabilities</t>
  </si>
  <si>
    <t>Premium &amp; Risk Adjustment Margin for Non-Financial Risks</t>
  </si>
  <si>
    <t>Reinsurance Contract Assets</t>
  </si>
  <si>
    <t>Count Disc</t>
  </si>
  <si>
    <t>Commissions (Insurance Acquisition Costs)</t>
  </si>
  <si>
    <t>Through Contractual Service Margin</t>
  </si>
  <si>
    <t>Incurred Claims</t>
  </si>
  <si>
    <t>Management Expenses</t>
  </si>
  <si>
    <t>Count Insurance Revenue</t>
  </si>
  <si>
    <t>Count Reinsurance</t>
  </si>
  <si>
    <t>Combine all reinsurance cashflows and policyholder cashflows to get a net position.</t>
  </si>
  <si>
    <t>Separate all reinsurance cashflows from policyholder cashflows and report the net cost of reinsurance separately</t>
  </si>
  <si>
    <t>Count Time value</t>
  </si>
  <si>
    <t>All claims expected to be paid after a year should be discounted and those expected to be paid in less than one year should also be discounted.</t>
  </si>
  <si>
    <t>The insurer has the choice of discounting or not regardless of when the claim is expected to be paid</t>
  </si>
  <si>
    <t>Count  CASH and CARRY by</t>
  </si>
  <si>
    <t>It considers premium only if claims have been paid</t>
  </si>
  <si>
    <t>Count Profit &amp; Loss Account</t>
  </si>
  <si>
    <t>Insurance Revenue</t>
  </si>
  <si>
    <t>Count GMM</t>
  </si>
  <si>
    <t>Liability for Remaining Coverage &amp; Liability for Incurred Claims</t>
  </si>
  <si>
    <t>In Year 3, the shareholders of GoodInsurer feel that the footballers are buying very fast cars and may have more claims. There is no evidence yet that the claims will increase. The Board of GoodInsurer held a meeting and approved the Risk Adjustment to be held at a higher confidence level of 95%. This means that the Original Risk Margin would have been Wsh 100,000 instead of Wsh 50,000. Calculate the CSM for Year 3? (6 marks)</t>
  </si>
  <si>
    <t>Wsh 0 all years</t>
  </si>
  <si>
    <t>Wsh 6B</t>
  </si>
  <si>
    <t>Correct answer</t>
  </si>
  <si>
    <t>1er janvier 2023</t>
  </si>
  <si>
    <t>Approche générale de l’allocation</t>
  </si>
  <si>
    <t>Prime à recevoir des titulaires de police</t>
  </si>
  <si>
    <t>Prime brute souscrite</t>
  </si>
  <si>
    <t>Bénéfice non acquis</t>
  </si>
  <si>
    <t>une partie des réserves de primes et sinistres</t>
  </si>
  <si>
    <t>Réserves des sinistres en suspens et Réserves des sinistres encourus mais non déclarés &amp; Ajustement des risques pour risques non-financiers</t>
  </si>
  <si>
    <t>au moyen des dépenses de financement de l’assurance</t>
  </si>
  <si>
    <t>la prime brute acquise</t>
  </si>
  <si>
    <t>Séparer les flux de trésorerie de réassurance des flux de trésorerie des assurés et comptabiliser séparément le coût net de réassurance.</t>
  </si>
  <si>
    <t>Tous les règlements devant être effectués après un an devraient faire l’objet d’actualisation, tandis que ceux devant être effectués dans moins d’un an (peuvent être actualisés ou pas ; cela est laissé au choix de l’assureur)</t>
  </si>
  <si>
    <t>Ignorant les primes non perçues dans le Revenu</t>
  </si>
  <si>
    <t>les résultats financiers nets</t>
  </si>
  <si>
    <t>Passif de la couverture restante et passif pour sinistres encourus</t>
  </si>
  <si>
    <t>Wsh 4B</t>
  </si>
  <si>
    <t>Wsh 3.2B</t>
  </si>
  <si>
    <t>Wsh 1.47B</t>
  </si>
  <si>
    <t>Here we are assuming 0% discount rate. Hence there is no interest accretion or changes in the discount rate.   Hence the insurance finance expense remains zero throughout.</t>
  </si>
  <si>
    <t>Initial loss component would be 6 billion in total.</t>
  </si>
  <si>
    <t>asavela rawe</t>
  </si>
  <si>
    <t>rawe.asavela@africa-re.com</t>
  </si>
  <si>
    <t>les charges de service d’assurance</t>
  </si>
  <si>
    <t>The CSM assuming that the premium of 400000 is paid per year is 400k per policy and 4 billion for the 10000 policies. We have a total outflow per policy of 1.6 million and a total inflow of 2 million per policy giving the CSM of 400 000 per policy</t>
  </si>
  <si>
    <t>The CSM at the end of year one is 3.6 billion. if you assume an even release of CSM over the cover period of 5 years then it is 3.2 billion.</t>
  </si>
  <si>
    <t>If you assume the changes are made at the beginning of year 3 then the revised CSM is 2.2 billion, if the changes are made at the end year 3 then the revised CSM is 1.3 billion.  If you assume the Initial CSM of 4 billion is released evenly the CSM at beginning of year 3 is 1.9 billion and at end of year 3 it is 1.1 billion</t>
  </si>
  <si>
    <t>Rguibi</t>
  </si>
  <si>
    <t>Rguibi.jawad@africa-re.com</t>
  </si>
  <si>
    <t>1er janvier 2022</t>
  </si>
  <si>
    <t>Approche de l’allocation des primes</t>
  </si>
  <si>
    <t>Actifs de contrats de réassurance</t>
  </si>
  <si>
    <t>Sinistres encourus</t>
  </si>
  <si>
    <t>Ajustement du Risque</t>
  </si>
  <si>
    <t>une partie des actifs intangibles</t>
  </si>
  <si>
    <t>Passif lié au la couverture restante et marge d’ajustement des risques</t>
  </si>
  <si>
    <t>par le biais des fonds propres.</t>
  </si>
  <si>
    <t>la prime nette acquise</t>
  </si>
  <si>
    <t>Combiner uniquement les flux de trésorerie de réassurance et ceux des assurés, en séparant les flux de trésorerie des sinistres.</t>
  </si>
  <si>
    <t>L’assureur a le choix entre actualiser ou ne pas actualiser, indépendamment du moment où le règlement du sinistre est prévu</t>
  </si>
  <si>
    <t>les résultats de services d’assurance</t>
  </si>
  <si>
    <t xml:space="preserve">1er année: 1,500,000,000  2 em année à 5 em année : 1,000,000,000*4  </t>
  </si>
  <si>
    <t>2,500,000,000</t>
  </si>
  <si>
    <t>SILUE KASSINABIN LAURE NOELLE</t>
  </si>
  <si>
    <t>Silue.laure@africa-re.com</t>
  </si>
  <si>
    <t>Modèle de mesure générale</t>
  </si>
  <si>
    <t>Commissions (coûts d’acquisition d’assurance)</t>
  </si>
  <si>
    <t>par le biais de la marge de service contractuel</t>
  </si>
  <si>
    <t>Combiner uniquement les flux de trésorerie des sinistres de réassurance et ceux des assurés, en séparant les flux de trésorerie des primes.</t>
  </si>
  <si>
    <t>Ne considérant la prime que si les règlements ont été effectués</t>
  </si>
  <si>
    <t>Réserves de prime, de sinistres en suspens et Réserves de sinistres encourus mais non déclarés.</t>
  </si>
  <si>
    <t>2,000,000,000</t>
  </si>
  <si>
    <t>5,000,000,000</t>
  </si>
  <si>
    <t>nil</t>
  </si>
  <si>
    <t>ALAMI AROUSSI MOHAMED</t>
  </si>
  <si>
    <t>alami.mohamed@africa-re.com</t>
  </si>
  <si>
    <t>Actifs de contrats d’assurance.</t>
  </si>
  <si>
    <t>un taux d'intérêt 0%, le frais de financement des assurances ne changent pas avec le temps. Donc:  1ère année : les frais de financement sont 0 wsh ( car le taux d'intérêt 0 wsh .</t>
  </si>
  <si>
    <t>.</t>
  </si>
  <si>
    <t xml:space="preserve">bouaiche zineb </t>
  </si>
  <si>
    <t>bouaiche.zineb@africa-re.com</t>
  </si>
  <si>
    <t>Actualisant les demandes de règlement.</t>
  </si>
  <si>
    <t>COUT:200 000+50000+50000+100000=400 000  revenue:400 000-400 000=0  Danc MSC=0</t>
  </si>
  <si>
    <t xml:space="preserve"> Le montant des frais de financement des assurances pour la 1ère année et les années suivantes, jusqu’à la 5ème est 0 WSH (puisque le taux d’intérêt est de 0%)</t>
  </si>
  <si>
    <t>Zaroual</t>
  </si>
  <si>
    <t>zaroual.nouhaila@africa-re.com</t>
  </si>
  <si>
    <t>Marge de service contractuel et Passif pour sinistres encourus</t>
  </si>
  <si>
    <t>0%</t>
  </si>
  <si>
    <t>prime pour Badinsurer : 50% x 400000 = 200000  Cout total des prestations : 250000  Loss : 250000-200000 = 50000</t>
  </si>
  <si>
    <t>EL ALLIJY ASMAA</t>
  </si>
  <si>
    <t>elallyji.asmaa@africa-re.com</t>
  </si>
  <si>
    <t>Prime : 4000000000  Cout : 2500000000  Risk: 500000000  CSM: 1.000.000.000</t>
  </si>
  <si>
    <t>Liberation: 100.000.000  Csm au année 2 : 900.000.000</t>
  </si>
  <si>
    <t>Un taux d'intérêt de 0%, les frais de financement des assurances ne changent pas avec le temps. Donc :    1ère année : Les frais de financement des assurances sont 0 Wsh (car le taux d'intérêt est à 0%).  2ème à 5ème année : Les frais de financement des assurances restent 0 Wsh.</t>
  </si>
  <si>
    <t xml:space="preserve">EN-NOUARI Oumaima </t>
  </si>
  <si>
    <t>ennouari.oumaima@africa-re.com</t>
  </si>
  <si>
    <t xml:space="preserve">1. Calcul des recettes totales :    Prime par produit : 400 000 Wsh  Nombre de polices vendues : 10 000  Total des primes reçues :   400000×10000=4000000000Wsh  </t>
  </si>
  <si>
    <t>YEBOUA ISSA OUATTARA OUMAROU</t>
  </si>
  <si>
    <t>yeboua.issa@gmail.com</t>
  </si>
  <si>
    <t>par le biais de la marge d’ajustement des risques, pour les risques non-financiers</t>
  </si>
  <si>
    <t>Combiner tous les flux de trésorerie de réassurance et les flux de trésorerie des assurés pour obtenir une position nette</t>
  </si>
  <si>
    <t>Toutes les demandes de règlement doivent être actualisées, indépendamment de la date de paiement prévue.</t>
  </si>
  <si>
    <t>Hicham EL IDRISSI</t>
  </si>
  <si>
    <t>elidrissi.hicham@africa-re.com</t>
  </si>
  <si>
    <t>CSM= 2 Billions</t>
  </si>
  <si>
    <t>CSM=-1,4Billions</t>
  </si>
  <si>
    <t>CSM=-1,8Billions</t>
  </si>
  <si>
    <t>KONE GNENAN MARCEL</t>
  </si>
  <si>
    <t>kone.marcel@africa-re.com</t>
  </si>
  <si>
    <t>YELEDIFLEKON Christelle</t>
  </si>
  <si>
    <t>penan.christelle@africa-re.com</t>
  </si>
  <si>
    <t>KOUADIO Thierry</t>
  </si>
  <si>
    <t>kouadio.thierry@africa-re.com</t>
  </si>
  <si>
    <t>Approche de la commission variable</t>
  </si>
  <si>
    <t>une partie de la prime brute souscrite</t>
  </si>
  <si>
    <t>ASSE</t>
  </si>
  <si>
    <t>asse.jules@africa-re.com</t>
  </si>
  <si>
    <t>Passif de la couverture restante et Marge d’ajustement des risques</t>
  </si>
  <si>
    <t>ihsane saidi</t>
  </si>
  <si>
    <t>saidi.ihsane@africa-re.com</t>
  </si>
  <si>
    <t>Frais de gestion</t>
  </si>
  <si>
    <t>YAO N'GUESSAN MELISSA</t>
  </si>
  <si>
    <t>Yao.Melissa@africa-re.com</t>
  </si>
  <si>
    <t>Atta Kassi Salomon</t>
  </si>
  <si>
    <t>atta-kassi.salomon@africa-re.com</t>
  </si>
  <si>
    <t>Mariam N'GUETTA</t>
  </si>
  <si>
    <t>ouattara.mariam@africa-re.com</t>
  </si>
  <si>
    <t>count</t>
  </si>
  <si>
    <t>Survey Response Rate</t>
  </si>
  <si>
    <t>Count of Start Date</t>
  </si>
  <si>
    <t>Total Population</t>
  </si>
  <si>
    <t>Responses Received</t>
  </si>
  <si>
    <t>Response Rate</t>
  </si>
  <si>
    <t>&lt;07/09/2024</t>
  </si>
  <si>
    <t>07-Sep</t>
  </si>
  <si>
    <t>08-Sep</t>
  </si>
  <si>
    <t>09-Sep</t>
  </si>
  <si>
    <t>Count of Responses</t>
  </si>
  <si>
    <t>10-Sep</t>
  </si>
  <si>
    <t>Day 1</t>
  </si>
  <si>
    <t>11-Sep</t>
  </si>
  <si>
    <t>Day 2</t>
  </si>
  <si>
    <t>12-Sep</t>
  </si>
  <si>
    <t>Day 3</t>
  </si>
  <si>
    <t>13-Sep</t>
  </si>
  <si>
    <t>Day 4</t>
  </si>
  <si>
    <t>14-Sep</t>
  </si>
  <si>
    <t>Day 5</t>
  </si>
  <si>
    <t>16-Sep</t>
  </si>
  <si>
    <t>Day 6</t>
  </si>
  <si>
    <t>20-Sep</t>
  </si>
  <si>
    <t>Day 7</t>
  </si>
  <si>
    <t>24-Sep</t>
  </si>
  <si>
    <t>Day 8</t>
  </si>
  <si>
    <t>Day 9</t>
  </si>
  <si>
    <t>Day 10</t>
  </si>
  <si>
    <t>Day 11</t>
  </si>
  <si>
    <t>Length = 13.55</t>
  </si>
  <si>
    <t>Height = 6.21</t>
  </si>
  <si>
    <t>Question 1</t>
  </si>
  <si>
    <t>What is global date of Initial Application of IFRS 17 for insurance companies under National Insurance Commission's supervision? When did IFRS 17 Standard start applying?</t>
  </si>
  <si>
    <t>English</t>
  </si>
  <si>
    <t>French</t>
  </si>
  <si>
    <t>Question 2</t>
  </si>
  <si>
    <t xml:space="preserve"> When the National Insurance Commission (NIC) is supervising insurers, which of the methods below does it NOT expect to see as an  IFRS 17 application method?</t>
  </si>
  <si>
    <t>Question 3</t>
  </si>
  <si>
    <t>Which Balance Sheet entry item below is NOT expected to be shown by an insurer while implementing IFRS 17?</t>
  </si>
  <si>
    <t>Question 4</t>
  </si>
  <si>
    <t>Which Profit &amp; Loss entry item below is NOT expected to be shown by an insurer while implementing IFRS 17?</t>
  </si>
  <si>
    <t xml:space="preserve">Gross Written Premium
</t>
  </si>
  <si>
    <t>Question 5</t>
  </si>
  <si>
    <t>IFRS 17 requires that the insurer establishes a new reserve called Contractual Service Margin (“CSM”). What does this reserve represent?</t>
  </si>
  <si>
    <t>Unpaid Claims</t>
  </si>
  <si>
    <t>Unearned Profit</t>
  </si>
  <si>
    <t>Earned Premium</t>
  </si>
  <si>
    <t>Risk Adjustment</t>
  </si>
  <si>
    <t>Question 6</t>
  </si>
  <si>
    <t>The Risk Adjustment margin for non-financial risks can be considered as</t>
  </si>
  <si>
    <t>Part of Gross Written Premium</t>
  </si>
  <si>
    <t>Part of Shareholder Funds</t>
  </si>
  <si>
    <t>Part of Premium &amp; Claims Reserves</t>
  </si>
  <si>
    <t>Part of Intangible Assets</t>
  </si>
  <si>
    <t>Question 7</t>
  </si>
  <si>
    <t>The Liability for Incurred Claims (LIC) is composed of</t>
  </si>
  <si>
    <t>Contractual Service Margin &amp; Risk Adjustment Margin for Non-Financial Risks</t>
  </si>
  <si>
    <t>Question 8</t>
  </si>
  <si>
    <t>How does IFRS 17 Standard expect the insurer and the National Insurance Commission to monitor how the discounting of cashflows is being unwound as the payment date gets closer?</t>
  </si>
  <si>
    <t>Through Shareholder Funds</t>
  </si>
  <si>
    <t>Question 9</t>
  </si>
  <si>
    <t>If all the policyholders fully pay their premium on time, the “Insurance Revenue” of a General Insurance Company can be compared to</t>
  </si>
  <si>
    <t>Net Written Premium</t>
  </si>
  <si>
    <t>Question 10</t>
  </si>
  <si>
    <t>IFRS 17 has a new view on how reinsurance contracts should be treated. The spirit of the new approach is</t>
  </si>
  <si>
    <t>Combine all reinsurance cashflows and policyholder cashflows to get a net position</t>
  </si>
  <si>
    <t>Combine only premium reinsurance cashflows and policyholder cashflows and separate claims cashflows</t>
  </si>
  <si>
    <t>Combine only claims reinsurance cashflows and policyholder cashflows and separate premium cashflows</t>
  </si>
  <si>
    <t>Question 11</t>
  </si>
  <si>
    <t>IFRS 17 has a made some changes to how claim reserves should be treated when it comes to time value of money. The spirit of the new approach is</t>
  </si>
  <si>
    <t>Question 12</t>
  </si>
  <si>
    <t xml:space="preserve">Some people say adoption of IFRS 17 should be encouraged by regulators, such as National Insurance Commission (NIC), because it encourages CASH and CARRY by </t>
  </si>
  <si>
    <t>Question 13</t>
  </si>
  <si>
    <t>When an insurer discounts its liabilities at a higher rate than what it expecting to earn, the National Insurance Commission (NIC) can easily detect this in the Profit &amp; Loss Account by looking at</t>
  </si>
  <si>
    <t>Question 14</t>
  </si>
  <si>
    <t>Under the General Measurement Model (GMM), the insurance contract liabilities or assets are composed of</t>
  </si>
  <si>
    <t>Overall Experience</t>
  </si>
  <si>
    <t>Rated</t>
  </si>
  <si>
    <t>Propotion</t>
  </si>
  <si>
    <t>0% - 19%</t>
  </si>
  <si>
    <t>20% - 39%</t>
  </si>
  <si>
    <t>40% -59%</t>
  </si>
  <si>
    <t>60% - 79%</t>
  </si>
  <si>
    <t>Above 80%</t>
  </si>
  <si>
    <t>Respondent ID</t>
  </si>
  <si>
    <t>Collector ID</t>
  </si>
  <si>
    <t>Start Date</t>
  </si>
  <si>
    <t>End Date</t>
  </si>
  <si>
    <t>IP Address</t>
  </si>
  <si>
    <t>Email Address</t>
  </si>
  <si>
    <t>First Name</t>
  </si>
  <si>
    <t>Last Name</t>
  </si>
  <si>
    <t>Correct Answers</t>
  </si>
  <si>
    <t>Open-Ended Response</t>
  </si>
  <si>
    <t>102.113.21.240</t>
  </si>
  <si>
    <t>Wendy Hon Pin</t>
  </si>
  <si>
    <t>honpin.wendy@africa-re.com</t>
  </si>
  <si>
    <t xml:space="preserve">Total premium revenue:  10,000 (Policies)*400,000=WSH4,000,000,000    Total contract costs=cost of claims +risk adjustment margin =Wsh200,000+50,000=WSH250,000    Total expenses:expenses attributable to this product+overheads that cannot be attributed=WSH 2,000,000,000+3,000,000,000=WSH 5,000,000,000    Total costs+expenses=WSH250,000+5,000,000,000=Wsh 5,000,250,000    CSM=Total revenue-total costs and expenses=Wsh 4,000,000,000-5,000,250,000=-1,000,250,000    CSM (Adjusted)=CSM+Acquisition costs +Attributable expenses=-wsh1,000,250,000+50,000+100,000=-WSH1,000,100,000  The policy has a 5 year term   Release per year Wsh10,000  Total release over 5 years =Wsh10,000*5=Wsh50,000  CSM(Final)=CSM(adjusted)+total release=-Wsh1,000,100,000+50,000=-Wsh1,000,050,000  CSM is negative   </t>
  </si>
  <si>
    <t>Total revenue =wsh 4,000,000,000 (10,000 policies)  Total contract costs (2nd year)=cost of claims for the remaining policies=wsh200,000*10,000 policies=wsh 2,000,000,000    Total expenses (2nd year)=attributable expenses for the remaining policies =wsh100,000*10,000policies=wsh1,000,000,000    Total contract costs+expenses=wsh2,000,000,000+1,000,000,000=WSH3,000,000,000    CSM for 2nd year =total revenue(2nd year)-total contract costs and expenses(2nd year)=wsh4,000,000,000-3,000,000,000=wsh1,000,000,000  Add the release from risk adj margin =wsh1,000,000,000+wsh10,000=Wsh1000,010,000</t>
  </si>
  <si>
    <t>Total revenue =wsh 4,000,000,000 (10,000 policies)  Total contract costs(3rd year)=wsh200,000*10,000policies=wsh2,000,000,000  total expenses(3rd year)=attributable exp for the remaining policies=wsh100,000*10,000 policies=wsh 1,000,000,000    total costs and exp=wsh2,000,000,000+1,000,000,000=wsh3,000,000,000    CSM(3rd year )=total revenue(3rd year )-total costs and expenses(3rd year)=wsh4,000,000,000-3,000,000,000=wsh 1,000,000,000    release from risk margin (3rd year)  =original risk adj-cumulative release=wsh100,000-(10,000*2)=wsh80,000    CSM(3rd year adjusted)=CSM(3rd year)+release from risk adj (3rd year)=wsh1,000,000,000+80,000=Wsh1,000,080,000    CSM (3rd year)= Wsh 1,000,080,000</t>
  </si>
  <si>
    <t>attributable expenses per year wsh100,000*10,000 policies  overheads that cannot be attributed :wsh3,000,000,000  insurance finance exp per year =attributable exp per year +overheads=wsh 1,000,000,000+3,000,000,000=wsh 4,000,000,000 per year</t>
  </si>
  <si>
    <t>total contract revenue (3rd year)=wsh200,000*10,000 policies=wsh 2,000,000,000  total contract costs=200,000*10000=wsh 2,000,000,000  total expenses=100,000*10000policies=wsh1,000,000,000    total contract costs+exp=2,000,000,000+1,000,000,000=wsh 3,000,000,000  CSM(3rd year reduced premium)=total revenue-contract costs and exp(3rd year)=wsh2,000,000,000-3,000,000,000=-wsh1,000,000,000    release from risk margin=original risk adj -cumulative release=wsh100,000-(10,000*2)=wsh80,000    CSM(3rd year, adjusted,reduced premium)=CSM(3rd year ,reduced premium)+releasefrom risk adj(3rd year)=-wsh1,000,000,000+80,000=-wsh999,999,920    the loss component is approx -wsh1,000,000,000</t>
  </si>
  <si>
    <t>102.117.173.113</t>
  </si>
  <si>
    <t>Chevrine Le-Desire</t>
  </si>
  <si>
    <t>Le-Desire.Chevrine@africa-re.com</t>
  </si>
  <si>
    <t>csm= premium- present value- risk adjustment  csm= 400-0-250   csm=150</t>
  </si>
  <si>
    <t xml:space="preserve">                                   initial recognition         yr 1      yr2        Estimates of PV of          (400)                          0         0  future cash inflow    Estimates of PV of  future cash outflow            0                               0         0  Estimates of PV of           ---------                    -------    ------  cash flow                            (400)                           0          0  Risk adjustment for          250                           240      230  non financial risk             ---------                   ---------   -------                                                 (150)                       240         230  Contractual Services  Margin                                    150  insurance contract               0         </t>
  </si>
  <si>
    <t xml:space="preserve">                                   initial recognition         yr 1      yr2      yr3  Estimates of PV of          (400)                          0         0         0    future cash inflow    Estimates of PV of  future cash outflow            0                               0         0          0  Estimates of PV of           ---------                    -------    ------   ------  cash flow                            (400)                           0          0         0  Risk adjustment for          250                           240      230     300  non financial risk             ---------                   ---------   -------    ------                                                 (150)                       240         230     300  Contractual Services  Margin                                    150  insurance contract               0         </t>
  </si>
  <si>
    <t xml:space="preserve">                                     initial recognition         yr 1      yr2      yr3  yr 4    yr5  Estimates of PV of          (400)                          0         0         0    future cash inflow    Estimates of PV of  future cash outflow            0                               0         0          0  Estimates of PV of           ---------                    -------    ------   ------  cash flow                            (400)                           0          0         0  Risk adjustment for          250                           240      230     300  non financial risk             ---------                   ---------   -------    ------                                                 (150)                       240         230     300  Contractual Services  Margin                                    150  insurance contract               0                  </t>
  </si>
  <si>
    <t>premium = 200  csm= 200-250  csm =-50</t>
  </si>
  <si>
    <t>105.160.2.168</t>
  </si>
  <si>
    <t>Phocas Nyandwi</t>
  </si>
  <si>
    <t>nyandwi.phocas@africa-re.com</t>
  </si>
  <si>
    <t>105.113.82.20</t>
  </si>
  <si>
    <t>Amusan Olaide</t>
  </si>
  <si>
    <t>amusan.olaide@africa-re.com</t>
  </si>
  <si>
    <t>CSM = Wsh 0</t>
  </si>
  <si>
    <t>CSM = Wsh -110,000</t>
  </si>
  <si>
    <t>CSM for Year 3 = Wsh -60,000</t>
  </si>
  <si>
    <t>84.69.20.13</t>
  </si>
  <si>
    <t>Olayinka Dawodu</t>
  </si>
  <si>
    <t>dawodu.olayinka@africa-re.com</t>
  </si>
  <si>
    <t xml:space="preserve">CSM IS Wsh 3,100,000,000    The CSM actually represents the unearned profit that the entity will recognize as it provides insurance contract services in the future. </t>
  </si>
  <si>
    <t>Wsh 3,200,000,000</t>
  </si>
  <si>
    <t>Wsh 2,800,000,000</t>
  </si>
  <si>
    <t>Insurance finance expenses reflects the change in the carrying amount of insurance contracts as a result of the effect of time value of money and Changes in financial risk assumptions.</t>
  </si>
  <si>
    <t>Insurance Revenue expected to be: 400,000 X 10,000 = 4 Billion  Bad Insurer sells at 50% of cost: 200,000 X 10,000= 2 Billion    There is no information that there was an adverse event that affected the contracts or it becoming onerous. However, BadInsurer would provide for Wsh 2 Billion.</t>
  </si>
  <si>
    <t>154.113.182.174</t>
  </si>
  <si>
    <t>Serigne Moustapha Diongue</t>
  </si>
  <si>
    <t>diongue.moustapha@africa-re.com</t>
  </si>
  <si>
    <t>n/A</t>
  </si>
  <si>
    <t>n/a</t>
  </si>
  <si>
    <t>102.88.82.214</t>
  </si>
  <si>
    <t>Anifowose Yusuff</t>
  </si>
  <si>
    <t>anifowose.yusuff@africa-re.com</t>
  </si>
  <si>
    <t>Wsh 2,000,000,000</t>
  </si>
  <si>
    <t>Wsh 1,900,000,000</t>
  </si>
  <si>
    <t>Wsh 1,600,000,000</t>
  </si>
  <si>
    <t>10,500,000,000</t>
  </si>
  <si>
    <t>197.184.179.151</t>
  </si>
  <si>
    <t>Shelton Siwedza</t>
  </si>
  <si>
    <t>siwedza.shelton@africa-re.com</t>
  </si>
  <si>
    <t>Wsh4bn</t>
  </si>
  <si>
    <t>Wsh3.6bn</t>
  </si>
  <si>
    <t>Wsh2.2bn</t>
  </si>
  <si>
    <t>Wsh0</t>
  </si>
  <si>
    <t>Wsh6bn</t>
  </si>
  <si>
    <t>197.253.58.225</t>
  </si>
  <si>
    <t>Joseph Gombe</t>
  </si>
  <si>
    <t>gombe.joseph@africa-re.com</t>
  </si>
  <si>
    <t>Wsh 4,000,000,000</t>
  </si>
  <si>
    <t>Wsh 3,600,000,000</t>
  </si>
  <si>
    <t>Wsh 2,400,000,000</t>
  </si>
  <si>
    <t>Zero</t>
  </si>
  <si>
    <t>102.88.43.24</t>
  </si>
  <si>
    <t>Emeka Onwuchuruba</t>
  </si>
  <si>
    <t>emy84S@yahoo.com</t>
  </si>
  <si>
    <t>The CSM is expected to be an asset of wsh 850,000 in the account of Goodinsurer, representing  the unearned profit from the insurance contracts.</t>
  </si>
  <si>
    <t>The CSM in the second year remains unearned profit from the exisitng  policies.</t>
  </si>
  <si>
    <t>The CSM for year 3 would be wsh 380,0000</t>
  </si>
  <si>
    <t>Wsh 150,000</t>
  </si>
  <si>
    <t>102.89.40.187</t>
  </si>
  <si>
    <t>Oluwatosin Ajayi</t>
  </si>
  <si>
    <t>ajayi.oluwatosin@africa-re.com</t>
  </si>
  <si>
    <t>76.121.164.139</t>
  </si>
  <si>
    <t>POGOSON BERNARD</t>
  </si>
  <si>
    <t>pogoson.bvernard@africa-re.com</t>
  </si>
  <si>
    <t>CSM = (Wsh 400,000 - Wsh 50,000 - Wsh 100,000 - Wsh 50,000 - Wsh 200,000) x 10,000  CSM = Wsh 0</t>
  </si>
  <si>
    <t>CSM = Previous Year's CSM - Attributable Expenses - Risk Adjustment Release</t>
  </si>
  <si>
    <t>CSM = Previous Year's CSM - Attributable Expenses - Risk Adjustment Release + Change in Risk Adjustment</t>
  </si>
  <si>
    <t>Insurance Finance Expenses = 0, since interest rates are 0%</t>
  </si>
  <si>
    <t>Loss Component = (Premium - Acquisition Costs - Attributable Expenses - Risk Adjustment) x Number of Policies</t>
  </si>
  <si>
    <t>102.89.22.92</t>
  </si>
  <si>
    <t>Ogundipe Ipadedoyin</t>
  </si>
  <si>
    <t>ogundipe.ipadedoyin@africa-re.com</t>
  </si>
  <si>
    <t>102.89.46.217</t>
  </si>
  <si>
    <t>Olugbenga Anjorin</t>
  </si>
  <si>
    <t>anjorin.olugbenga@africa-re.com</t>
  </si>
  <si>
    <t>41.206.34.220</t>
  </si>
  <si>
    <t>Eric Kangethe</t>
  </si>
  <si>
    <t>kangethe.eric@africa-re.com</t>
  </si>
  <si>
    <t>Total CSM = Total Revenue - Total Expenses    Premiums 400,000  Commission 50,000  Claims 200,000  Risk Adj 50,000  Attributable Cost 100,000    CSM=400,000-50,000-200,000-50,000-100,000    CSM=0</t>
  </si>
  <si>
    <t>Premiums 400,000  Commission 50,000  Claims 200,000  Risk Adj 50,000  Attributable Cost 100,000    CSM=400,000-50,000-200,000-50,000-100,000    CSM=0</t>
  </si>
  <si>
    <t xml:space="preserve">  Present Value of Cash Premiums 400,000  Commission 50,000  Claims 200,000  Risk Adj 50,000  Attributable Cost 100,000    CSM=400,000-50,000-200,000-50,000-100,000    CSM=0</t>
  </si>
  <si>
    <t>Since the interest is Zero, Finance Cost is Zero throughout the period of 5 years</t>
  </si>
  <si>
    <t>69.67.32.42</t>
  </si>
  <si>
    <t>Magome Diale</t>
  </si>
  <si>
    <t>diale.magome@africa-re.com</t>
  </si>
  <si>
    <t>The CSM will be 400 000 per policy.</t>
  </si>
  <si>
    <t>3.6billion</t>
  </si>
  <si>
    <t>2.2billion</t>
  </si>
  <si>
    <t>zero</t>
  </si>
  <si>
    <t>6 billion</t>
  </si>
  <si>
    <t>SIE KOUAME KOUADIO</t>
  </si>
  <si>
    <t>kouadio.sie@africa-re.com</t>
  </si>
  <si>
    <t>4 billion</t>
  </si>
  <si>
    <t>3.6 billion</t>
  </si>
  <si>
    <t>2.4 billion</t>
  </si>
  <si>
    <t>0, because the interest rate is zero</t>
  </si>
  <si>
    <t>129.205.15.70</t>
  </si>
  <si>
    <t>David Tumuhaise</t>
  </si>
  <si>
    <t>tumuhaise.david@africa-re.com</t>
  </si>
  <si>
    <t>Zero (0)</t>
  </si>
  <si>
    <t>Zero (For a loss of Wsh100,000 per policy and Wsh1,000,000,000 for the entire 10,000 policies</t>
  </si>
  <si>
    <t xml:space="preserve">  Initial Recognition      Y1     Y2          Y3       Y4       Y5            0                                0        0           0          0          0  Zero (0) throughout Year 1 to Year 5</t>
  </si>
  <si>
    <t>CSM                                                                     Initial Recognition (Per Policy)  Estimate of PV of future cash inflows:              (750,000)  Estimate of PV of future cash outflows:            1,500,000  Estimate of PV of future cashflows:                    750,000  Risk Adjustment for Non-Financial Risk:          250,000  Fulfilment Cashflows:                                            1,000,000  CSM Loss Component:                                           (1,000,000)</t>
  </si>
  <si>
    <t>Jean-Paul Tankeu</t>
  </si>
  <si>
    <t>tankeu.jean-paul@africa-re.com</t>
  </si>
  <si>
    <t>CSM = 0</t>
  </si>
  <si>
    <t>The CSM expected in the second year is 0</t>
  </si>
  <si>
    <t>The CSM for year 3 is 0 with a loss component of Wsh 100,000 per policy</t>
  </si>
  <si>
    <t>The Insurance Finance Expenses expected to be seen in Year 1 up-to Year 5 are all equal to 0.</t>
  </si>
  <si>
    <t>Loss Component expected to be held on the insurer at initial recognition is Wsh 1,000,000 per policy.</t>
  </si>
  <si>
    <t>Ntsako Makhubele</t>
  </si>
  <si>
    <t>makhubele.ntsako@africa-re.com</t>
  </si>
  <si>
    <t>4000 000 000</t>
  </si>
  <si>
    <t>3 600 000 000</t>
  </si>
  <si>
    <t>2 400 000 000</t>
  </si>
  <si>
    <t xml:space="preserve">0 for all </t>
  </si>
  <si>
    <t>6 000 000 000</t>
  </si>
  <si>
    <t>102.88.82.228</t>
  </si>
  <si>
    <t>Lanre Jagunlana</t>
  </si>
  <si>
    <t>Jagunlana.sulaiman@africa-re.com</t>
  </si>
  <si>
    <t xml:space="preserve">400,000 * 10,000 policies = 4,000,000,000   	1	2	3	4	5  Premium	400,000	400,000	400,000	400,000	400,000  Expected cost of claims	-200,000	-200,000	-200,000	-200,000	-200,000  Acq Costs	-50,000	0	0	0	0  Attributable Expenses	-100,000	-100,000	-100,000	-100,000	-100,000  Results	50,000	100,000	100,000	100,000	100,000  RA	-50,000	-40,000	-30,000	-20,000	-10,000  Cumulative Results	400,000	360,000	270,000	180,000	90,000  </t>
  </si>
  <si>
    <t>360,000 * 10,000 policies = 3,600,000,000</t>
  </si>
  <si>
    <t>240,000 * 10,000 policies = 2,400,000,000  	1	2	3	4	5  Premium	400,000	400,000	400,000	400,000	400,000  Expected cost of claims	-200,000	-200,000	-200,000	-200,000	-200,000  Acq Costs	-50,000	0	0	0	0  Attributable Expenses	-100,000	-100,000	-100,000	-100,000	-100,000  Results	50,000	100,000	100,000	100,000	100,000  RA	-100,000	-80,000	-60,000	-40,000	-20,000  Cumulative Results	350,000	320,000	240,000	160,000	80,000</t>
  </si>
  <si>
    <t>IFIE = 0 from year 1 to 5 since the discount rate is zero</t>
  </si>
  <si>
    <t xml:space="preserve">Loss Component = 600,000 * 10,000 policies = 6,000,000,000    	1	2	3	4	5  Premium	200,000	200,000	200,000	200,000	200,000  Expected cost of claims	-200,000	-200,000	-200,000	-200,000	-200,000  Acq Costs	-50,000	0	0	0	0  Attributable Expenses	-100,000	-100,000	-100,000	-100,000	-100,000  Results	-150,000	-100,000	-100,000	-100,000	-100,000  RA	-50,000	-40,000	-30,000	-20,000	-10,000  Cumulative Results	-600,000	-440,000	-330,000	-220,000	-110,000  </t>
  </si>
  <si>
    <t>Chris Saigbe</t>
  </si>
  <si>
    <t>saigbe.chris@africa-re.com</t>
  </si>
  <si>
    <t>CSM is 0</t>
  </si>
  <si>
    <t>CSM is 0, but with a loss component of Cu100,000 on per policy basis</t>
  </si>
  <si>
    <t>The IFE is 0 for the whole period</t>
  </si>
  <si>
    <t>The Loss component is Cu1,000,000 per policy.</t>
  </si>
  <si>
    <t>102.89.76.49</t>
  </si>
  <si>
    <t>Adedapo Omotoso</t>
  </si>
  <si>
    <t>omotoso.adedapo@africa-re.com</t>
  </si>
  <si>
    <t>MAYOWA OLUMIDE SEGUN</t>
  </si>
  <si>
    <t>segun.mayowa@africa-re.com</t>
  </si>
  <si>
    <t>CSM is Zero</t>
  </si>
  <si>
    <t>The CSM in the Second Year is Zero</t>
  </si>
  <si>
    <t>Since the CSM cannot be negative, the revised CSM is Zero with a loss Component of Wsh 100,000.00</t>
  </si>
  <si>
    <t xml:space="preserve">The Finance Expenses is Zero </t>
  </si>
  <si>
    <t>Loss Component of Wsh 1,000,000.00</t>
  </si>
  <si>
    <t>105.113.90.9</t>
  </si>
  <si>
    <t>Paul Atiomo</t>
  </si>
  <si>
    <t>atiomo.paul@africa-re.com</t>
  </si>
  <si>
    <t xml:space="preserve">How to calculate the Contractual Service Margin (CSM) for GoodInsurer's 5-Year endowment life insurance product is as follows;    - Premium per policy: Wsh 400,000  - Death or maturity benefit: Wsh 1,000,000  - Cost of claims: Wsh 200,000 per year per policy   - Risk Adjustment for Non-Financial Risk: Wsh 50,000 per year per policy  - Attributable expenses per policy:    - Acquisition costs (first year only): Wsh 50,000    - Attributable expenses: Wsh 100,000 per year  - Non-attributable expenses: Wsh 200,000 per policy  - Number of policies sold in the first year: 10,000    To calculate the Contractual Service Margin (CSM):    1. Revenue (Premiums):  - The total premium per policy is **Wsh 400,000**.  - For 10,000 policies sold, the total premium collected is:     Wsh 4,000,000,000        2. Expected Claims (Cost of claims):  - The cost of claims per policy is Wsh 200,000 per year for 5 years, so the total expected claims per policy over the life of the product is:  Wsh 1,000,000   - The total expected claims for all policies is:  Wsh 10,000,000,000        3. Risk Adjustment:  - The risk adjustment per policy is **Wsh 50,000** per year, which means over 5 years the total risk adjustment per policy is:    Wsh 250,000      - The total risk adjustment for all policies is: Wsh 2,500,000,000    - Since the company plans to release Wsh 10,000 per year from the risk adjustment, they expect to release Wsh 50,000 per policy over 5 years, reducing the overall risk adjustment liability. This will be factored into the CSM release.    4. Expenses:  - Acquisition costs per policy in the first year: Wsh 50,000.  - Attributable expenses per policy per year: Wsh 100,000 per year for 5 years:  Wsh 500,000  - Total acquisition and attributable expenses per policy over 5 years: Wsh 550,000   - Non-attributable expenses per policy: Wsh 200,000 over the life of the contract.  - Therefore, the total expenses per policy over 5 years:    Wsh 750,000   - For 10,000 policies, the total expenses are: Wsh 7,500,000,000     5. Expected Profit (CSM):  - The expected profit, or CSM, is calculated as the difference between the total premiums and the sum of the total claims, total risk adjustment, and total expenses.        Using the following formula:    CSM = Total Premiums - Total Claims+ Total Risk Adjustment + Total Expenses      Substituting the values:  CSM = 4,000,000,000 - (10,000,000,000 + 2,500,000,000 + 7,500,000,000)  = - Wsh 16,000,000,000      6. The negative CSM of Wsh 16 billion indicates that the product, as structured, is unprofitable. This loss arises because the total cost (claims, risk adjustment, and expenses) significantly exceeds the premiums collected. The product may need to be re-priced or restructured to make it viable. The primary drivers of the loss are the high claims and expenses relative to the premiums.    </t>
  </si>
  <si>
    <t xml:space="preserve">  Calculating the Contractual Service Margin (CSM) for the second year, focuses on how much profit is expected to be recognized from the policies that were sold in the first year, assuming no new policies are sold after the first year. The CSM for the second year will be affected by several factors, including expected claims, risk adjustments, expenses, and the release of the risk adjustment.    Assumptions:    - Total number of policies sold: 10,000  - Premium per policy: Wsh 400,000  - Death or maturity benefit: Wsh 1,000,000  - Cost of claims per policy: Wsh 200,000 per year   - Risk adjustment per policy: Wsh 50,000 per year  - Release of risk adjustment: Wsh 10,000 per year per policy  - Attributable expenses per policy: Wsh 50,000 in the first year, and Wsh 100,000 per year afterward  - Non-attributable expenses per policy: Wsh 200,000 spread over the 5 years  - Total overheads: Wsh 5 billion     For the second year, we need to consider:    1. Revenue (Premiums): No new premiums are collected in the second year since no new policies are sold. The premium collected from the first year is already part of the calculation from the first year.      2. Expected Claims (Cost of Claims): The expected cost of claims for the second year per policy is still Wsh 200,000.       Total expected claims for the second year for 10,000 policies:     Wsh 2,000,000,000      3. Risk Adjustment:     - The risk adjustment for the second year is Wsh 50,000 per policy. However, the Board expects to release Wsh 10,000 of this risk adjustment per policy per year.     - Therefore, the remaining risk adjustment in the second year per policy is Wsh 40,000.     Total remaining risk adjustment in Year 2 for all policies:   Wsh 400,000,000    4. Attributable Expenses:     - In the second year, the attributable expenses per policy are Wsh 100,000.     Total attributable expenses for the second year for 10,000 policies: Wsh 1,000,000,000      5. Non-attributable Expenses:     - Non-attributable expenses are allocated at Wsh 200,000 per policy over the 5 years.     - In the second year, the portion of non-attributable expenses per policy is:Wsh 40,000   Total non-attributable expenses for the second year for 10,000 policies: Wsh 400,000,000    CSM Calculation for Year 2:    The CSM in the second year is the profit expected to be recognized from the product after accounting for the claims, risk adjustment, and expenses.  CSM in Year 2 = Remaining CSM from Year 1 - Claims in Year 2 + Risk Adjustment in Year 2 + Attributable Expenses in Year 2 + Non-Attributable Expenses in Year 2    The CSM in the first year was negative at Wsh -16,000,000,000 (unprofitable).  - For the second year, the expected cost components are:    Claims in Year 2 = Wsh 2,000,000,000   Risk Adjustment in Year 2 = Wsh 400,000,000    Attributable Expenses in Year 2 = Wsh 1,000,000,000    Non-Attributable Expenses in Year 2 = Wsh 400,000,000    Total Expected Costs in Year 2 = 2,000,000,000 + 400,000,000 + 1,000,000,000 + 400,000,000 = Wsh 3,800,000,000    Since the CSM in the first year was already negative by Wsh 16,000,000,000, and the costs continue to exceed any profit components, the CSM in the second year will remain negative. Thus, the CSM expected in Year 2 will be further reduced by the total costs of Wsh 3,800,000,000.  New CSM in Year 2: -16,000,000,000 - 3,800,000,000 = - Wsh 19,800,000,000      The CSM expected in the second year is Wsh -19.8 billion. This reflects an increasing unprofitability of the product as the total costs in the second year (claims, risk adjustment, and expenses) further erode the company's expected profit margin.  </t>
  </si>
  <si>
    <t xml:space="preserve">The Contractual Service Margin (CSM) for Year 3 of the insurance product accounts for the changes in the risk adjustment following the Board's decision to increase the confidence level from 85% to 95%, raising the original Risk Adjustment for Non-Financial Risk (RA) from Wsh 50,000 to Wsh 100,000 per policy.    Claims, expenses, and risk adjustment release into the CSM calculation for Year 3 are also taken into account, considering the new risk adjustment level.    1. Premium per policy: Wsh 400,000  2. Death or maturity benefit: Wsh 1,000,000  3. Cost of claims: Wsh 200,000 per year per policy  4. Original Risk Adjustment: Wsh 50,000 per policy  5. Revised Risk Adjustment: Wsh 100,000 per policy  6. Risk Adjustment release per policy: Wsh 10,000 per year  7. Attributable expenses: Wsh 50,000 in the first year (acquisition cost), Wsh 100,000 per year thereafter  8. Non-attributable expenses per policy: Wsh 200,000 over 5 years  9. Number of policies sold: 10,000  Year 3 Adjustments    - Risk Adjustment Change: The Board raised the risk margin from Wsh 50,000 to Wsh 100,000 per policy. Therefore, the remaining risk adjustment to be recognized in Year 3 will reflect this increase.        - The original risk adjustment was Wsh 50,000 per policy per year.    - Now, with the revised confidence level of 95%, the risk adjustment is Wsh 100,000 per policy per year.      However, the Board is still releasing Wsh 10,000 per year per policy, meaning in Year 3 the revised risk adjustment to be held per policy will be reduced by Wsh 30,000 (from the releases in Years 1, 2, and 3).    Remaining Risk Adjustment in Year 3 = Wsh 70,000 per policy        Therefore, the total risk adjustment in Year 3 for 10,000 policies is:  Wsh 700,000,000     Expected Costs for Year 3:    1. Expected Claims:     - The cost of claims per policy is Wsh 200,000 per year.     - Total claims in Year 3 for 10,000 policies: Wsh 2,000,000,000       2. Attributable Expenses:     - Attributable expenses in Year 3 are Wsh 100,000 per policy.     - Total attributable expenses in Year 3 for 10,000 policies: Wsh 1,000,000,000        3. Non-attributable Expenses:     - The non-attributable expenses allocated per policy are Wsh 200,000 spread over 5 years, so for Year 3, the portion per policy is: Wsh 40,000     - Total non-attributable expenses in Year 3 for 10,000 policies: Wsh 400,000,000        Total Costs for Year 3: Add the claims, risk adjustment, attributable expenses, and non-attributable expenses:    Total costs in Year 3 = 2,000,000,000 + 700,000,000 + 1,000,000,000 + 400,000,000 = Wsh 4,100,000,000    CSM Calculation for Year 3:    In Year 1, the calculated CSM was **Wsh -16 billion**, and in Year 2, the CSM was **Wsh -19.8 billion**. Since there are no new premiums collected in Year 3 (no new policies were sold), the CSM will be further reduced by the total costs incurred in Year 3.    The CSM for Year 3 = CSM in Year 2 - Total Costs in Year 3   = -19,800,000,000 - 4,100,000,000 = - Wsh 23,900,000,000    The CSM expected for Year 3 is Wsh -23.9 billion. The product continues to be unprofitable as the costs exceed the revenues, and the increase in the risk adjustment has further deepened the negative margin.  </t>
  </si>
  <si>
    <t xml:space="preserve">Insurance Finance Expenses (IFE) expected over the 5-year period for the endowment life insurance product offered by GoodInsurer, breaks down the components contributing to these expenses and spread them over the life of the policy.    1. Premium per policy: Wsh 400,000  2. Death or maturity benefit: Wsh 1,000,000  3. Cost of claims: Wsh 200,000 per year per policy  4. Risk Adjustment (RA): Wsh 50,000 per policy (adjusted based on risk appetite)     - Release of Wsh 10,000 per year if no significant claims  5. Attributable expenses:     - Acquisition cost in Year 1: Wsh 50,000 per policy     - Attributable expenses every year after Year 1: Wsh 100,000 per year  6. Non-attributable expenses:     - Wsh 200,000 per policy spread over 5 years  7. Total policies sold: 10,000  8. Sales staff salary: Wsh 1 billion (included as overhead)  9. Attributable management expenses: Wsh 2 billion  10. Non-attributable management expenses: Wsh 3 billion (allocated Wsh 200,000 per policy over 5 years)    Insurance Finance Expenses (IFE): Generally include the costs related to the unwinding of discount rates, interest expenses, or any changes in financial assumptions over time. These could be driven by the risk adjustment, claims cost, and policyholder liabilities. For this simplified case, we'll assume the IFE includes:    1. Cost of Claims: The expenses related to paying out death or maturity benefits over the life of the product.  2. Risk Adjustment (Unwinding): The gradual release of the risk adjustment as it is used to mitigate non-financial risk.  3. Attributable and Non-Attributable Expenses: These are administrative costs related to maintaining the policies.    1. Cost of Claims (Insurance Claims):  The expected claims per policy each year are Wsh 200,000, as determined by the Government Actuary. Since there are 10,000 policies, the total expected claims per year = Wsh 2,000,000,000    This is consistent each year from Year 1 to Year 5 unless actual mortality rates differ.    2. Risk Adjustment (Unwinding) is Wsh 50,000 per policy, but the Board expects to release Wsh 10,000 each year. The risk adjustment release gives investors comfort that the product is profitable if claims do not exceed expectations. The release each year is: 10,000  Total risk adjustment release per year for all policies} = Wsh 100,000,000    The risk adjustment reduces every year by Wsh 10,000 per policy, so the unwinding of the risk adjustment contributes to IFE. The remaining risk adjustment over time is as follows:    - Year 1: Wsh 50,000 - Wsh 10,000 = Wsh 40,000  - Year 2: Wsh 40,000 - Wsh 10,000 = Wsh 30,000  - Year 3: Wsh 30,000 - Wsh 10,000 = Wsh 20,000  - Year 4: Wsh 20,000 - Wsh 10,000 = Wsh 10,000  - Year 5: Wsh 10,000 - Wsh 10,000 = Wsh 0    Thus, the total remaining risk adjustment for all policies at the end of each year is:    - Year 1: 40,000 \times 10,000 = Wsh 400,000,000  - Year 2: 30,000 \times 10,000 = Wsh 300,000,000  - Year 3: 20,000 \times 10,000 = Wsh 200,000,000  - Year 4: 10,000 \times 10,000 = Wsh 100,000,000  - Year 5: 0    3. Attributable and Non-Attributable Expenses:    - Attributable expenses per policy:    - Wsh 50,000 in Year 1 for acquisition    - Wsh 100,000 per year from Year 2 to Year 5        Total attributable expenses for all policies:    - Year 1: 50,000 \times 10,000 = Wsh 500,000,000    - Years 2-5: 100,000 \times 10,000 = Wsh 1,000,000,000 per year      - Non-attributable expenses:    These are Wsh 200,000 per policy spread over 5 years, or Wsh 40,000 per year per policy.        Total non-attributable expenses for all policies per year:    Non-attributable expenses per year = 40,000 \times 10,000 = Wsh 400,000,000    Total Insurance Finance Expenses (IFE) Per Year:    IFE in Year = Total claims + Risk Adjustment Release + Attributable Expenses + Non-attributable Expenses    Year 1: IFE in Year 1 = 2,000,000,000 + 100,000,000 + 500,000,000 + 400,000,000 = Wsh 3,000,000,000    Year 2: IFE in Year 2 = 2,000,000,000 + 100,000,000 + 1,000,000,000 + 400,000,000 = Wsh 3,500,000,000    Year 3: IFE in Year 3 = 2,000,000,000 + 100,000,000 + 1,000,000,000 + 400,000,000 = Wsh 3,500,000,000    Year 4: IFE in Year 4 = 2,000,000,000 + 100,000,000 + 1,000,000,000 + 400,000,000 = Wsh 3,500,000,000    Year 5: IFE in Year 5 = 2,000,000,000 + 0 + 1,000,000,000 + 400,000,000 = Wsh 3,400,000,000    IFE for Years 1 to 5:  - Year 1: Wsh 3,000,000,000  - Year 2: Wsh 3,500,000,000  - Year 3: Wsh 3,500,000,000  - Year 4: Wsh 3,500,000,000  - Year 5: Wsh 3,400,000,000    This is the expected Insurance Finance Expenses over the 5 years of the product based on the information provided.      </t>
  </si>
  <si>
    <t xml:space="preserve">The Loss Component that GoodInsurer is expected to hold after BadInsurer undercuts the premium price by 50%, assesses how the reduction in premium impacts the profitability of the product and whether it results in an onerous contract.     1. GoodInsurer's premium per policy: Wsh 400,000  2. BadInsurer's premium per policy: Wsh 200,000 (50% of GoodInsurer's price)  3. Death or maturity benefit: Wsh 1,000,000  4. Cost of claims: Wsh 200,000 per year per policy   5. Risk Adjustment: Wsh 50,000 per policy (with Wsh 10,000 released each year)  6. Attributable expenses:      - Acquisition cost: Wsh 50,000 in Year 1     - Annual attributable expenses: Wsh 100,000 per year  7. Non-attributable expenses: Wsh 200,000 spread over 5 years  8. Total policies sold: 10,000  9. Expected cost per policyholder: Wsh 250,000 per year (Wsh 200,000 claims + Wsh 50,000 risk margin)     GoodInsurer's Expected Cash Flows per Policy    1. Annual cost of claims: Wsh 200,000  2. Risk adjustment per year: Wsh 50,000 (gradually released over 5 years)  3. Attributable expenses:      - Year 1: Wsh 50,000 (acquisition cost)     - Year 2-5: Wsh 100,000 per year    4. Non-attributable expenses:      - Wsh 200,000 per policy spread over 5 years, or Wsh 40,000 per year    So, for Year 1, the total expected cost per policy is: Wsh 340,000    For Year 2-5, the expected cost per policy is: Wsh 390,000    Total Expected Costs for GoodInsurer (5 Years):  For GoodInsurer, the total expected costs per policy over the 5 years are Wsh 1,900,000    This means GoodInsurer expects to incur Wsh 1,900,000 in costs per policy over 5 years.    GoodInsurer collects Wsh 400,000 per policy as a single premium.    Calculate BadInsurer's Cash Flows    BadInsurer's charges Wsh 200,000 per policy, half of GoodInsurer's premium.    Expected Costs for BadInsurer: BadInsurer's costs are identical to GoodInsurer's since both companies offer the same product under the same conditions: Wsh 1,900,000    However, BadInsurer only collects Wsh 200,000 in premium per policy.    Calculate the Loss Component for BadInsurer    Loss Component calculation needs to determine whether the product is onerous i.e., the total expected cost exceeds the total premium income.    For BadInsurer:    - Total costs per policy: Wsh 1,900,000  - Premium income per policy: Wsh 200,000  - Loss per policy: Wsh 1,700,000     Thus, BadInsurer incurs a loss of Wsh 1,700,000 per policy.    Calculate the Total Loss Component for 10,000 Policies    BadInsurer sold 10,000 policies. The total loss component is Wsh 17,000,000,000    The Loss Component that BadInsurer is expected to hold is Wsh 17 billion. This represents the expected shortfall between the premium collected and the total expected costs of providing the coverage over 5 years.          </t>
  </si>
  <si>
    <t>OWUNYESIGA RACHEAL</t>
  </si>
  <si>
    <t>Owunyesiga.Racheal@africa-re.com</t>
  </si>
  <si>
    <t>100,000</t>
  </si>
  <si>
    <t>1,000,000</t>
  </si>
  <si>
    <t>Lazard Toe</t>
  </si>
  <si>
    <t>toe.lazard@africa-re.com</t>
  </si>
  <si>
    <t>CMS=0</t>
  </si>
  <si>
    <t>The contract is onerous, the CMS = 0</t>
  </si>
  <si>
    <t>The Insurance Finance Expenses expected is 0</t>
  </si>
  <si>
    <t>The total loss Component expected is WSH1,500,000.00</t>
  </si>
  <si>
    <t>102.89.46.212</t>
  </si>
  <si>
    <t>Gbenga Adegboye</t>
  </si>
  <si>
    <t>adegboye.gbenga@africa-re.com</t>
  </si>
  <si>
    <t>Wsh 2,500,000,000</t>
  </si>
  <si>
    <t>Wsh 3,400,000,520</t>
  </si>
  <si>
    <t>wsh 2,750,000,000</t>
  </si>
  <si>
    <t>Wsh 25,000,000,000</t>
  </si>
  <si>
    <t>Wsh200,000</t>
  </si>
  <si>
    <t>102.113.211.14</t>
  </si>
  <si>
    <t>Ranjana Soomirtee</t>
  </si>
  <si>
    <t>soomirtee.ranjana@africa-re.com</t>
  </si>
  <si>
    <t>CSM = Premium Income−Total Expected Costs+ Release from Risk Adjustment Margin−Acquisition Costs −Attributable Expenses    Premiums Collected = Wsh 400,000 per policy per year                                               x  10,000 policies                                          =Wsh 4,000,000,000    Expected Costs for 10,000 Policies = (200,000+50,000)x10,000 = Wsh 2,500,000,000    Release from Risk Adjustment Margin = Wsh 10,000 per policy × 10,000 policies = Wsh 100,000,000    Acquisition Costs= Wsh 50,000 per policy for the 1st yr × 10,000 policies = Wsh 500,000,000    Attributable Expenses= Wsh 100,000 per policy/year × 10,000 policies = Wsh 1,000,000,000    Non-Attributable Expenses= Wsh 200,000 per policy × 10,000 policies = Wsh 2,000,000,000    Total expected cost =Wsh 2,500,000,000 +   Wsh 2,000,000,000 = Wsh 4,500,000,000    CSM = Wsh 4,000,000,000 − Wsh 4,500,000,000 +               Wsh 100,000,000 − Wsh 500,000,000 −   Wsh 1,000,000,000          = -Wsh 1,900,000,000</t>
  </si>
  <si>
    <t xml:space="preserve">CSM for 2nd Yr =     CSM Second Year = Starting CSM + Premium Income − Total Expected Costs + Release from Risk Adjustment Margin    CSM of 2nd Yr   =      −Wsh 1,900,000,000 +                                          Wsh 4,000,000,000 −                                          Wsh 3,500,000,000 +                                           Wsh 100,000,000                                        =  - Wsh 1,300,000,000.     CSM expected at the end of the 2nd yr = -Wsh 1,300,000,000  </t>
  </si>
  <si>
    <t xml:space="preserve">CSM of Yr 3 = CSM of 2nd Yr + Premium Income − Total Expected Costs + Release from Risk Adjustment Margin − Increase in Risk Adjustment Margin    Premium Income for Yr 3 = Wsh 400,000/ policy × 10,000 policies                                                    = Wsh 4,000,000,000    Risk Adjustment Margin = Original Risk Adjustment Margin – New Risk Adjustment Margin                                                 (100,000 – 50,000) x 10,000 policies                                              = Wsh 500,000,000    Total Expected Costs for Yr 3 = Claims Cost + New Risk Adjustment Margin + Attributable Expenses    Claims Cost =   Wsh 200,000/ policy × 10,000 policies = Wsh 2,000,000,000    New Risk Adjustment Margin = Wsh 100,000/ policy × 10,000 policies = Wsh 1,000,000,000    Attributable Expenses = Wsh 100,000/ policy × 10,000 policies = Wsh 1,000,000,000    Total Expected Costs for Yr 3 = Wsh 2,000,000,000 + Wsh 1,000,000,000 + Wsh 1,000,000,000                                               = Wsh 4,000,000,000  Release from Risk Adjustment Margin   = Wsh 10,000/policy × 10,000 policies                                                                          = Wsh 100,000,000    CSMof Year 3   = (−Wsh 1,300,000,000) +                                    Wsh 4,000,000,000 −                                    Wsh 4,000,000,000 +                                       Wsh 100,000,000 −                                        Wsh 500,000,000                                = -Wsh 1,700,000,000  </t>
  </si>
  <si>
    <t xml:space="preserve">1.  Since the interest rate is 0%, the focus is on the change in the present value of the liabilities over time due to the passage of time, but since the time value of money is neutral only Risk Adjustment Margin and Contractual Service Margin (CSM) over the years will be used to calculate the Insurance Finance Expenses.    2. Seeing as we are given only the Risk Adjustment, we can deduce that Insurance Finance Expenses would correlate with the Risk Adjustment Margin.    3. As such without more information the Insurance Finance Expenses for each year are Wsh 0.  </t>
  </si>
  <si>
    <t xml:space="preserve">Loss Component = Total Expected Costs−Total Premium Income    New Premium Income, 50% of the premium    Premium = 0.5 × Wsh 400,000                     =Wsh200,000     Total Premium Income = Wsh 200,000/ policy ×10,000 policies                                             = Wsh 2,000,000,000    Loss Component = Wsh4,000,000,000 − Wsh2,000,000,000                                  = Wsh2,000,000,000    Loss Component expected to be held by insurer(BadInsurer)                   = Wsh 2,000,000,000  </t>
  </si>
  <si>
    <t>Mesfin Abebe Damtew</t>
  </si>
  <si>
    <t>damtew.mesfin@africa-re.com</t>
  </si>
  <si>
    <t>NA</t>
  </si>
  <si>
    <t>Emma Mwihia</t>
  </si>
  <si>
    <t>mwihia.emma@africa-re.com</t>
  </si>
  <si>
    <t>155.93.133.67</t>
  </si>
  <si>
    <t>Pranil Sharma</t>
  </si>
  <si>
    <t>sharma.pranil@africa-re.co</t>
  </si>
  <si>
    <t>PV cash inflows -4 000 000 000.00 &amp; PV cash outflows 25 500 000 000.00 therefore  PV of future cashflows 21 500 000 000.00 . Now Risk adj for non-fin risk 2 500 000 000.00  Therefore Fulfilment cashflows 24 000 000 000.00. CSM = -24 000 000.00  Ins con a/l in initial recognition 24 000 000 000.00 . Ins service expense -24 000 000 000.00.  Loss recognised for the year -24 000 000 000.00   CSM set to zero</t>
  </si>
  <si>
    <t>CSM = zero. The CSM expected in the accounts for the second year would be zero,  as the entire initial negative CSM was recognized as a loss in the first year,  and there are no new policies to generate a new CSM.</t>
  </si>
  <si>
    <t>Same as 1,17 above except the Risk adjustment for financial risk chages from 2500 000 000.00  to 5000 000 000.00 resulting in an insurance service expense of -26 500 000 000.00</t>
  </si>
  <si>
    <t>No CSM to relase  No discounting effect  Impact of risk adjustment change does not affect IFE  Ni IFE as no discouting due to 0% interest rate and no remaining CSM</t>
  </si>
  <si>
    <t>PV cash inflows -1 000 000.00  PV cash outflows 2 550 000.00  PV of future cashflows 1 550 000.00  Risk adj for non-fin risk 250 000.00  Fulfilment cashflows 1 800 000.00  CSM  Ins con a/l in initial recognition 1 800 000.00  Ins service expense -1 800 000.00  Loss recognised for the year -1 800 000.00 per policy, so big losses</t>
  </si>
  <si>
    <t>102.113.203.60</t>
  </si>
  <si>
    <t>Roopravesh Khooblall</t>
  </si>
  <si>
    <t>khooblall.roopravesh@africa-re.com</t>
  </si>
  <si>
    <t>155.93.174.125</t>
  </si>
  <si>
    <t>Glen Peters</t>
  </si>
  <si>
    <t>peters.glen@africa-re.com</t>
  </si>
  <si>
    <t xml:space="preserve">	Per Year	Contract term  Premium	-400 000.00 	-2 000 000.00   Expected Claims	 200 000.00 	 1 000 000.00   Comm	 50 000.00 	 50 000.00   Attribuateble expenses	 100 000.00 	 500 000.00   RA		 50 000   Expected costs	 1 550 000.00 	  Opening CSM	 4 000 000 000 	  Closing CSM therefore 4/5= Wsh 3 200 000 000</t>
  </si>
  <si>
    <t>Whs 2 400 000 000</t>
  </si>
  <si>
    <t xml:space="preserve">Opening CSM Year 3	 2 400 000 000.00   Change in RA	-500 000 000.00   CSM amortisation	-633 333 333.33   Closing CSM Year 3	 1 266 666 666.67   </t>
  </si>
  <si>
    <t>There is no impact on discounting therefore Insurance Finance expense is zero</t>
  </si>
  <si>
    <t xml:space="preserve">	Per Year	Contract term  Premium	-200 000.00 	-1 000 000.00   Expected Claims	 200 000.00 	 1 000 000.00   Comm	 50 000.00 	 50 000.00   Attribuateble expenses	 100 000.00 	 500 000.00   RA		 50 000   Expected costs	 1 550 000.00 	  Loss Component	-6 000 000 000 	  </t>
  </si>
  <si>
    <t>102.119.235.184</t>
  </si>
  <si>
    <t>Vedika Sooruth</t>
  </si>
  <si>
    <t>sooruth.vedika@africa-re.com</t>
  </si>
  <si>
    <t>102.115.81.59</t>
  </si>
  <si>
    <t>Heshinee Gungaram Juggapah</t>
  </si>
  <si>
    <t>juggapah.heshinee@africa-re.com</t>
  </si>
  <si>
    <t>102.117.59.64</t>
  </si>
  <si>
    <t>Teeshma Nursing Soowember</t>
  </si>
  <si>
    <t>Soowember.Teeshma@africa-re.com</t>
  </si>
  <si>
    <t>Mandlenkosi Lincoln Mthembu</t>
  </si>
  <si>
    <t>mthembu.lincoln@africa-re.com</t>
  </si>
  <si>
    <t xml:space="preserve"> 1 500 000 000.00   </t>
  </si>
  <si>
    <t xml:space="preserve"> 1 000 000 000.00   </t>
  </si>
  <si>
    <t>500 000 000</t>
  </si>
  <si>
    <t xml:space="preserve"> 500 000 000.00    550 000 000.00    600 000 000.00    700 000 000.00    750 000 000.00   </t>
  </si>
  <si>
    <t>750 000 000</t>
  </si>
  <si>
    <t>41.33.224.187</t>
  </si>
  <si>
    <t>Mohamed Ali Mohamed Hussein</t>
  </si>
  <si>
    <t>ali.mohamed@africa-re.com</t>
  </si>
  <si>
    <t>102.88.34.119</t>
  </si>
  <si>
    <t>Hasina Andriatsimisetra</t>
  </si>
  <si>
    <t>andriatsimisetra.hasina@africa-re.com</t>
  </si>
  <si>
    <t xml:space="preserve">My apologies, I am yet to fully understand the concept. </t>
  </si>
  <si>
    <t>102.89.33.191</t>
  </si>
  <si>
    <t>102.89.85.50</t>
  </si>
  <si>
    <t>AJAYI OLUDOTUN</t>
  </si>
  <si>
    <t>ajayi.oludotun@africa-re.com</t>
  </si>
  <si>
    <t>Wsh 1,500,000,000</t>
  </si>
  <si>
    <t>Wsh 900,000,000</t>
  </si>
  <si>
    <t>N/A</t>
  </si>
  <si>
    <t>Wsh (50,000)</t>
  </si>
  <si>
    <t>102.212.209.30</t>
  </si>
  <si>
    <t>NWAMAKA EBELECHUKWU UBOMA</t>
  </si>
  <si>
    <t>uboma.nwamak@africa-re.com</t>
  </si>
  <si>
    <t>The CSM expected to be seen in the account is Wsh 1,500,000.00 computed as follows:    Estimates of PV of future Cash Inflows (Wsh 400) + Estimates of PV of future Cash Outflows Wsh 200 + Risk Adjustment Margin Wsh 50 = -150;   therefore CSM = 150* 10,000 (number of policies sold) = Wsh 1,500,000.00</t>
  </si>
  <si>
    <t xml:space="preserve">CSM for year 2 = Wsh 90,000.00 computed on the assumption that the Changes related to current service will be distributed evenly over the period of 5years;     Opening Balance Wsh 150 less changes related to current service of Wsh 60 (for both year 1 and 2) = Wsh 90 * 10,000 (number of policies sold) = Wsh 900,000.00  </t>
  </si>
  <si>
    <t>I do not know</t>
  </si>
  <si>
    <t>Since the government of Wakanda keeps interest rate at Zero percent, the insurance finance expense for years 1 to 5 is Zero.</t>
  </si>
  <si>
    <t xml:space="preserve">The Loss component to the insurer is Wsh 500,000.00;    Estimates of PV of future Cash Inflows (Wsh 200) + Estimates of PV of future Cash Outflows Wsh 200 + Risk Adjustment Margin Wsh 50 = 50;   therefore; 50* 10,000 (number of policies sold) = Wsh500,000.00  </t>
  </si>
  <si>
    <t>Reneiloe Pagiwa</t>
  </si>
  <si>
    <t>pagiwa.reneiloe@africa-re.com</t>
  </si>
  <si>
    <t>4 bn</t>
  </si>
  <si>
    <t>3.6bn</t>
  </si>
  <si>
    <t xml:space="preserve">2.2bn </t>
  </si>
  <si>
    <t>6bn</t>
  </si>
  <si>
    <t>197.184.166.144</t>
  </si>
  <si>
    <t>MADIMETJA REGINALD SETHOSA</t>
  </si>
  <si>
    <t>sethosa.reginald@africa-re.com</t>
  </si>
  <si>
    <t>4 000 000 000</t>
  </si>
  <si>
    <t xml:space="preserve">Year 1 : 0  Year 2:  0  Year 3: 0  Year 4: 0   Year 5: 0 </t>
  </si>
  <si>
    <t>105.155.149.7</t>
  </si>
  <si>
    <t>rguibi</t>
  </si>
  <si>
    <t>RGUIBI.JAWAD@africa-re.com</t>
  </si>
  <si>
    <t>nsp</t>
  </si>
  <si>
    <t>102.88.63.134</t>
  </si>
  <si>
    <t>Tinuke Odufowora</t>
  </si>
  <si>
    <t>odufowora.tinuke@africa-re.com</t>
  </si>
  <si>
    <t>Reinsurance Revenue (Cost of Product) =Wsh400,000  Reinsurance Service Expenses= Wsh250,000(Claims&amp;Risk Margin)  Since there is no Retro;  Therefore CSM = (400,000 - 250,000)*10,000 Policies  CSM= Wsh1.5billion</t>
  </si>
  <si>
    <t>CSM per year per policy= 150,000/5years = 30,000  CSM for year 1 = 30,000  Therefore, CSM after Yr1 = Total CSM - CSM for Yr 1= 150,000-30,000 = 120,000  CSM after Yr2 = 120,000 - 30,000 = 90,000  CSM after Yr2 for 10,000Policies = 90,000*10,000 = Wsh900,000,000</t>
  </si>
  <si>
    <t>Reinsurance Revenue (Cost of Product) =Wsh400,000  Reinsurance Service Expenses= Wsh300,000(Claims&amp; Revised Risk Margin)  CSM = Wsh100,000 * 10,000 Policies ; Wsh1,000,000,000  CSM PerYear for 10,000Policies= 1,000,000,000/5years = 200,000,000  CSM for year 1 = 200,000,000  CSM after Yr1 = Total CSM - CSM for Yr 1= 1billion - 200million = 800million  CSM after Yr2 = 800million - 200million = 600million  CSM after Yr3 = 600million - 200million = Wsh400million</t>
  </si>
  <si>
    <t>Since the government of Wakanda has managed to keep interest rate at 0% for all bonds. Therefore, there is no discount. As such, there is no Finance cost.</t>
  </si>
  <si>
    <t>Bad Insurer's Premium; 50% of 400,000 = Wsh200,000  Reinsurance Service Expenses= Wsh250,000(Claims&amp;Risk Margin)  Loss = (250,000 - 200,000)*10,000 Policies  Total Loss Component = Wsh500,000,000</t>
  </si>
  <si>
    <t>Vuyo Rankoe</t>
  </si>
  <si>
    <t>Rankoe.vuyo@africa-re.com</t>
  </si>
  <si>
    <t xml:space="preserve">I assumed the premium is 400k p.a and not a single premium of 400k    CSMpp 	= Premium - (Cost of claims + Risk Adjustment + Attributable Expenses + Acquisition Costs)  			= 2,000,000 - (1,000,000 + 50,000 +500,000 + 50,000)  			= 400,000  CSM for company = 400,000* 10,000 = 4,000,000,000  </t>
  </si>
  <si>
    <t xml:space="preserve">CSMy2 = CSMinitial - Changes Related To Current Service Y1 (CRTCSy1) - CRTCSy2 = (400,000 - 40,000 - 90,000)*10,000 = 2,700,000,000  </t>
  </si>
  <si>
    <t>CSMy3 = CSMinitial - CRTCSy1 - CRTCSy2 - CRTCSy3                = 400,000 - 40,000 - 90,000 - 110,000 (Change due to RM increase)                = 160,000  CSM = 160,000*10,000 = 1,600,000,000</t>
  </si>
  <si>
    <t>Insurance Finance Expenses relate to unwinding of discount rate over time, the assumed discount rate is 0, there for we expect to see 0</t>
  </si>
  <si>
    <t>Loss Component = Premium - (Cost of claims + Risk Adjustment + Attributable Expenses + Acquisition Costs + Unattributable Expenses)         = 1,000,000 - (1,000,000 + 50,000 + 500,000 + 50,000 + 1,000,000) = -1,600,000    Loss Component = 16,000,000,000</t>
  </si>
  <si>
    <t>197.237.199.251</t>
  </si>
  <si>
    <t>SK</t>
  </si>
  <si>
    <t>102.43.34.82</t>
  </si>
  <si>
    <t>Ahmed Zahra</t>
  </si>
  <si>
    <t>zahra.ahmed@africa-re.com</t>
  </si>
  <si>
    <t>-900,000</t>
  </si>
  <si>
    <t>-950,000</t>
  </si>
  <si>
    <t>Y1: 40,000  Y2: 30,000  Y3: 90,000  Y4: 80,000  Y5" 70,000</t>
  </si>
  <si>
    <t>1,100,000</t>
  </si>
  <si>
    <t>41.90.70.121</t>
  </si>
  <si>
    <t>lina waweru</t>
  </si>
  <si>
    <t>waweru.lina@africa-re.com</t>
  </si>
  <si>
    <t>The CSM is negative since the total expected costs exceed the premiums. That is the claims, expenses, risk adjustment are more than the premiums. unless adjustments are made to the pricing or expenses.</t>
  </si>
  <si>
    <t>Since the CSM was negative in the 1st Year, no unearned profit is available to be carried forward into Year 2.  Other adjustments (such as the release of the risk adjustment or changes in assumptions) could impact the financial performance of the product, but no CSM  will be reported unless new unearned profit arises.</t>
  </si>
  <si>
    <t>CSM Remaining at the End of Year 2:    CSM remaining: Wsh 1.5 billion - Wsh 100 million (released) - Wsh 500 million (additional risk margin) = Wsh 900 million.  The Contractual Service Margin (CSM) at the end of Year 3 would be Wsh 900 million.</t>
  </si>
  <si>
    <t>In summary, the Insurance Finance Expenses are expected to be Wsh 100 million per year from Year 1 to Year 2, Wsh 600 million in Year 3 (including the adjustment), and Wsh 100 million per year from Year 4 to Year 5.</t>
  </si>
  <si>
    <t>Since the interest rate is zero, there is no discounting effect. However, in a real-world scenario, if there were a positive interest rate, the present value of future cash flows would need to be discounted.  The Loss Component expected to be held by BadInsurer is Wsh 250,000 per policy. For 10,000 policies, the total Loss Component would be Wsh 2.5 billion.</t>
  </si>
  <si>
    <t>102.89.22.160</t>
  </si>
  <si>
    <t>Silifat Risola Akinwale</t>
  </si>
  <si>
    <t>akinwale.silifat@africa-re.com</t>
  </si>
  <si>
    <t>The CSM is zero made up of:  1. Estimates of the PV of future cash inflows per product = Wsh400,000   2. Estimates of the PV of future cash outflows = Wsh350,000 made up of Wsh200,000 cost of claims; Wsh50,000 as acquisition cost and Wsh100,000 as attributable expenses  Estimates of the PV of future cash flows = Wsh50,000  Risk Adjustment for non-financial risks = Wsh50,000    Contractual Service Margin = 0</t>
  </si>
  <si>
    <t>The CSM at the end of the second year would be Wsh10,000 released from the Risk Adjustment for each product and with 10,000 policy holders, the total would be Wsh100,000,000</t>
  </si>
  <si>
    <t>At a risk margin of Wsh100,000, the contract would have become onerous by Wsh50,000 per product. The loss of Wsh50,000 in year 3 and 20,000 CSM recognized in Years 1 &amp; 2 would be reversed to give a total loss of Wsh70,000 per policyholder. For the 10,000 policy holders, the loss would translate to Wsh70,000 X 10,000 = 700,000,000</t>
  </si>
  <si>
    <t>Insurance Finance Expense would be zero because interest rate is zero and there is no discounting.</t>
  </si>
  <si>
    <t>This undercut translates to decreases in the fulfilment cash flows and at 50% of the premium is Wsh200,000 per product. For the 10,000 policies issued, the Loss component would be  Wsh200,000 X10,000 = 2,000,000,000</t>
  </si>
  <si>
    <t>41.79.5.2</t>
  </si>
  <si>
    <t>102.39.11.102</t>
  </si>
  <si>
    <t>MP</t>
  </si>
  <si>
    <t>manganye.portia@africa-re.com</t>
  </si>
  <si>
    <t>41.26.138.209</t>
  </si>
  <si>
    <t>Masha Tshegofatso</t>
  </si>
  <si>
    <t>masha.tshegofatso@africa-re.com</t>
  </si>
  <si>
    <t>2 400 000 000 if the adjustment is made retrospectively, 2 200 000 000 if the adjustment is made immediately in year 3</t>
  </si>
  <si>
    <t>0 for all years since we are using a discount rate of 0%</t>
  </si>
  <si>
    <t>Rehal</t>
  </si>
  <si>
    <t>Rehal.abdelghani@africa-re.com</t>
  </si>
  <si>
    <t>Na</t>
  </si>
  <si>
    <t>102.88.82.66</t>
  </si>
  <si>
    <t>Duncan Mukonyi</t>
  </si>
  <si>
    <t>mukonyi.duncan@africa-re.com</t>
  </si>
  <si>
    <t>-Wsh2,000,000,000</t>
  </si>
  <si>
    <t>-Wsh4,900,000,000</t>
  </si>
  <si>
    <t>-Wsh5,400,000,000</t>
  </si>
  <si>
    <t>Wsh500,000</t>
  </si>
  <si>
    <t>5.31.194.121</t>
  </si>
  <si>
    <t>Khaled Mahdy</t>
  </si>
  <si>
    <t>mahdy.khaled@africa-re.com</t>
  </si>
  <si>
    <t>Premium 400,000 * 10,000  Expected claims   200,000 * 10,000 * 5 = 10,000,000,000  Risk adjustment for Non financial 50,000 decrease by 10,000 every year per policy holder = 1,500,000,000  Attributable expenses 100,000 * 10,000 *5 = 5,000,000,000  One time acquisition cost 50,000 * 10,000 = 500,000,000      No of policies sold 10,000    CSM = 4,000,000,000 - 10,000,000,000 - 1,500,000,000 -  500,000,000 - 5,000,000,000= -13,000,000,000 wsh HENCE it is onerous contract  CSM hence equal zero and loss is recognized under insurance service expenses</t>
  </si>
  <si>
    <t>CSM will be lowed by the release of 10,000 per policy * 10,000 = 100,000,000, however the contract is still onerous so CSM is zero and loss is recognized insurance service expenses</t>
  </si>
  <si>
    <t>change starting year 3  100,000 instead of 50,000  CSM still will be zero onerous contract and the calculation on the contract shall be WSH 15,400,000,000    CSM = 4,000,000,000 - ((10,000,000) - 3,900,000,000 -  500,000,000 - 5,000,000,000= -15,400,000,000 wsh HENCE it is onerous contract  CSM hence equal zero and loss is recognized under insurance service expenses</t>
  </si>
  <si>
    <t>zero as the interest is 0% then no discounting factor</t>
  </si>
  <si>
    <t>Premium 200,000 * 10,000  Expected claims   200,000 * 10,000 * 5 = 10,000,000,000  Risk adjustment for Non financial 50,000 decrease by 10,000 every year per policy holder = 1,500,000,000  Attributable expenses 100,000 * 10,000 *5 = 5,000,000,000  One time acquisition cost 50,000 * 10,000 = 500,000,000      No of policies sold 10,000    CSM = 2,000,000,000 - ((10,000,000,000) - 1,500,000,000 -  500,000,000 - 5,000,000,000= -15,000,000,000 wsh HENCE it is onerous contract, insurance service expenses</t>
  </si>
  <si>
    <t>102.91.103.87</t>
  </si>
  <si>
    <t>Micheal Ajiboye</t>
  </si>
  <si>
    <t>ajiboye.micheal@africa-re.com</t>
  </si>
  <si>
    <t>102.41.42.185</t>
  </si>
  <si>
    <t>Magdi Guirguis</t>
  </si>
  <si>
    <t>Guirguis.Magdi@africa-re.com</t>
  </si>
  <si>
    <t>400,000-200,000-100,000-50,000-50,000=zero x 10,000=0  calculation based at end of year 1</t>
  </si>
  <si>
    <t>-100,000+50,000+10,000= -40,000x 10,000-200,000</t>
  </si>
  <si>
    <t>-50,000-40,000+10,000=-80,000</t>
  </si>
  <si>
    <t>since interest rate is zero than it will be zero</t>
  </si>
  <si>
    <t>200,000-200,000-100,000-50,000-50,000=-200,000x10,000  calculation based at end of year 1</t>
  </si>
  <si>
    <t>41.35.43.75</t>
  </si>
  <si>
    <t>Rana Amro</t>
  </si>
  <si>
    <t>Amro.rana@africa-re.com</t>
  </si>
  <si>
    <t>The premium is : WSH 400,000; The total cost: cost of claims: 200,000 &amp; 50,000 (Risk Adjustment Margin)= WSH 250,000    Profit Margin: Wsh 400,000 - 250,000= 150,000    Initial CSM: 10,000*150,000= Wsh 1,500,000,000</t>
  </si>
  <si>
    <t>There is a release of Wsh 10,000 , then the new total cost will be : 250,000-10,000= 240,000 and as no new policies are issued, then the new CSM will be: 150,000-240,000= -90,000</t>
  </si>
  <si>
    <t>The risk adjustment margin is now Wsh 100,000 instead of 50,000 , then the total cost will be 200,000 + 100,000= 300,000    Profit Margin : 400,000-300,000=100,000 and based on the reduction of Wsh 100,000 , CSM= 150,000-100,000= 50,000    Total CSM 10,000* 50,000 = 500,000,000</t>
  </si>
  <si>
    <t>Zero, as the interest rate is already zero.</t>
  </si>
  <si>
    <t>New Premium= 400,000*50% = 200,000    Total Cost: 250,000    Loss per Policy= 250,000-200,000= 50,000    Total Loss: 10,000*50,000 = 500,000,000</t>
  </si>
  <si>
    <t>Esraa Khaled</t>
  </si>
  <si>
    <t>khaled.esraa@africa-re.com</t>
  </si>
  <si>
    <t xml:space="preserve">Premium Income: 400,000×10,000=Wsh4,000,000,000  Expected Claims Cost: 1,000,000×10,000=Wsh10,000,000,000  Risk Adjustment Margin: 250,000×10,000=Wsh2,500,000,000  Acquisition and Attributable Expenses:(50,000+500,000)×10,000=Wsh5,500,000,000  Non-Attributable Overheads:200,000×10,000=Wsh2,000,000,000  Therefore, the total cost to GoodInsurer is over the 5 years is: 10,000,000,000+2,500,000,000+5,500,000,000+2,000,000,000=Wsh20,000,000,000    Since the total premium income is Wsh 4,000,000,000, and the expected total cost over the 5 years is Wsh 20,000,000,000, the company is expecting a loss of Wsh 16,000,000,000 and therefore the CSM will be zero.  </t>
  </si>
  <si>
    <t xml:space="preserve">GoodInsurer plans to release Wsh 10,000 per policy from the risk adjustment margin if no significant claims occur. For 10,000 policies, this would amount to a release of: 10,000×10,000=Wsh100,000,000    Therefore, the effective risk adjustment margin would now be: 500,000,000−100,000,000=Wsh400,000,000    Referring to the calculations in the first question and the above.    The total cost for the second year is: 2,000,000,000+400,000,000+1,000,000,000+2,000,000,000=Wsh5,400,000,000    Since there is no premium income and the total cost is Wsh 5,400,000,000, the company is facing a loss. There is no profit to create a CSM, meaning the CSM for the second year would still be zero.    </t>
  </si>
  <si>
    <t>The total cost for Year 3 is: 2,000,000,000+900,000,000+1,000,000,000+2,000,000,000=Wsh5,900,000,000    Since the premium income remains zero, the total cost of Wsh 5,900,000,000 in Year 3 results in a loss. Therefore, there is no profit to create a CSM.</t>
  </si>
  <si>
    <t xml:space="preserve">The Insurance Finance Expenses from Year 1 to Year 5 are calculated based on expected claims, risk adjustment margins, and operating expenses, assuming no new policies after Year 1.  Year 1:  Total IFE: Wsh 5,900,000,000  Year 2:  Total IFE: Wsh 5,400,000,000  Year 3 to 5:  Total IFE for each year: Wsh 5,900,000,000    </t>
  </si>
  <si>
    <t>The Loss Component that BadInsurer would be expected to hold is Wsh 350,000 per policy, and for 10,000 policies, the total Loss Component would be Wsh 3.5 billion.</t>
  </si>
  <si>
    <t>102.135.169.119</t>
  </si>
  <si>
    <t>Wilberforce Machuhi</t>
  </si>
  <si>
    <t>machuhi.wilberforce@africa-re.com</t>
  </si>
  <si>
    <t>CSM=0    Workings:  Premium:400,000*10,000=4,000,000,000  Claim costs:250,000*10,000=2,500,000,000  Acq. costs:50,000*10,000=500,000,000  Expenses: 100,000*10,000=1000,000,000  4b-(2.5b+0.5b+1b)=0</t>
  </si>
  <si>
    <t>4b-(2.5b+1b) =Wsh. 500m</t>
  </si>
  <si>
    <t>4b+0.5b=4.5b  4.5b-3b-1b=Wsh 0.5b</t>
  </si>
  <si>
    <t>2b-2.5b-0.5b-1b = -2b</t>
  </si>
  <si>
    <t>Memory Zimba</t>
  </si>
  <si>
    <t>zimba.memory@africa-re.com</t>
  </si>
  <si>
    <t>105.186.6.29</t>
  </si>
  <si>
    <t>Asavela Rawe</t>
  </si>
  <si>
    <t>The initial reported CSM should be 2.2 million per policy, 22 billion in total. but its negative hence the CSM is set as zero    Inflows are = 4000009 (premium), outflows are= 2600000 =1000000+500000+1000000+50000+50000=(Expected claims+Attributable expenses+Non attributable expenses+Commission payable) per policy  CSM=INFLOWS -OUTFLOWS=2200000</t>
  </si>
  <si>
    <t xml:space="preserve">No CSM expected as we recognized a loss initially </t>
  </si>
  <si>
    <t>the adjustment in the RA would further result in a higher LRC which further reduces our CSM. so the CSM remains at zero since it was zero initially.</t>
  </si>
  <si>
    <t>since initially we had a CSM of zero and a discount rate of zero above , this item would also be zero. Unless we assume some form of discount. if we assume for example 10% discount and that liabilities are settled equally over the five years then we would have in year1 we have 260000, year 2 208000, year 3 156000, year 4 104000, year 5 52000 finance expenses.</t>
  </si>
  <si>
    <t xml:space="preserve">2 400 000 per policy and 24 billion overall  </t>
  </si>
  <si>
    <t>Mohamed elshehawi</t>
  </si>
  <si>
    <t>elshehawi.mohamed@africa-re.com</t>
  </si>
  <si>
    <t>Premium 400,000*10,000=                         4,000,000,000  Claim is 200,000*10,000=                            (2,000,000,000)  Risk adjust margin =50,000*10,000=        (500,000,000)  Acquisition cost first year=50,000*10000=(500,000,000)  Salary per year=                                                  (1,000,000,000)    10,000= number of policies  Final answer and impact is Zero, Nil</t>
  </si>
  <si>
    <t xml:space="preserve">Premium is 400,000*10,000=                      4,000,000,000  Claim is 200,000*10,000=                            (2,000,000,000)  Risk adjust margin =40,000*10,000=        (400,000,000)  Acqui cost second year=100,000*10000=(1,000,000,000)  Salary per year=                                                  (1,000,000,000)   Add all the above up( note the 10,000 release)  Final answer and impact is (400,000,000)  Since the CSM in the first year is zero and there are no new polices  or significant changes in assumptions, the CSM remain zero in the second year. The CSM can only change if there are new contract and significant change in the estimate of future cashflows that would results in positive unearned profits. </t>
  </si>
  <si>
    <t>Premium is 400,000*10,000=                      4,000,000,000  Claim is 200,000*10,000=                            (2,000,000,000)  Risk adjust margin =80,000*10,000=        (800,000,000)  Acqui cost third year=100,000*10000=(1,000,000,000)  Salary per year=                                                  (1,000,000,000)   Add all the above up( note the risk adjustment is 100,000 minus the  20,000 release for two years)  Final answer and impact is (800,000,000)  since the CSM was zero in the first year, the increase in risk adjustment does not affect the CSM directly. The CSM  remains zero.</t>
  </si>
  <si>
    <t>Nil since the interest rate is zero for all bonds and therefore discount rate is zero</t>
  </si>
  <si>
    <t xml:space="preserve">Assuming first year scenario  Premium is 200,000*10,000=                      2,000,000,000  Claim is 200,000*10,000=                            (2,000,000,000)  Risk adjust margin =50,000*10,000=        (800,000,000)  Acqui cost first year=50,000*10000=       (500,000,000)  Salary per year=                                                  (1,000,000,000)     Final answer and impact is (2,000,000,000)- Loss component to be held on the insurer is 200,000 per policy. </t>
  </si>
  <si>
    <t>102.88.68.125</t>
  </si>
  <si>
    <t>Sherin Latif</t>
  </si>
  <si>
    <t>latif.sherin@africa-re.com</t>
  </si>
  <si>
    <t>-900,000.00</t>
  </si>
  <si>
    <t>-950,000.00</t>
  </si>
  <si>
    <t>Year 1= 40,000.00  Year 2=  30,000.00  year 3=  90,000.00  year 4=  80,000.00  year 5=  70,000.00</t>
  </si>
  <si>
    <t>1,100,000.00</t>
  </si>
  <si>
    <t>154.68.36.214</t>
  </si>
  <si>
    <t>Hermann KOUAME</t>
  </si>
  <si>
    <t>kouame.hermann@africa-re.com</t>
  </si>
  <si>
    <t>Aya Abdel Kader Taha</t>
  </si>
  <si>
    <t>taha.aya@africa-re.com</t>
  </si>
  <si>
    <t>The premium is : WSH 400,000; The total cost: cost of claims: 200,000 &amp; 50,000 (Risk Adjustment Margin)= WSH 250,000  Profit Margin: Wsh 400,000 - 250,000= 150,000  Initial CSM: 10,000*150,000= Wsh 1,500,000,000</t>
  </si>
  <si>
    <t>The risk adjustment margin is now Wsh 100,000 instead of 50,000 , then the total cost will be 200,000 + 100,000= 300,000  Profit Margin : 400,000-300,000=100,000 and based on the reduction of Wsh 100,000 , CSM= 150,000-100,000= 50,000  Total CSM 10,000* 50,000 = 500,000,000</t>
  </si>
  <si>
    <t>New Premium= 400,000*50% = 200,000  Total Cost: 250,000  Loss per Policy= 250,000-200,000= 50,000  Total Loss: 10,000*50,000 = 500,000,000</t>
  </si>
  <si>
    <t>Hossam Mohammed Mohammed El Shorbagy</t>
  </si>
  <si>
    <t>mohamed.hosam@africa-re.com</t>
  </si>
  <si>
    <t>Wsh -900,000</t>
  </si>
  <si>
    <t>Wsh 0</t>
  </si>
  <si>
    <t>Wsh 1,899,100,000</t>
  </si>
  <si>
    <t>The Insurance Finance Expenses Good Insurer’s 5 Years as follows:  Year 1: Wsh 40,000  Year 2: Wsh 30,000  Year 3: Wsh 90,000  Year 4: Wsh 80,000  Year 5: Wsh 70,000</t>
  </si>
  <si>
    <t>Wsh 1,150,000</t>
  </si>
  <si>
    <t>196.153.177.209</t>
  </si>
  <si>
    <t>Dina ahmed kamel</t>
  </si>
  <si>
    <t>ahmed.dina@africa-re.com</t>
  </si>
  <si>
    <t>Premium=10,000*400,000=4،000,000,000  Acquisition cost=50,000*10,000=500,000,000  Risk adjustment margin=50,000*10,000=500,000,000  Attributable expenses=100,000*10,000=1,000,000,000  CSM=4,000,000,000-(500,000,000+500,000,000+1,000,000,000)=2,000,000,000  So CSM equal WSH 2,000,000,000</t>
  </si>
  <si>
    <t>If no policy sold so it is equal 10,000*10,000=100,000,000  So CSM expected in the second year  is 2,000,000,000-100,000,000=WSH 1,900,000,000</t>
  </si>
  <si>
    <t>New risk margin =100,000*10,000=1,000,000,000 so the CSM for year 3 is WSH 2,000,000,000-1,000,000,000=WSH 1,000,000,000</t>
  </si>
  <si>
    <t>Unknown</t>
  </si>
  <si>
    <t>Premium=4,000,000,000*50%=2,000,000,000  Loss component=500,000,000+500,000,000+1,000,000,000=200,000,000  So the loss component expected is zero</t>
  </si>
  <si>
    <t>Heba El Shakry</t>
  </si>
  <si>
    <t>shakry.heba@africa-re.com</t>
  </si>
  <si>
    <t>Wsh2BN</t>
  </si>
  <si>
    <t>Wsh1BN</t>
  </si>
  <si>
    <t>Wsh90,000</t>
  </si>
  <si>
    <t>Wsh5.5BN</t>
  </si>
  <si>
    <t>not known</t>
  </si>
  <si>
    <t>Shereen Nabil Eshak</t>
  </si>
  <si>
    <t>nabil.sherin@africa-re.com</t>
  </si>
  <si>
    <t xml:space="preserve">Wsh 2,000,000,000          </t>
  </si>
  <si>
    <t>Wsh 1,000,000,000</t>
  </si>
  <si>
    <t>Wsh 6,500,000,000</t>
  </si>
  <si>
    <t>Reham Attaia</t>
  </si>
  <si>
    <t>attaia.reham@africa-re.com</t>
  </si>
  <si>
    <t>40,000  30,000  90,000   80,000  70,000</t>
  </si>
  <si>
    <t>Mohamed Elzeairy</t>
  </si>
  <si>
    <t>elzeairy.Mohamed@africa-re.com</t>
  </si>
  <si>
    <t>WSH -900,000</t>
  </si>
  <si>
    <t>WSH -950,000</t>
  </si>
  <si>
    <t>Year one: WSH 40,000  Year Two : WSH 30,000  Year three : WSH 90,000  Year four : WSH 80,000  Year five: WSH 70,000</t>
  </si>
  <si>
    <t>WSH 1,100,000</t>
  </si>
  <si>
    <t>Mohamed Ali Hussein</t>
  </si>
  <si>
    <t>wsh -900,000</t>
  </si>
  <si>
    <t>wsh -950,000</t>
  </si>
  <si>
    <t>Year 1: Wsh 40,000  Year 2: Wsh 30,000  Year 3: Wsh 90,000  Year 4: Wsh 80,000  Year 5: Wsh 70,000</t>
  </si>
  <si>
    <t>Wsh 1,100,000</t>
  </si>
  <si>
    <t>Eslam Gaber</t>
  </si>
  <si>
    <t>gaber.eslam@africa-re.com</t>
  </si>
  <si>
    <t>total prem 4000000000   total acq 500000000  tota atr 1000000000  risk adj 500000000  CSM 400000000-2000000000= 200000000    CSM 2000000000</t>
  </si>
  <si>
    <t>10000*10000=100000000  2000000000-100000000= 1900000000</t>
  </si>
  <si>
    <t>100000*10000= 1000000000  2000000000-1000000000=1000000000</t>
  </si>
  <si>
    <t>197.230.155.62</t>
  </si>
  <si>
    <t>Abdelali RIDAOUI</t>
  </si>
  <si>
    <t>ridaoui.abdelali@africa-re.com</t>
  </si>
  <si>
    <t>CSM= 1 000 000 000 Wsh.</t>
  </si>
  <si>
    <t>CSM= 1 400 000 000 Wsh.</t>
  </si>
  <si>
    <t>CSM= 1 800 000 000 Wsh.</t>
  </si>
  <si>
    <t>Ahmed Medhat</t>
  </si>
  <si>
    <t>medhat.ahmed@africa-re.com</t>
  </si>
  <si>
    <t>The expected Contractual Service Margin (CSM) for the product that Goodinsurer reports to the Insurance Regulatory Authority of Wakanda (IRAW) is **Wsh 500,000,000**. This amount represents the unrecognized profit that will be earned as the insurer provides coverage over the policy term.</t>
  </si>
  <si>
    <t>The expected Contractual Service Margin (CSM) in the second year remains **Wsh 500,000,000**, assuming no new policies are sold and the assumptions regarding claims and expenses hold true</t>
  </si>
  <si>
    <t>The expected Contractual Service Margin (CSM) for Year 3 is **Wsh 0**. This indicates that, given the increased risk adjustment and the existing costs, Goodinsurer does not have any unrecognized profit for this year.</t>
  </si>
  <si>
    <t>The expected Insurance Finance Expenses for Goodinsurer from Year 1 up to Year 5 is **Wsh 15,000,000,000</t>
  </si>
  <si>
    <t>The expected Loss Component to be held by BadInsurer is Wsh 1,500,000,000</t>
  </si>
  <si>
    <t>Joy Wathondu</t>
  </si>
  <si>
    <t>wathondu.joy@africa-re.com</t>
  </si>
  <si>
    <t xml:space="preserve">CSM = Total Premium Income - Total Costs  a)	Total Premium Income = Premium per policy x Policies sold  Wsh 400,000 × 10,000 = Wsh 4,000,000,000  b)	Total Costs =Total Expected Costs + Total Acquisition Cost + Total Attributed Expenses + Risk Adjustment Release per year  = (250,000+50,000+100,000 -10,000) x 10,000 policies sold  CSM = Wsh 4,000,000,000 - Wsh 3,900,000,000 = Wsh 100,000,000            </t>
  </si>
  <si>
    <t xml:space="preserve">Remaining CSM at the End of the Second Year = Initial CSM – Risk Adj. Release  o	Initial CSM brought forward =  Wsh 100,000,000  o	Risk Adjustment Release: = (10,000 x 10,000) =  Wsh 100,000,000  o	Remaining CSM: Wsh 100,000,000 - Wsh 100,000,000 = Wsh 0  </t>
  </si>
  <si>
    <t xml:space="preserve">Additional Risk Adjustment Due to Increased Confidence Level:  o	Additional Risk Adjustment   = (100,000 × 10,000) Wsh 1,000,000,000 (new) - Wsh 500,000,000 (original) = Wsh 500,000,000  o	Risk Adjustment Release = Wsh 10,000 per policy × 10,000 policies = Wsh 100,000,000  Remaining CSM at the End of the 3rd Year = Initial CSM + Additional Risk Adjust. – Risk Adj. Release  o	Initial CSM brought forward =  Wsh 0  o	Additional Risk Adj. = Wsh 500,000,000  o	Risk Adjustment Release: = Wsh 100,000,000  o	Remaining CSM = 0 + Wsh 500,000,000 - Wsh 100,000,000 = Wsh 400,000,000  </t>
  </si>
  <si>
    <t>Given that interest rates are zero percent in Wakanda, the Insurance Finance Expenses expected to be seen in Year 1 up to Year 5 are Wsh 0 for each year. This is because the present value of future cash flows remains constant with zero discounting impact.</t>
  </si>
  <si>
    <t xml:space="preserve">1.	Calculate the Premium Income for BadInsurer:  o	Premium per policy: Wsh 200,000  o	Policies sold: 10,000  o	Total Premium Income: Wsh 200,000 × 10,000 = Wsh 2,000,000,000  2.	Calculate the Total Expected Cash flows for BadInsurer:  o	Cost per policyholder per year: Wsh 250,000  o	Policies sold: 10,000  o	Total Expected Cost: Wsh 250,000 × 10,000 = Wsh 2,500,000,000  3.	Determine the Loss Component:  o	Loss Component = Total Expected Cash Outflows - Total Premium Income  o	Loss Component = Wsh 2,500,000,000 - Wsh 2,000,000,000 = Wsh 500,000,000  </t>
  </si>
  <si>
    <t>Joseph Nduati</t>
  </si>
  <si>
    <t>nduati.joseph@africa-re.com</t>
  </si>
  <si>
    <t xml:space="preserve">CSM = Total Premium Income - Total Costs  a)	Total Premium Income = Premium per policy x Policies sold  Wsh 400,000 × 10,000 = Wsh 4,000,000,000  b)	Total Costs =Total Expected Costs + Total Acquisition Cost + Total Attributed Expenses + Risk Adjustment Release per year  = (250,000+50,000+100,000 -10,000) x 10,000 policies sold  CSM = Wsh 4,000,000,000 - Wsh 3,900,000,000 = Wsh 100,000,000  </t>
  </si>
  <si>
    <t>Khaled.esraa@africa-re.com</t>
  </si>
  <si>
    <t>41.136.101.152</t>
  </si>
  <si>
    <t>Ragudu Netradev</t>
  </si>
  <si>
    <t>ragudu.netradev@africa-re.com</t>
  </si>
  <si>
    <t>wsh 1,500,000,000</t>
  </si>
  <si>
    <t>Wsh 1,300,000,000</t>
  </si>
  <si>
    <t>Nil</t>
  </si>
  <si>
    <t>LUCY NGANGA</t>
  </si>
  <si>
    <t>nganga.lucy@africa-re.com</t>
  </si>
  <si>
    <t xml:space="preserve">CSM=Total Premium-Total Expected Claim-Non-Attributable expenses-Risk Adjustment-Acquisition cost   4B-2B-2B-0.5B-0.5B=0  </t>
  </si>
  <si>
    <t>The CSM is zero as no new policies are introduced in the 2nd year.</t>
  </si>
  <si>
    <t xml:space="preserve">Second year  Release of Risk Adj = (10,000)  Claims = 200,000   Acq. costs = 0  Att expenses = 100,000  Product premium = 0  CSM = 290,000 x 10,000 = 2,900,000,000  </t>
  </si>
  <si>
    <t xml:space="preserve">Risk margin readjustment: 100,000 year 1, 20,000 year 2, 20,000 year 3 and onwards to year 5. But 50,000 already in year 1 and 10,000 released in year 2 leaving 40,000 yet   to be released. Hence Risk margin for year 3 is (50,000 additional + 40,000 remaining margin)/3 remaining years = 30,000.   CSM = 400,000 less (Claims 200,000 + Att expenses 100,000 less 30,000 risk margin)   400,000 - 270,000 = 130,000 x 10,000   CSM = 1,300,000,000  </t>
  </si>
  <si>
    <t xml:space="preserve">CSM=10,000*(x). x=CSM per policy.  x =200,000 less (Risk adj 50,000 + Claims 200,000 + Acq. costs 1st year 50,000 + 100,000 attributable expenses) = Zero.  Loss Component = 10,000*(-200,000) = -2,000,000,000  </t>
  </si>
  <si>
    <t>Jagun Sikiru Kolapo</t>
  </si>
  <si>
    <t>Jagun.kolapo@africa-re.com</t>
  </si>
  <si>
    <t>'=(Wsh400,000-50,000-100,000-50,000-200,000)*10,000 = 0</t>
  </si>
  <si>
    <t>CSM=Wsh 0-100,000-10,000= -Wsh110,000</t>
  </si>
  <si>
    <t>CSM= -110,000-100,000-10,000+50,000 = -Wsh170,000</t>
  </si>
  <si>
    <t>IFE = 0 because Interest rate is 0</t>
  </si>
  <si>
    <t>Loss Comp = (Wsh200,000-50,000-100,000-50,000)*10,000 = - Wsh 0</t>
  </si>
  <si>
    <t>AGGREY MWESIGWA</t>
  </si>
  <si>
    <t>mwesigwa.aggrey@africa-re.com</t>
  </si>
  <si>
    <t xml:space="preserve">CSM=10,000*(x). x=CSM per policy.  x =400,000 less (Risk adj 50,000 + Claims 200,000 + Acq. costs 1st year 50,000 + 100,000 attributable expenses) = Zero.  CSM = 10,000*0 = 0. No profit.         </t>
  </si>
  <si>
    <t>Second year  Release of Risk Adj = (10,000)  Claims = 200,000   Acq. costs = 0  Att expenses = 100,000  Product premium = 0  CSM = 290,000 x 10,000 = 2,900,000,000</t>
  </si>
  <si>
    <t>Risk margin readjustment: 100,000 year 1, 20,000 year 2, 20,000 year 3 and onwards to year 5. But 50,000 already in year 1 and 10,000 released in year 2 leaving 40,000 yet   to be released. Hence Risk margin for year 3 is (50,000 additional + 40,000 remaining margin)/3 remaining years = 30,000.   CSM = 400,000 less (Claims 200,000 + Att expenses 100,000 less 30,000 risk margin)   400,000 - 270,000 = 130,000 x 10,000   CSM = 1,300,000,000</t>
  </si>
  <si>
    <t>No idea!! :-)</t>
  </si>
  <si>
    <t xml:space="preserve">CSM=10,000*(x). x=CSM per policy.  x =200,000 less (Risk adj 50,000 + Claims 200,000 + Acq. costs 1st year 50,000 + 100,000 attributable expenses) = Zero.  Loss Component = 10,000*(-200,000) = -2,000,000,000 </t>
  </si>
  <si>
    <t>peter Katiwa</t>
  </si>
  <si>
    <t>katiwa.peter@africa-re.com</t>
  </si>
  <si>
    <t>4,000,000,000-(2,500,000,000+500,000,000+1,000,000,000) = 0</t>
  </si>
  <si>
    <t>4,000,000,000-(2,500,000,000+1,000,000,000) =500,000,000</t>
  </si>
  <si>
    <t>500,000,000 + 4,000,000,000-(3,000,000,000+1,000,000,000)=500,000,000</t>
  </si>
  <si>
    <t>Yr 1 to Yr 2  500,000,000*15% = 75,000,000  each year   Yr 3 to Yr 5  1,000,000,000*5% =50,000,000 each year</t>
  </si>
  <si>
    <t>2,000,000,000-(2,500,000,000+500,000,000+1,000,000,000)=-2,000,000,000</t>
  </si>
  <si>
    <t>NASSOLO.M.GRACE</t>
  </si>
  <si>
    <t>nassolo.grace@africa-re.com</t>
  </si>
  <si>
    <t>4,000,000*10,000-((250,000*10,000) +(50,000*10,000) +(100,000*10,000)) = 0  CSM = 0</t>
  </si>
  <si>
    <t>4,000,000,000-2,500,000,000-1,000,000,000=500,000,000  CSM = 500,000,000</t>
  </si>
  <si>
    <t>4,000,000,000-2,500,000,000-500,000,000-1,000,000,000=0  CSM = 0</t>
  </si>
  <si>
    <t>Year 1 -2 = 500,000,000*15% = 75,000,000  Year 3-5 = 1,000,000,000*5%= 50,000,000   = 125,000,000</t>
  </si>
  <si>
    <t>2,000,000,000- (2,500,000,000+500,000,000+1,000,000,000= (2,000,000,000)</t>
  </si>
  <si>
    <t>105.72.130.0</t>
  </si>
  <si>
    <t>Abdunnaser Naas</t>
  </si>
  <si>
    <t>musanaas.abdunnaser@africa-re.com</t>
  </si>
  <si>
    <t>NIL</t>
  </si>
  <si>
    <t>Consolata  Musewe</t>
  </si>
  <si>
    <t>wendoh.consolata@africa-re.com</t>
  </si>
  <si>
    <t xml:space="preserve">CSM =-1,350000 </t>
  </si>
  <si>
    <t>ZERO</t>
  </si>
  <si>
    <t>Loss component = 1,550,000</t>
  </si>
  <si>
    <t>105.244.132.138</t>
  </si>
  <si>
    <t>ANNA MANNING</t>
  </si>
  <si>
    <t>Manning.Anna@africa-re.com</t>
  </si>
  <si>
    <t>Total premium WSH 20bn minus total exp WSH 16bn = WSH 4bn.  Initial CSM WSH 4bn  Discounting/Amort 4bn/5 = WSH 800m so CSM at end of  year WSH 4b - 800m = WSH 3.2bn</t>
  </si>
  <si>
    <t>Beginning of year 2 CSM: WSH 3.2bn  Amount for the year end of year 2 = 2.4bn</t>
  </si>
  <si>
    <t>New Risk Adj      - 500,000,000.00    50000*10000 policies                                    1,900,000,000.00  amort 3                      633,333,333.33  end of year 3 CSM  1,266,666,666.67</t>
  </si>
  <si>
    <t xml:space="preserve">Year 1         800,000,000.00  Year 2        800,000,000.00  Year 3       633,333,333.33  Year 4        633,333,333.33  Year 5        633,333,333.33    </t>
  </si>
  <si>
    <t xml:space="preserve">prem  = 10,000,000,000.00  total costs = -16,000,000,000.00    claims   = 10,000,000,000.00  risk adj margin = 500,000,000.00  acquisition cost = 500,000,000.00  attributable cost = 5,000,000,000.00    loss component -6,000,000,000.00  </t>
  </si>
  <si>
    <t>102.88.43.223</t>
  </si>
  <si>
    <t>Oluwatoyin Arowolo</t>
  </si>
  <si>
    <t>arowolo.oluwatoyin@africa-re.com</t>
  </si>
  <si>
    <t>Cebisa Moshao</t>
  </si>
  <si>
    <t>moshao.cebisa@africa-re.com</t>
  </si>
  <si>
    <t xml:space="preserve">premium        20 000 000 000.00   total		-16 000 000 000.00   claims  		 10 000 000 000.00   Risj adj margin		 500 000 000.00   acquisition cost		 500 000 000.00   attributable cost     5 000 000 000.00   		  		Total initial CSM  4 000 000 000.00   	year 1 amort -800 000 000.00   		      CSM at end of year 1   3 200 000 000.00   </t>
  </si>
  <si>
    <t>Amort for year 2 is 800m based on above   CSM at end of year 2: 2400 000 000.00</t>
  </si>
  <si>
    <t xml:space="preserve">CSM at end of year 2: 2400 000 000  new risk  adj: 500 000 000.00 	 (added 50000*10000 policies)  	CSM after adj 1 900 000 000.00 	  amort for year 3:	 633 333 333.33 	(1900 000 000/3)  end of year 3 CSM	 1 266 666 666.67 	  </t>
  </si>
  <si>
    <t xml:space="preserve">Year 1	 800 000 000.00   Year 2	 800 000 000.00   year 3	 633 333 333.33   year 4	 633 333 333.33   year 5	 633 333 333.33   </t>
  </si>
  <si>
    <t xml:space="preserve">1.21	premium	 10 000 000 000.00 	 (20000000*50% )  	total costs	-16 000 000 000.00 	  	claims  	 10 000 000 000.00 	  	Risj adj margin	 500 000 000.00 	  	acquisition cost	 500 000 000.00 	  	attributable cost 5 000 000 000.00 	  	loss component	-6 000 000 000.00 	  </t>
  </si>
  <si>
    <t>102.89.44.109</t>
  </si>
  <si>
    <t>Ajibola Folami</t>
  </si>
  <si>
    <t>folami.ajibola@africa-re.com</t>
  </si>
  <si>
    <t>Wsh 599,900,000</t>
  </si>
  <si>
    <t>Wsh 599,850,000</t>
  </si>
  <si>
    <t>Loss of Wsh 1,400,100,000</t>
  </si>
  <si>
    <t>102.89.22.105</t>
  </si>
  <si>
    <t>Adaeze Okafor</t>
  </si>
  <si>
    <t>adaeze.okafor5@gmail.com</t>
  </si>
  <si>
    <t xml:space="preserve">Wsh  599,900,000.00   </t>
  </si>
  <si>
    <t xml:space="preserve">Wsh 599,900,000.00   </t>
  </si>
  <si>
    <t xml:space="preserve">Wsh 599,850,000.00   </t>
  </si>
  <si>
    <t xml:space="preserve">The loss expected is Wsh 1,400,100,000.00   </t>
  </si>
  <si>
    <t>102.88.43.72</t>
  </si>
  <si>
    <t>Oletu Raphael</t>
  </si>
  <si>
    <t>oletu.raphael@afric-re.com</t>
  </si>
  <si>
    <t>CSM =Premium-Expected fulfilments Cash flows      premium=400,000      expected claims+risk adj+ acquisition costs+attributable expenses  Expected Fulfilment casflows=250,000*5+50,000+100,000*5=Wsh1,800,000  CSM=400,000-1,800,000= -1,400,000</t>
  </si>
  <si>
    <t>Insurance Finance Expenses for Year 1 to Year 5 (throughout the financial Yr)will remain Zero because interest rate in Wakanda is 0%.</t>
  </si>
  <si>
    <t>Loss Component: difference b/w total expected cash outflows and premium received.   premium received 50% of 400,000 = 200,000   Total expected cash outflows = expected claims+Risk Adj+Acquisition Costs+attributable expenses  Total= 200,000*5 + 50,000*5+50,000+100,000*5=1,800,000  Loss Component=1,800,000-200,000=Wsh1,600,000</t>
  </si>
  <si>
    <t>Julianna Kipsang</t>
  </si>
  <si>
    <t>kipsang.julianna@africa-re.com</t>
  </si>
  <si>
    <t>CSM=400,000-(1,000,000+50,000+200,000+500,000) =-1,350,000  Acquistion cost is higher than the premiums  CSM =Zero/0</t>
  </si>
  <si>
    <t>Year 2=Zero/0</t>
  </si>
  <si>
    <t>Year 3=Zero/0</t>
  </si>
  <si>
    <t>Year 1=Zero/0  Year 2=Zero/0  Year 3=Zero/0  Year 4=Zero/0  Year 5=Zero/0</t>
  </si>
  <si>
    <t>Loss component= Cost -premium received  1,750,000-200,000=1,550,000</t>
  </si>
  <si>
    <t>DENNIS KIIRU</t>
  </si>
  <si>
    <t>kiiru.dennis@africa-re.com</t>
  </si>
  <si>
    <t>CSM=400,000-(1000,000 + 50,000+500,000+200,000)= -1,350,000  The CSM is Zero since its negative</t>
  </si>
  <si>
    <t xml:space="preserve"> Zero</t>
  </si>
  <si>
    <t xml:space="preserve"> YEAR 1=0  YEAR 2=0   YEAR-3=0 YEAR 4=0 YEAR 5=0     </t>
  </si>
  <si>
    <t>Loss component=200,000-(1000,000 + 50,000+500,000+200,000) = 1,550,000</t>
  </si>
  <si>
    <t>5.195.73.9</t>
  </si>
  <si>
    <t>Mounira Guerouachi</t>
  </si>
  <si>
    <t>Guerouachi.Mounira@africa-re.com</t>
  </si>
  <si>
    <t xml:space="preserve">Present Value of Future Cash Inflow = Wsh400000 Premium per policy   Present Value of Future Cash Outflow:     Annual Costs per Policyholder:    Claims Cost: Wsh 200,000  Risk Adjustment Margin: Wsh 50,000  Attributable Expenses: Wsh 100,000  Total Annual Cost: Wsh 350,000  Initial Year Costs:    Acquisition Cost: Wsh 50,000  Total Initial Year Cost: Wsh 350,000 + Wsh 50,000 = Wsh 400,000  Total cost initial Year : 350000+50000 = 400000  Total Cost Over 5 Year per policy : (350000*5)+50000 = Wsh 1,800,000= Total Cash Out= Total PV Cash OutFlow    CSM =  CSM = PV(best estimate future cash inflows) – PV(best estimate future cash outflows) – Risk   Adjustment – any deferred acquisition costs allocated to the group + cash inflows at date of   recognition – cash outflows at date of recognition.    Interest Zero So CSM = - 1,400,000 per policy   10000 policies so it is -14,000,000,000                                                                                                                                 </t>
  </si>
  <si>
    <t xml:space="preserve">Initial CSM = Wsh -1,400,000 per policy  Risk adjustment release = Wsh 10,000 reduces the risk adjustment component.  Attributable Expenses: Wsh 100,000 per policy for the second year.  Non-attributable Expenses: Wsh 200,000 per policy for the second year.    Calculation:    Initial CSM: -Wsh 1,400,000  Add Risk Adjustment Release: +Wsh 10,000  Subtract Attributable Expenses: -Wsh 100,000  Subtract Non-attributable Expenses: -Wsh 200,000    CSM in the second year=−1400000+10,000−100,000−200000  =−1,110,000 Wsh per policy </t>
  </si>
  <si>
    <t>Key Data :   .CSM Year 2=Wsh  -1,100,000 per policy   .Risk Adjustment 10,000 per year   .Attributable expenses: Wsh 100,000 per year  .Non-attributable expenses: Wsh 200,000 per policy  .New Risk Adjustment: Wsh 100,000 per policy    So, we need to adjust the CSM to reflect this change of Risk Adjustment increase.  Claculation :   CSM Year 3 = CSM Year 2 +Adjust Risk Adjustment +Release Risk Adjustment - Attributable Expenses-  Non-attributable Expenses  So   CSM Year 3 = -1100,000-50000+10000-100000-200000= -1,440,000Wsh per Policy   To be multiplied by 10K Policy for total.</t>
  </si>
  <si>
    <t>Insurance Finance Expenses for Year 1 to Year 5: Wsh 0 per year  The insurance finance expenses are effectively zero because there is no interest component to unwind given the 0%  interest environment in Wakanda. The main adjustment in this context comes from the amortization of the Contractual Service Margin (CSM) rather than any interest related expense.</t>
  </si>
  <si>
    <t xml:space="preserve">Present Value of Future Cash Inflows:  Premiums: 200,000 wsh per policy  Present Value of Future Cash Outflows:  Mortality rate contribution: Wsh 200,000 per year for 5 years = Wsh 1,000,000 per policy  Risk Adjustment: Wsh 50,000 per policy (initially)  Attributable expenses: Wsh 100,000 per year for 5 years = Wsh 500,000 per policy  Non-attributable expenses: Wsh 200,000 per policy  Total Cash Outflows:  1,750,000 wsh    Given 0% interest rate so CSM = 200,000-1750000-50000-50000+200000-0= -1,450,000 wsh per policy   The Loss Component for bad insurer is an absolute  value of the Negative CSM.   Comparing it to Good insurer with CSM at -1,400,000, the bad insurer will have an additional loss component of 50,000 wsh per policy </t>
  </si>
  <si>
    <t>Samuel Muthee</t>
  </si>
  <si>
    <t>Muthee.Samuel@africa-re.com</t>
  </si>
  <si>
    <t>CSM = -1,350,000</t>
  </si>
  <si>
    <t>YR 1 = 0  YR 2 = 0  YR 3 = 0  YR 4 = 0  YR 5 = 0</t>
  </si>
  <si>
    <t>Evelyn Gakahu</t>
  </si>
  <si>
    <t>gakahu.evelyn@africa-re.com</t>
  </si>
  <si>
    <t xml:space="preserve">The contractual service margin will be negative (-1,350,000,000) because The cost of the product is a premium of Wsh 400,000 but the company charged wsh 200,000 per person. </t>
  </si>
  <si>
    <t xml:space="preserve">the expected CSM for year 2 is nil. </t>
  </si>
  <si>
    <t>Yr1- 0  Yr 2-0   Yr 3-0  Yr 4-0  Yr 5-0</t>
  </si>
  <si>
    <t>Loss Component=200,000- (1,000,000+50,000+500,000+200,00)= 1,550,000</t>
  </si>
  <si>
    <t>VERNON LIDAVA</t>
  </si>
  <si>
    <t>museywa.vernon@africa-re.com</t>
  </si>
  <si>
    <t>-400,000,000</t>
  </si>
  <si>
    <t>-4,400,000,000</t>
  </si>
  <si>
    <t>300,000</t>
  </si>
  <si>
    <t>197.253.58.226</t>
  </si>
  <si>
    <t>PHARES MURUTHI NYATHA</t>
  </si>
  <si>
    <t>nyatha.phares@africa-re.com</t>
  </si>
  <si>
    <t>102.182.46.132</t>
  </si>
  <si>
    <t>Lincoln Mthembu</t>
  </si>
  <si>
    <t>4 000 000 000 - (1 000 000 000 + 500 000 000)  equals to 2 500 000 000</t>
  </si>
  <si>
    <t>4 000 000 000 - (1 000 000 000 + 1 000 000 000)  equals to 2 000 000 000</t>
  </si>
  <si>
    <t>Year 1 - 500 000 000  Year 2 - 1 000 000 000  Year 3 - 1 500 000 000  Year 4 - 2 000 000 000  Year 5 - 2 500 000 000</t>
  </si>
  <si>
    <t>(25 000 x 10000) = 250 000 000</t>
  </si>
  <si>
    <t>Amina Shoshore</t>
  </si>
  <si>
    <t>shoshore.amina@africa-re.com</t>
  </si>
  <si>
    <t>CSM=4 000 000 000−17 000 000 000= -13 000 000 000    Since the CSM is negative, this suggests that GoodInsurer expects to make a loss on the product over the 5-year period, as the total expected outflows exceed the premiums. This negative result would imply that there’s no positive contractual service margin to report under IFRS 17. In fact, this may require GoodInsurer to recognize an onerous contract liability</t>
  </si>
  <si>
    <t>At the end of Year 1, the contract was deemed onerous with no positive CSM.    In Year 2, no new policies were sold, and the insurer continues to incur service expenses and claims.    The CSM for Year 2 remains zero because no positive unearned profit was carried forward from the first year.    The focus in Year 2 would be on managing the loss component of the onerous contract and releasing the risk adjustment margin, but this does not create or increase the CSM.</t>
  </si>
  <si>
    <t>In Year 3, the CSM remains at zero because the contract is still considered onerous, and the increase in the risk adjustment (Wsh 500 million) would not reduce the CSM below zero. Instead, it would increase the loss component of the onerous contract by Wsh 500 million, meaning GoodInsurer will recognize a larger loss on the product.    The key takeaway is that the CSM remains zero, but the contract becomes more onerous due to the higher risk adjustment, and this is reflected in the increased loss component.</t>
  </si>
  <si>
    <t>Year 1: Wsh -100 million (RAM release)  Year 2: Wsh -100 million (RAM release)  Year 3: Wsh -100 million (RAM release, risk adjustment increase deferred)  Year 4: Wsh -100 million (RAM release)  Year 5: Wsh -100 million (RAM release)    Therefore, the Insurance Finance Expenses (IFE) are expected to be Wsh -100 million per year from Year 1 to Year 5, resulting in a total IFE of Wsh -500 million over the 5-year period.</t>
  </si>
  <si>
    <t>The Loss Component expected to be held by BadInsurer is Wsh 1.5 million per policy. If BadInsurer sells 10,000 policies, the total Loss Component would be Wsh 15 billion.    This reflects the fact that by undercutting the premium by 50%, BadInsurer incurs significant losses, as the expected costs of the product far exceed the premiums collected.</t>
  </si>
  <si>
    <t>Nkululeko Ngobese</t>
  </si>
  <si>
    <t>ngobese.nkululeko@africa-re.com</t>
  </si>
  <si>
    <t xml:space="preserve">CSM=Total Premium−Total Expected Costs          =10000*(2 000 000-1 600 000)         =Wsh 4 billion  </t>
  </si>
  <si>
    <t xml:space="preserve">Wsh 2.4 billion  </t>
  </si>
  <si>
    <t>CSM=Wsh800million−Wsh500million=Wsh300million</t>
  </si>
  <si>
    <t>Year 1: Wsh 1.6 billion (release of CSM).  Year 2: Wsh 1.6 billion (release of CSM).  Year 3: Wsh 500 million (adjusted CSM after increased Risk Adjustment).  Year 4: Wsh 300 million (remaining CSM).  Year 5: Wsh 0 (CSM fully utilized).</t>
  </si>
  <si>
    <t>Total Loss Component=Loss Component per Policyholder×Number of Policies  Total Loss Component=Wsh250,000×10,000  Total Loss Component=Wsh2.5billion</t>
  </si>
  <si>
    <t>Francis Mwangi</t>
  </si>
  <si>
    <t>mwangi.francis@africa-re.com</t>
  </si>
  <si>
    <t>1,500,000,000</t>
  </si>
  <si>
    <t>Peter Owuor Okola</t>
  </si>
  <si>
    <t>okola.peter@africa-re.com</t>
  </si>
  <si>
    <t>102.88.84.241</t>
  </si>
  <si>
    <t>MGBEADICHIE RITA</t>
  </si>
  <si>
    <t>Mgbeadichie.rita@africa-re.com</t>
  </si>
  <si>
    <t>Nancy Chege</t>
  </si>
  <si>
    <t>chege.nancy@africa-re.com</t>
  </si>
  <si>
    <t>1,550,000 per policy</t>
  </si>
  <si>
    <t>Estaberyl Mucheru</t>
  </si>
  <si>
    <t>mucheru.estaberyl@africa-re.com</t>
  </si>
  <si>
    <t>1,550,000 per policy.</t>
  </si>
  <si>
    <t>DANIEL EKO</t>
  </si>
  <si>
    <t>eko.daniel@africa-re.com</t>
  </si>
  <si>
    <t>CSM = Total Premium - Total Expected Claim - Non Attributable Exp - Acquisition Cost - Risk Adjustment  400,000 - 200,000 - 200,000 - 50,000 - 50,000 = 0</t>
  </si>
  <si>
    <t>CSM = 0  Given that no new policies are introduced in the 2nd year.</t>
  </si>
  <si>
    <t>The increase in risk adjustment is supposed to be adjusted against CSM which is zero</t>
  </si>
  <si>
    <t>Insurance finance expense are related to interest on insurance liabilities for each period.   Premium Income 4B - Attributable + Non-Attributable + Claims = 0 (Breakeven)</t>
  </si>
  <si>
    <t>Original premium 400,000  50% Badinsurer gets 200,000 for premium.  Expense claim + Non Attributable Exp is same.  Loss Component to be held is zero</t>
  </si>
  <si>
    <t>Catherine Wandia Nduati</t>
  </si>
  <si>
    <t>nduati.catherine@africa-re.com</t>
  </si>
  <si>
    <t>CSM=Premium−(Expected Claims+Risk Adjustment+Attributable Expenses+Non-Attributable Expenses)\text{CSM} = \text{Premium} - (\text{Expected Claims} + \text{Risk Adjustment} + \text{Attributable Expenses} + \text{Non-Attributable Expenses})CSM=Premium−(Expected Claims+Risk Adjustment+Attributable Expenses+Non-Attributable Expenses)  Substituting the values:  CSM=400,000−(1,000,000+50,000+500,000+200,000)\text{CSM} = 400,000 - (1,000,000 + 50,000 + 500,000 + 200,000)CSM=400,000−(1,000,000+50,000+500,000+200,000)CSM=400,000−1,750,000=−1,350,000 Wsh\text{CSM} = 400,000 - 1,750,000 = -1,350,000 \, \text{Wsh}CSM=400,000−1,750,000=−1,350,000Wsh  The result is negative, meaning this product is currently expected to make a loss of Wsh 1,350,000 per policy over the contract period, and there will be no CSM because there is no unearned profit.</t>
  </si>
  <si>
    <t>To determine the Contractual Service Margin (CSM) in the second year (assuming no new policies were sold after the first year), we need to analyze what happens to the CSM from the first year onward.  Recap of Year 1:  From the previous calculation:  The CSM was negative in the first year because the total expected costs (claims, expenses, risk adjustment) exceeded the premium. Therefore, there was no positive CSM at the end of Year 1.  Implications for Year 2:  Since the CSM was zero or negative in Year 1, no unearned profit is available to be carried forward into Year 2.  As the CSM represents future unearned profit from the insurance contract, and there was none in Year 1, the CSM in Year 2 will also remain zero (or negative if the product remains loss-making).  However, during Year 2, other adjustments (such as the release of the risk adjustment or changes in assumptions) could impact the financial performance of the product, but no CSM will be reported unless new unearned profit arises.  Conclusion for Year 2:  CSM in the second year is expected to be zero, as there was no unearned profit carried forward from Year 1.</t>
  </si>
  <si>
    <t xml:space="preserve">1. Premium Received  The premium remains Wsh 400,000.  2. Expected Claims  The total expected claims are Wsh 200,000 per year over 5 years, resulting in:  200,000×5=1,000,000 Wsh.200,000 \times 5 = 1,000,000 \, \text{Wsh}.200,000×5=1,000,000Wsh.  3. Risk Adjustment  The new Risk Adjustment is increased to Wsh 100,000 due to the Board's decision. This additional buffer is now factored into the CSM calculation.  4. Attributable Expenses  The ongoing attributable expenses remain Wsh 100,000 per year, and for Year 3:  100,000×3=300,000 Wsh (for 3 years).100,000 \times 3 = 300,000 \, \text{Wsh} \, \text{(for 3 years)}.100,000×3=300,000Wsh(for 3 years).  5. Non-Attributable Expenses  Non-attributable overhead expenses are Wsh 200,000 per policy.  Updated CSM Calculation for Year 3:  Using the updated risk adjustment, the new CSM for Year 3 is calculated as:  CSM=Premium−(Expected Claims+New Risk Adjustment+Attributable Expenses+Non-Attributable Expenses).\text{CSM} = \text{Premium} - (\text{Expected Claims} + \text{New Risk Adjustment} + \text{Attributable Expenses} + \text{Non-Attributable Expenses}).CSM=Premium−(Expected Claims+New Risk Adjustment+Attributable Expenses+Non-Attributable Expenses).  Substitute the values:  CSM=400,000−(1,000,000+100,000+300,000+200,000).\text{CSM} = 400,000 - (1,000,000 + 100,000 + 300,000 + 200,000).CSM=400,000−(1,000,000+100,000+300,000+200,000).CSM=400,000−1,600,000=−1,200,000 Wsh.\text{CSM} = 400,000 - 1,600,000 = -1,200,000 \, \text{Wsh}.CSM=400,000−1,600,000=−1,200,000Wsh.  Conclusion for Year 3:  The CSM for Year 3 is negative Wsh 1,200,000 per policy. This reflects that the total expected costs, including the updated risk adjustment, still exceed the premium received. There is no unearned profit, and the CSM remains negative.  </t>
  </si>
  <si>
    <t xml:space="preserve">Yearly Breakdown of Expenses per Policy  Year 1:  Acquisition Costs: Wsh 50,000    Attributable Expenses: Wsh 100,000    Non-Attributable Expenses: Wsh 200,000    Total Year 1 Expenses per Policy: Wsh 50,000 + Wsh 100,000 + Wsh 200,000 = Wsh 350,000    Total Year 1 Expenses for 10,000 Policies: Wsh 350,000 x 10,000 = Wsh 3.5 billion    Year 2:  Attributable Expenses: Wsh 100,000    Non-Attributable Expenses: Wsh 200,000    Total Year 2 Expenses per Policy: Wsh 100,000 + Wsh 200,000 = Wsh 300,000    Total Year 2 Expenses for 10,000 Policies: Wsh 300,000 x 10,000 = Wsh 3 billion    Year 3:  Attributable Expenses: Wsh 100,000    Non-Attributable Expenses: Wsh 200,000    Total Year 3 Expenses per Policy: Wsh 100,000 + Wsh 200,000 = Wsh 300,000    Total Year 3 Expenses for 10,000 Policies: Wsh 300,000 x 10,000 = Wsh 3 billion    Year 4:  Attributable Expenses: Wsh 100,000    Non-Attributable Expenses: Wsh 200,000    Total Year 4 Expenses per Policy: Wsh 100,000 + Wsh 200,000 = Wsh 300,000    Total Year 4 Expenses for 10,000 Policies: Wsh 300,000 x 10,000 = Wsh 3 billion    Year 5:  Attributable Expenses: Wsh 100,000    Non-Attributable Expenses: Wsh 200,000    Total Year 5 Expenses per Policy: Wsh 100,000 + Wsh 200,000 = Wsh 300,000    Total Year 5 Expenses for 10,000 Policies: Wsh 300,000 x 10,000 = Wsh 3 billion    Summary of Insurance Finance Expenses  Year 1: Wsh 3.5 billion  Year 2: Wsh 3 billion  Year 3: Wsh 3 billion  Year 4: Wsh 3 billion  Year 5: Wsh 3 billion  These expenses reflect the costs associated with running the insurance product each year, considering acquisition costs only in Year 1 and then ongoing attributable and non-attributable expenses for each subsequent year.  </t>
  </si>
  <si>
    <t>Key Details:  GoodInsurer Premium: Wsh 400,000  BadInsurer Premium: 50% of Wsh 400,000 = Wsh 200,000  Cost of Claims and Risk Adjustment: Wsh 250,000 per policy per year (Wsh 200,000 for claims + Wsh 50,000 for risk adjustment)  Acquisition Costs: Wsh 50,000 in the first year  Attributable Expenses: Wsh 100,000 per year  Non-Attributable Expenses: Wsh 200,000 per policy per year  Calculation Steps:  Annual Costs for BadInsurer:    Cost of Claims and Risk Adjustment: Wsh 250,000  Attributable Expenses: Wsh 100,000  Non-Attributable Expenses: Wsh 200,000  Total Annual Costs per Policy: Wsh 250,000 (claims and risk adjustment) + Wsh 100,000 (attributable expenses) + Wsh 200,000 (non-attributable expenses) = Wsh 550,000    Annual Revenue for BadInsurer:    Premium Received: Wsh 200,000  Annual Loss per Policy: Wsh 550,000 (total annual costs) - Wsh 200,000 (premium) = Wsh 350,000    Acquisition Costs in the First Year:    Acquisition Costs per Policy: Wsh 50,000  Total First-Year Loss per Policy: Wsh 350,000 (annual loss) + Wsh 50,000 (acquisition costs) = Wsh 400,000    Loss Component Calculation:  The Loss Component is the amount that BadInsurer needs to hold to cover the loss per policy due to the reduced premium. Given that the total loss per policy in the first year is Wsh 400,000, this represents the Loss Component that BadInsurer needs to account for.    Therefore, the Loss Component expected to be held by BadInsurer is Wsh 400,000 per policy.</t>
  </si>
  <si>
    <t>102.117.14.202</t>
  </si>
  <si>
    <t>Luxmi Naiesing</t>
  </si>
  <si>
    <t>naiesing.luxmi@africa-re.com</t>
  </si>
  <si>
    <t>102.117.61.23</t>
  </si>
  <si>
    <t>EMMANUEL BAIDEN</t>
  </si>
  <si>
    <t>baiden.emmanuel@africa-re.com</t>
  </si>
  <si>
    <t>102.113.127.214</t>
  </si>
  <si>
    <t>ALLERY CHRISTOPHE</t>
  </si>
  <si>
    <t>Allery.Christophe@africa-re.com</t>
  </si>
  <si>
    <t>200,000 per policy</t>
  </si>
  <si>
    <t>Chanty Mathebula</t>
  </si>
  <si>
    <t>mathebula.chanty@africa-re.com</t>
  </si>
  <si>
    <t>sharma.pranil@africa-re.com</t>
  </si>
  <si>
    <t>PV cash inflows -4 000 000 000.00 &amp; PV cash outflows 25 500 000 000.00 therefore 
PV of future cashflows 21 500 000 000.00 . Now Risk adj for non-fin risk 2 500 000 000.00 
Therefore Fulfilment cashflows 24 000 000 000.00. CSM = -24 000 000.00
Ins con a/l in initial recognition 24 000 000 000.00 . Ins service expense -24 000 000 000.00</t>
  </si>
  <si>
    <t>Same as 1,17 above except the Risk adjustment for financial risk chages from 2500 000 000.00 to 5000 000 000.00 resulting in an insurance service expense of -26500 000 000.00</t>
  </si>
  <si>
    <t>No CSM to relase
No discounting effect
Impact of risk adjustment change does not affect IFE
Ni IFE as no discouting due to 0% interets rate and no remaining CSM</t>
  </si>
  <si>
    <t>PV cash inflows -1 000 000.00 
PV cash outflows 2 550 000.00 
PV of future cashflows 1 550 000.00 
Risk adj for non-fin risk 250 000.00 
Fulfilment cashflows 1 800 000.00 
CSM 
Ins con a/l in initial recognition 1 800 000.00 
Ins service expense -1 800 000.00 
Loss recognised ofr the year -1 800 000.00 per policy, so big losses</t>
  </si>
  <si>
    <t>Wsh 1.1B</t>
  </si>
  <si>
    <t xml:space="preserve">French </t>
  </si>
  <si>
    <t>Marks Awarded</t>
  </si>
  <si>
    <t>No.</t>
  </si>
  <si>
    <t>Name</t>
  </si>
  <si>
    <t>Total</t>
  </si>
  <si>
    <t>%</t>
  </si>
  <si>
    <t>Pass Rate</t>
  </si>
  <si>
    <t>Median</t>
  </si>
  <si>
    <t>Mode</t>
  </si>
  <si>
    <t>Mean</t>
  </si>
  <si>
    <t>Since the Mean(36%) is less than the Median(40%) which is less than the Mode (44%), this shows a Negative Skewness</t>
  </si>
  <si>
    <t>steph kim</t>
  </si>
  <si>
    <t>steph.kim.0029@gmail.com</t>
  </si>
  <si>
    <t>31 Dec 2023</t>
  </si>
  <si>
    <t>174.114.96.68</t>
  </si>
  <si>
    <t>NDEREYINGANJI EPITACE</t>
  </si>
  <si>
    <t>ndereyinganji.e@africa-re.com</t>
  </si>
  <si>
    <t xml:space="preserve">Total Revenue=10,000×400,000=Wsh4,000,000,000  Total Claims Cost=10,000×200,000=Wsh2,000,000,000  Total Risk Adjustment=10,000×50,000=Wsh500,000,000  Total Attributable Expenses=10,000×100,000=Wsh1,000,000,000  Total Non-Attributable Expenses: 10,000X200,000= Wsh2,000,000,000  Total Costs=2,000,000,000+500,000,000+1,000,000,000+500,000,000+2,000,000,000=Wsh6,000,000,000    CSM=Total Revenue−Total Costs=4,000,000,000−6,000,000,000=−Wsh2,000,000,000  </t>
  </si>
  <si>
    <t xml:space="preserve">Total Premiums =10,000×400,000=Wsh4,000,000,000  Total Claims=10,000×200,000=Wsh2,000,000,000  Total Release=10,000×10,000=Wsh100,000,00  Total Attributable=10,000×100,000=Wsh1,000,000,000  Total Non-attributable=10,000×200,000=Wsh2,000,000,000    Total Costs=2,000,000,000+1,000,000,000+2,000,000,000=Wsh5,000,000,000    CSM for Year 2= 4000,000,000-5,000,000,000= -WSh1,000,000,000        </t>
  </si>
  <si>
    <t xml:space="preserve">Total Premiums=10,000×400,000=Wsh4,000,000,000  Claims=10,000×200,000=Wsh2,000,000,000  Total Risk Adjustment=10,000×100,000=Wsh1,000,000,000  Attributable Expenses=10,000×100,000=Wsh1,000,000,000  Non-Attributable Expenses=10,000×200,000=Wsh2,000,000,000  Total Expenses=2,000,000,000+1,000,000,000+1,000,000,000+2,000,000,000=Wsh6,000,000,000  Profit in Year 3=4,000,000,000−6,000,000,000=−2,000,000,000  CSM in Year 3 equals to 0 (considering no surplus)    </t>
  </si>
  <si>
    <t xml:space="preserve">Premium income in Year 1   =10,000×400,000=Wsh4,000,000,000  Claim costs for Year 1           =10,000×200,000=Wsh2,000,000,000  Risk Adjustment for Year 1= 10,000×50,000=Wsh500,000,000  Acquisition Costs:                                                   Wsh 500,000,000  Attributable Expenses:                                          Wsh 0 (only acquisition in Year 1)  Non-Attributable Expenses:                                 Wsh 2,000,000,000  Total Expenses Year 1:                                          2,000,000,000+500,000,000+500,000,000+2,000,000,000=Wsh5,000,000,000  Years 2-5:    Claims: Wsh 2,000,000,000 (constant, as premium is set)  Risk Adjustment: (this is not claimed; adjustments are potential savings)  Attributable Expenses: Wsh 1,000,000,000 (100,000 x 10,000 for each of 4 years)  Non-Attributable Expenses: Wsh 2,000,000,000 (constant)  Total Expenses Years 2-5 (per year):2,000,000,000+1,000,000,000+2,000,000,000=Wsh5,000,000,000    </t>
  </si>
  <si>
    <t>1. Revenue = Wsh 400,000 × 10,000 = Wsh 4 billion  2. Claims Cost = Wsh 250,000 × 10,000 = Wsh 2.5 billion  3. Total Acquisition Costs = Wsh 50,000 × 10,000 = Wsh 500 million  4. Total Attributable Expenses (Year 1): Attributable Expenses = Wsh 100,000 × 10,000 = Wsh 1 billion  5. Total Non-attributable Expenses= Wsh 200,000 × 10,000 = Wsh 2 billion    Total Costs = Wsh 2.5 billion + Wsh 500 million + Wsh 1 billion + Wsh 2 billion= Wsh 6 billion    Expected Loss = Wsh 4 billion - Wsh 6 billion = -Wsh 2 billion</t>
  </si>
  <si>
    <t>400,000−200,000-50,000-100,000-200,000)=(150,000)</t>
  </si>
  <si>
    <t>(150,000)+10,000=(140,000)</t>
  </si>
  <si>
    <t>(140,000)+10,000-50,000= (180,000)</t>
  </si>
  <si>
    <t>*</t>
  </si>
  <si>
    <t>41.76.45.180</t>
  </si>
  <si>
    <t xml:space="preserve">Pamela Machiri </t>
  </si>
  <si>
    <t>machiri.pamela@africa-re.com</t>
  </si>
  <si>
    <t>Veuillez indiquer votre nom.</t>
  </si>
  <si>
    <t>Veuillez donner votre adresse électronique de contact</t>
  </si>
  <si>
    <t>Quelle est la date globale d’application initiale de l’IFRS 17 pour les compagnies d’assurance se trouvant sous la supervision de la Commission nationale des Assurances ? Quand la norme IFRS 17 a-t-elle commencé à s’appliquer ? (1 mark)</t>
  </si>
  <si>
    <t>Lorsque la Commission nationale des Assurances (CAN) supervise les assureurs, laquelle des méthodes ci-dessous NE s’attend-t-elle PAS à voir comme méthode d’application de l’IFRS 17 ? (1 mark)</t>
  </si>
  <si>
    <t>Lequel des postes d’entrée du bilan ci-dessous un assureur N’EST-T-IL PAS censé faire apparaître lorsqu’il applique l’IFRS 17 ? (1 mark)</t>
  </si>
  <si>
    <t>Lequel des postes d’enregistrement des Profits et Pertes figurant ci-dessous un assureur N’EST-T-IL PAS censé faire apparaître lorsqu’il applique l’IFRS 17 ? (1 mark)</t>
  </si>
  <si>
    <t>L’IFRS 17 exige que l’assureur mette en place une nouvelle réserve dénommée Marge de service contractuel (“CSM”). Que représente cette réserve ? (2 marks)</t>
  </si>
  <si>
    <t>La marge d’ajustement des risques, pour les risques non-financiers, peut être considérée comme (2 marks)</t>
  </si>
  <si>
    <t>Le passif pour sinistres encourus (PSE) se compose de ce qui suit (2 marks)</t>
  </si>
  <si>
    <t>De quelle manière l’IFRS 17 prévoit-elle que l’assureur et la Commission nationale des Assurances surveillent la manière dont l’actualisation des flux de trésorerie est annulée au fur et à mesure que la date de paiement se rapproche ? (2 marks)</t>
  </si>
  <si>
    <t>Si tous les assurés paient la prime à temps, les “recettes d’assurance” d’une compagnie d’assurance générale peuvent être comparées à</t>
  </si>
  <si>
    <t>L’IFRS 17 a une nouvelle vision de la manière dont les contrats d’assurance doivent être traités. L’esprit de la nouvelle approche est le suivant (2 marks)</t>
  </si>
  <si>
    <t>L’IFRS 17 a apporté des changements en ce qui concerne la manière de traiter les réserves de sinistres, en ce qui concerne la valeur temporelle de l’argent. L’esprit de cette nouvelle approche est le suivant (2 marks)</t>
  </si>
  <si>
    <t>Certains disent que l’adoption de l’IFRS 17 doit être encouragée par les régulateurs, tels que la Commission nationale des Assurances (CNA) , parce que cela encourage les opérations en espèces en (2 marks)</t>
  </si>
  <si>
    <t>Lorsqu’un assureur actualise son passif à un taux plus élevé que ce qu’il s’attend à gagner, la Commission nationale des Assurances (CNA) peut facilement détecter cela dans le Comte de Résultat, en examinant (2 marks)</t>
  </si>
  <si>
    <t>Dans le cadre du Modèle de mesure général (MMG), les passifs ou actifs de contrats d’assurance se composent de ce qui suit (2 marks)</t>
  </si>
  <si>
    <t>Quelle est la marge de service contractuelle (“MSC”) que l’on doit s’attendre à voir indiquer dans les comptes concernant ce produit par l’IRAW, pour GoodInsurer ? (6 marks)</t>
  </si>
  <si>
    <t>Si aucune nouvelle police n’était vendue après la première année, quelle serait la MSC attendue la seconde année ? (4 points)</t>
  </si>
  <si>
    <t>Au cours de la 3ème année, les actionnaires de GoodInsurer estiment que les footballeurs achètent des voitures très rapides et pourraient enregistrer un plus grand nombre de sinistres. Rien n’indique encore que les demandes de règlement augmenteront. Le Conseil d’administration de GoodInsurer se réunit et donne son accord pour que l’ajustement des risques soit placé à un niveau de confiance plus élevé de 95%. Cela signifie que la marge de risque initiale aurait été de 100 000 Whs, au lieu de 50 000 Whs. Calculez la MSC pour la 3ème année (6 points)</t>
  </si>
  <si>
    <t>Quel est le montant des frais de financement des assurances auquel on peut s’attendre la 1ère année et les années suivantes, jusqu’à la 5ème ? (5 points)</t>
  </si>
  <si>
    <t>BadInsurer décide de recourir à la sous-cotation et de vendre le même produit à 50% de la prime. Calculez le montant de la perte à subir par l’assureur ? (5 points)</t>
  </si>
  <si>
    <t>EL HSSINI</t>
  </si>
  <si>
    <t>elhssini.soufiane@africa-re.com</t>
  </si>
  <si>
    <t>Sinistres non réglés</t>
  </si>
  <si>
    <t>**</t>
  </si>
  <si>
    <t>sssss</t>
  </si>
  <si>
    <t>sss</t>
  </si>
  <si>
    <t>41.141.67.103</t>
  </si>
  <si>
    <t>Old Data</t>
  </si>
  <si>
    <t>CHECK</t>
  </si>
  <si>
    <t>Contractual Service Margin</t>
  </si>
  <si>
    <t>(at initial Recognition)</t>
  </si>
  <si>
    <t>Add [+]</t>
  </si>
  <si>
    <t>Present value of all cashflows</t>
  </si>
  <si>
    <t>Less [-]</t>
  </si>
  <si>
    <t>Risk adjustment for non-financial risk</t>
  </si>
  <si>
    <t>Derecognition at the date of initial recognition of any asset for acquisition cashflows</t>
  </si>
  <si>
    <t>Add [+] / Less [-]</t>
  </si>
  <si>
    <t>Derecognition at the date of initial recognition of any other asset or liability previously recognised for cash flows related to the group of contracts</t>
  </si>
  <si>
    <t>At subsequent measurement (GMM)</t>
  </si>
  <si>
    <t>CSM in respect of a new business</t>
  </si>
  <si>
    <t>interest accretion based on the locked-in discount rate</t>
  </si>
  <si>
    <t>Add[+]/Less[+]</t>
  </si>
  <si>
    <t>changes relating to future service arising from e.g.
non-economic assumption updates
impact of experience variances on fullfilment cashflows modelling changes
premium variance include premium related casgflows such as premium-based taxes
acquisition expense variances
non-distinct investment component variances</t>
  </si>
  <si>
    <t>the effect of any currency exchange differences</t>
  </si>
  <si>
    <t>Less[-]</t>
  </si>
  <si>
    <t>release of CSM in profit or loss (amortisation of the CSM)</t>
  </si>
  <si>
    <t>Wsh 4B/0</t>
  </si>
  <si>
    <t>Wsh 3.2B/0</t>
  </si>
  <si>
    <t>Wsh 1.47B/0</t>
  </si>
  <si>
    <t>Wsh 6B/14B</t>
  </si>
  <si>
    <t>Joseph Kablan</t>
  </si>
  <si>
    <t>oletu.raphael@africa-re.com</t>
  </si>
  <si>
    <t>KablanJoseph@africa-re.com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</si>
</sst>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yyyy\-mm\-dd\ hh:mm:ss"/>
    <numFmt numFmtId="166" formatCode="[$]d\ mmm\ yyyy;@" x16r2:formatCode16="[$-en-KE,1]d\ mmm\ yyyy;@"/>
    <numFmt numFmtId="167" formatCode="0.0%"/>
    <numFmt numFmtId="168" formatCode="_-* #,##0_-;\-* #,##0_-;_-* &quot;-&quot;??_-;_-@_-"/>
  </numFmts>
  <fonts count="19" x14ac:knownFonts="1">
    <font>
      <sz val="11"/>
      <color theme="1"/>
      <name val="Calibri"/>
      <family val="2"/>
      <scheme val="minor"/>
    </font>
    <font>
      <sz val="11"/>
      <color rgb="FF333333"/>
      <name val="Arial"/>
      <family val="2"/>
    </font>
    <font>
      <sz val="11"/>
      <color theme="1"/>
      <name val="Calibri"/>
      <family val="2"/>
      <scheme val="minor"/>
    </font>
    <font>
      <sz val="9"/>
      <color theme="1"/>
      <name val="Mulish"/>
    </font>
    <font>
      <b/>
      <sz val="9"/>
      <color theme="0"/>
      <name val="Mulish"/>
    </font>
    <font>
      <b/>
      <sz val="9"/>
      <color theme="1"/>
      <name val="Mulish"/>
    </font>
    <font>
      <sz val="9"/>
      <color theme="0"/>
      <name val="Mulish"/>
    </font>
    <font>
      <sz val="9"/>
      <color theme="0"/>
      <name val="Mulish Black"/>
    </font>
    <font>
      <sz val="9"/>
      <color rgb="FF333333"/>
      <name val="Mulish"/>
    </font>
    <font>
      <sz val="9"/>
      <color rgb="FF0137A6"/>
      <name val="Mulish"/>
    </font>
    <font>
      <sz val="9"/>
      <color rgb="FFFFFFFF"/>
      <name val="Mulish"/>
    </font>
    <font>
      <sz val="9"/>
      <color rgb="FF0137A6"/>
      <name val="Mulish Black"/>
    </font>
    <font>
      <sz val="8"/>
      <name val="Calibri"/>
      <family val="2"/>
      <scheme val="minor"/>
    </font>
    <font>
      <b/>
      <sz val="9"/>
      <color rgb="FF0137A6"/>
      <name val="Mulish"/>
    </font>
    <font>
      <sz val="24"/>
      <color theme="1"/>
      <name val="Mulish"/>
    </font>
    <font>
      <sz val="26"/>
      <color theme="1"/>
      <name val="Mulish"/>
    </font>
    <font>
      <sz val="9"/>
      <color rgb="FFC00000"/>
      <name val="Mulish Black"/>
    </font>
    <font>
      <i/>
      <sz val="9"/>
      <color theme="0"/>
      <name val="Mulish"/>
    </font>
    <font>
      <u/>
      <sz val="11"/>
      <color theme="10"/>
      <name val="Calibri"/>
      <family val="2"/>
      <scheme val="minor"/>
    </font>
  </fonts>
  <fills count="10">
    <fill>
      <patternFill patternType="none"/>
    </fill>
    <fill>
      <patternFill patternType="gray125"/>
    </fill>
    <fill>
      <patternFill patternType="solid">
        <fgColor rgb="FFEAEAE8"/>
      </patternFill>
    </fill>
    <fill>
      <patternFill patternType="solid">
        <fgColor rgb="FF0137A6"/>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D9E1F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s>
  <borders count="8">
    <border>
      <left/>
      <right/>
      <top/>
      <bottom/>
      <diagonal/>
    </border>
    <border>
      <left style="thin">
        <color rgb="FFA6A6A6"/>
      </left>
      <right style="thin">
        <color rgb="FFA6A6A6"/>
      </right>
      <top style="thin">
        <color rgb="FFA6A6A6"/>
      </top>
      <bottom style="thin">
        <color rgb="FFA6A6A6"/>
      </bottom>
      <diagonal/>
    </border>
    <border>
      <left style="thin">
        <color indexed="64"/>
      </left>
      <right style="thin">
        <color indexed="64"/>
      </right>
      <top style="thin">
        <color indexed="64"/>
      </top>
      <bottom style="thin">
        <color indexed="64"/>
      </bottom>
      <diagonal/>
    </border>
    <border>
      <left/>
      <right/>
      <top/>
      <bottom style="dotted">
        <color rgb="FF0137A6"/>
      </bottom>
      <diagonal/>
    </border>
    <border>
      <left/>
      <right/>
      <top style="dotted">
        <color rgb="FF0137A6"/>
      </top>
      <bottom style="dotted">
        <color rgb="FF0137A6"/>
      </bottom>
      <diagonal/>
    </border>
    <border>
      <left/>
      <right/>
      <top style="dotted">
        <color rgb="FF0137A6"/>
      </top>
      <bottom style="medium">
        <color rgb="FF0137A6"/>
      </bottom>
      <diagonal/>
    </border>
    <border>
      <left/>
      <right/>
      <top/>
      <bottom style="dotted">
        <color rgb="FFD9E2F3"/>
      </bottom>
      <diagonal/>
    </border>
    <border>
      <left/>
      <right/>
      <top style="thin">
        <color rgb="FF0137A6"/>
      </top>
      <bottom style="thin">
        <color rgb="FF0137A6"/>
      </bottom>
      <diagonal/>
    </border>
  </borders>
  <cellStyleXfs count="4">
    <xf numFmtId="0" fontId="0" fillId="0" borderId="0"/>
    <xf numFmtId="9" fontId="2" fillId="0" borderId="0" applyFont="0" applyFill="0" applyBorder="0" applyAlignment="0" applyProtection="0"/>
    <xf numFmtId="164" fontId="2" fillId="0" borderId="0" applyFont="0" applyFill="0" applyBorder="0" applyAlignment="0" applyProtection="0"/>
    <xf numFmtId="0" fontId="18" fillId="0" borderId="0" applyNumberFormat="0" applyFill="0" applyBorder="0" applyAlignment="0" applyProtection="0"/>
  </cellStyleXfs>
  <cellXfs count="81">
    <xf numFmtId="0" fontId="0" fillId="0" borderId="0" xfId="0"/>
    <xf numFmtId="165" fontId="0" fillId="0" borderId="0" xfId="0" applyNumberFormat="1"/>
    <xf numFmtId="0" fontId="1" fillId="2" borderId="1" xfId="0" applyFont="1" applyFill="1" applyBorder="1"/>
    <xf numFmtId="0" fontId="3" fillId="0" borderId="2" xfId="0" applyFont="1" applyBorder="1"/>
    <xf numFmtId="0" fontId="4" fillId="3" borderId="2" xfId="0" applyFont="1" applyFill="1" applyBorder="1" applyAlignment="1">
      <alignment horizontal="center"/>
    </xf>
    <xf numFmtId="0" fontId="4" fillId="3" borderId="2" xfId="0" applyFont="1" applyFill="1" applyBorder="1"/>
    <xf numFmtId="0" fontId="5" fillId="4" borderId="2" xfId="0" applyFont="1" applyFill="1" applyBorder="1"/>
    <xf numFmtId="9" fontId="5" fillId="0" borderId="2" xfId="1" applyFont="1" applyBorder="1"/>
    <xf numFmtId="0" fontId="3" fillId="5" borderId="2" xfId="0" applyFont="1" applyFill="1" applyBorder="1"/>
    <xf numFmtId="9" fontId="5" fillId="5" borderId="2" xfId="1" applyFont="1" applyFill="1" applyBorder="1"/>
    <xf numFmtId="9" fontId="3" fillId="0" borderId="2" xfId="1" applyFont="1" applyBorder="1"/>
    <xf numFmtId="0" fontId="3" fillId="0" borderId="0" xfId="0" applyFont="1"/>
    <xf numFmtId="0" fontId="6" fillId="3" borderId="0" xfId="0" applyFont="1" applyFill="1"/>
    <xf numFmtId="0" fontId="7" fillId="3" borderId="0" xfId="0" applyFont="1" applyFill="1"/>
    <xf numFmtId="16" fontId="7" fillId="3" borderId="0" xfId="0" applyNumberFormat="1" applyFont="1" applyFill="1"/>
    <xf numFmtId="0" fontId="3" fillId="0" borderId="3" xfId="0" applyFont="1" applyBorder="1"/>
    <xf numFmtId="0" fontId="3" fillId="0" borderId="4" xfId="0" applyFont="1" applyBorder="1"/>
    <xf numFmtId="0" fontId="3" fillId="0" borderId="5" xfId="0" applyFont="1" applyBorder="1"/>
    <xf numFmtId="0" fontId="8" fillId="2" borderId="1" xfId="0" applyFont="1" applyFill="1" applyBorder="1"/>
    <xf numFmtId="165" fontId="3" fillId="0" borderId="0" xfId="0" applyNumberFormat="1" applyFont="1"/>
    <xf numFmtId="0" fontId="3" fillId="5" borderId="0" xfId="0" applyFont="1" applyFill="1"/>
    <xf numFmtId="9" fontId="3" fillId="0" borderId="0" xfId="1" applyFont="1"/>
    <xf numFmtId="0" fontId="9" fillId="0" borderId="6" xfId="0" applyFont="1" applyBorder="1" applyAlignment="1">
      <alignment horizontal="right" vertical="center"/>
    </xf>
    <xf numFmtId="9" fontId="9" fillId="0" borderId="6" xfId="0" applyNumberFormat="1" applyFont="1" applyBorder="1" applyAlignment="1">
      <alignment horizontal="right" vertical="center"/>
    </xf>
    <xf numFmtId="0" fontId="9" fillId="6" borderId="6" xfId="0" applyFont="1" applyFill="1" applyBorder="1" applyAlignment="1">
      <alignment horizontal="left" vertical="center"/>
    </xf>
    <xf numFmtId="0" fontId="3" fillId="0" borderId="0" xfId="0" pivotButton="1" applyFont="1"/>
    <xf numFmtId="0" fontId="3" fillId="0" borderId="0" xfId="0" applyFont="1" applyAlignment="1">
      <alignment horizontal="left"/>
    </xf>
    <xf numFmtId="0" fontId="11" fillId="6" borderId="0" xfId="0" applyFont="1" applyFill="1" applyAlignment="1">
      <alignment horizontal="left" vertical="center"/>
    </xf>
    <xf numFmtId="166" fontId="3" fillId="0" borderId="4" xfId="0" applyNumberFormat="1" applyFont="1" applyBorder="1"/>
    <xf numFmtId="166" fontId="3" fillId="0" borderId="5" xfId="0" applyNumberFormat="1" applyFont="1" applyBorder="1"/>
    <xf numFmtId="167" fontId="3" fillId="0" borderId="4" xfId="1" applyNumberFormat="1" applyFont="1" applyBorder="1"/>
    <xf numFmtId="167" fontId="3" fillId="0" borderId="5" xfId="1" applyNumberFormat="1" applyFont="1" applyBorder="1"/>
    <xf numFmtId="0" fontId="3" fillId="3" borderId="0" xfId="0" applyFont="1" applyFill="1"/>
    <xf numFmtId="0" fontId="3" fillId="7" borderId="0" xfId="0" applyFont="1" applyFill="1"/>
    <xf numFmtId="0" fontId="13" fillId="6" borderId="0" xfId="0" applyFont="1" applyFill="1" applyAlignment="1">
      <alignment horizontal="left"/>
    </xf>
    <xf numFmtId="0" fontId="0" fillId="0" borderId="0" xfId="0" applyAlignment="1">
      <alignment wrapText="1"/>
    </xf>
    <xf numFmtId="0" fontId="13" fillId="6" borderId="0" xfId="0" applyFont="1" applyFill="1" applyAlignment="1">
      <alignment horizontal="left" wrapText="1"/>
    </xf>
    <xf numFmtId="0" fontId="0" fillId="0" borderId="0" xfId="0" pivotButton="1"/>
    <xf numFmtId="0" fontId="0" fillId="0" borderId="0" xfId="0" applyAlignment="1">
      <alignment horizontal="left"/>
    </xf>
    <xf numFmtId="0" fontId="13" fillId="6" borderId="0" xfId="0" applyFont="1" applyFill="1" applyAlignment="1">
      <alignment horizontal="right"/>
    </xf>
    <xf numFmtId="0" fontId="8" fillId="8" borderId="1" xfId="0" applyFont="1" applyFill="1" applyBorder="1"/>
    <xf numFmtId="9" fontId="5" fillId="0" borderId="0" xfId="1" applyFont="1" applyBorder="1"/>
    <xf numFmtId="9" fontId="3" fillId="0" borderId="0" xfId="1" applyFont="1" applyBorder="1"/>
    <xf numFmtId="0" fontId="15" fillId="0" borderId="0" xfId="0" applyFont="1" applyAlignment="1">
      <alignment horizontal="right"/>
    </xf>
    <xf numFmtId="9" fontId="15" fillId="0" borderId="0" xfId="1" applyFont="1" applyAlignment="1">
      <alignment horizontal="right"/>
    </xf>
    <xf numFmtId="0" fontId="14" fillId="0" borderId="0" xfId="0" applyFont="1" applyAlignment="1">
      <alignment horizontal="left"/>
    </xf>
    <xf numFmtId="0" fontId="11" fillId="6" borderId="0" xfId="0" applyFont="1" applyFill="1"/>
    <xf numFmtId="0" fontId="3" fillId="0" borderId="4" xfId="0" applyFont="1" applyBorder="1" applyAlignment="1">
      <alignment horizontal="left"/>
    </xf>
    <xf numFmtId="0" fontId="3" fillId="0" borderId="5" xfId="0" applyFont="1" applyBorder="1" applyAlignment="1">
      <alignment horizontal="left"/>
    </xf>
    <xf numFmtId="0" fontId="3" fillId="0" borderId="0" xfId="0" applyFont="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11" fillId="6" borderId="0" xfId="0" applyFont="1" applyFill="1" applyAlignment="1">
      <alignment horizontal="center"/>
    </xf>
    <xf numFmtId="9" fontId="3" fillId="0" borderId="0" xfId="1" applyFont="1" applyAlignment="1">
      <alignment horizontal="center"/>
    </xf>
    <xf numFmtId="9" fontId="3" fillId="0" borderId="4" xfId="1" applyFont="1" applyBorder="1" applyAlignment="1">
      <alignment horizontal="center"/>
    </xf>
    <xf numFmtId="9" fontId="3" fillId="0" borderId="5" xfId="1" applyFont="1" applyBorder="1" applyAlignment="1">
      <alignment horizontal="center"/>
    </xf>
    <xf numFmtId="0" fontId="16" fillId="0" borderId="0" xfId="0" applyFont="1" applyAlignment="1">
      <alignment horizontal="center"/>
    </xf>
    <xf numFmtId="0" fontId="3" fillId="0" borderId="0" xfId="0" applyFont="1" applyAlignment="1">
      <alignment vertical="center" wrapText="1"/>
    </xf>
    <xf numFmtId="0" fontId="3" fillId="0" borderId="0" xfId="0" applyFont="1" applyAlignment="1">
      <alignment vertical="center"/>
    </xf>
    <xf numFmtId="0" fontId="9" fillId="0" borderId="0" xfId="0" applyFont="1" applyAlignment="1">
      <alignment vertical="center" wrapText="1"/>
    </xf>
    <xf numFmtId="0" fontId="9" fillId="0" borderId="7" xfId="0" applyFont="1" applyBorder="1" applyAlignment="1">
      <alignment horizontal="right" vertical="center" wrapText="1"/>
    </xf>
    <xf numFmtId="0" fontId="9" fillId="0" borderId="7" xfId="0" applyFont="1" applyBorder="1" applyAlignment="1">
      <alignment vertical="center" wrapText="1"/>
    </xf>
    <xf numFmtId="0" fontId="9" fillId="0" borderId="7" xfId="0" applyFont="1" applyBorder="1" applyAlignment="1">
      <alignment horizontal="right" vertical="center"/>
    </xf>
    <xf numFmtId="0" fontId="8" fillId="7" borderId="1" xfId="0" applyFont="1" applyFill="1" applyBorder="1"/>
    <xf numFmtId="0" fontId="6" fillId="7" borderId="1" xfId="0" applyFont="1" applyFill="1" applyBorder="1"/>
    <xf numFmtId="164" fontId="3" fillId="0" borderId="0" xfId="2" applyFont="1"/>
    <xf numFmtId="0" fontId="3" fillId="9" borderId="0" xfId="0" applyFont="1" applyFill="1"/>
    <xf numFmtId="168" fontId="3" fillId="0" borderId="0" xfId="2" applyNumberFormat="1" applyFont="1"/>
    <xf numFmtId="168" fontId="3" fillId="0" borderId="0" xfId="0" applyNumberFormat="1" applyFont="1"/>
    <xf numFmtId="0" fontId="3" fillId="9" borderId="2" xfId="0" applyFont="1" applyFill="1" applyBorder="1"/>
    <xf numFmtId="9" fontId="5" fillId="9" borderId="2" xfId="1" applyFont="1" applyFill="1" applyBorder="1"/>
    <xf numFmtId="3" fontId="3" fillId="5" borderId="0" xfId="0" applyNumberFormat="1" applyFont="1" applyFill="1"/>
    <xf numFmtId="0" fontId="18" fillId="0" borderId="0" xfId="3"/>
    <xf numFmtId="0" fontId="7" fillId="3" borderId="0" xfId="0" applyFont="1" applyFill="1" applyAlignment="1">
      <alignment horizontal="center"/>
    </xf>
    <xf numFmtId="0" fontId="13" fillId="6" borderId="0" xfId="0" applyFont="1" applyFill="1" applyAlignment="1">
      <alignment horizontal="left" wrapText="1"/>
    </xf>
    <xf numFmtId="0" fontId="13" fillId="6" borderId="0" xfId="0" applyFont="1" applyFill="1" applyAlignment="1">
      <alignment horizontal="left"/>
    </xf>
    <xf numFmtId="0" fontId="10" fillId="3" borderId="6" xfId="0" applyFont="1" applyFill="1" applyBorder="1" applyAlignment="1">
      <alignment horizontal="center" vertical="center"/>
    </xf>
    <xf numFmtId="0" fontId="4" fillId="3" borderId="2" xfId="0" applyFont="1" applyFill="1" applyBorder="1" applyAlignment="1">
      <alignment horizontal="center"/>
    </xf>
    <xf numFmtId="0" fontId="17" fillId="3" borderId="0" xfId="0" applyFont="1" applyFill="1" applyAlignment="1">
      <alignment horizontal="center" vertical="center" wrapText="1"/>
    </xf>
    <xf numFmtId="0" fontId="6" fillId="3" borderId="0" xfId="0" applyFont="1" applyFill="1" applyAlignment="1">
      <alignment horizontal="center" vertical="center" wrapText="1"/>
    </xf>
    <xf numFmtId="15" fontId="8" fillId="7" borderId="1" xfId="0" applyNumberFormat="1" applyFont="1" applyFill="1" applyBorder="1"/>
  </cellXfs>
  <cellStyles count="4">
    <cellStyle name="Comma" xfId="2" builtinId="3"/>
    <cellStyle name="Hyperlink" xfId="3" builtinId="8"/>
    <cellStyle name="Normal" xfId="0" builtinId="0"/>
    <cellStyle name="Percent" xfId="1" builtinId="5"/>
  </cellStyles>
  <dxfs count="205">
    <dxf>
      <font>
        <name val="Mulish"/>
        <scheme val="none"/>
      </font>
    </dxf>
    <dxf>
      <font>
        <name val="Mulish"/>
        <scheme val="none"/>
      </font>
    </dxf>
    <dxf>
      <font>
        <name val="Mulish"/>
        <scheme val="none"/>
      </font>
    </dxf>
    <dxf>
      <font>
        <name val="Mulish"/>
        <scheme val="none"/>
      </font>
    </dxf>
    <dxf>
      <font>
        <name val="Mulish"/>
        <scheme val="none"/>
      </font>
    </dxf>
    <dxf>
      <font>
        <name val="Mulish"/>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Mulish"/>
        <scheme val="none"/>
      </font>
    </dxf>
    <dxf>
      <font>
        <name val="Mulish"/>
        <scheme val="none"/>
      </font>
    </dxf>
    <dxf>
      <font>
        <name val="Mulish"/>
        <scheme val="none"/>
      </font>
    </dxf>
    <dxf>
      <font>
        <name val="Mulish"/>
        <scheme val="none"/>
      </font>
    </dxf>
    <dxf>
      <font>
        <name val="Mulish"/>
        <scheme val="none"/>
      </font>
    </dxf>
    <dxf>
      <font>
        <name val="Mulish"/>
        <scheme val="none"/>
      </font>
    </dxf>
    <dxf>
      <font>
        <sz val="9"/>
      </font>
    </dxf>
    <dxf>
      <font>
        <sz val="9"/>
      </font>
    </dxf>
    <dxf>
      <font>
        <sz val="9"/>
      </font>
    </dxf>
    <dxf>
      <font>
        <sz val="9"/>
      </font>
    </dxf>
    <dxf>
      <font>
        <sz val="9"/>
      </font>
    </dxf>
    <dxf>
      <font>
        <name val="Mulish"/>
        <scheme val="none"/>
      </font>
    </dxf>
    <dxf>
      <font>
        <name val="Mulish"/>
        <scheme val="none"/>
      </font>
    </dxf>
    <dxf>
      <font>
        <name val="Mulish"/>
        <scheme val="none"/>
      </font>
    </dxf>
    <dxf>
      <font>
        <name val="Mulish"/>
        <scheme val="none"/>
      </font>
    </dxf>
    <dxf>
      <font>
        <name val="Mulish"/>
        <scheme val="none"/>
      </font>
    </dxf>
    <dxf>
      <font>
        <sz val="9"/>
      </font>
    </dxf>
    <dxf>
      <font>
        <sz val="9"/>
      </font>
    </dxf>
    <dxf>
      <font>
        <sz val="9"/>
      </font>
    </dxf>
    <dxf>
      <font>
        <sz val="9"/>
      </font>
    </dxf>
    <dxf>
      <font>
        <sz val="9"/>
      </font>
    </dxf>
    <dxf>
      <font>
        <name val="Mulish"/>
        <scheme val="none"/>
      </font>
    </dxf>
    <dxf>
      <font>
        <name val="Mulish"/>
        <scheme val="none"/>
      </font>
    </dxf>
    <dxf>
      <font>
        <name val="Mulish"/>
        <scheme val="none"/>
      </font>
    </dxf>
    <dxf>
      <font>
        <name val="Mulish"/>
        <scheme val="none"/>
      </font>
    </dxf>
    <dxf>
      <font>
        <name val="Mulish"/>
        <scheme val="none"/>
      </font>
    </dxf>
    <dxf>
      <font>
        <sz val="9"/>
      </font>
    </dxf>
    <dxf>
      <font>
        <sz val="9"/>
      </font>
    </dxf>
    <dxf>
      <font>
        <sz val="9"/>
      </font>
    </dxf>
    <dxf>
      <font>
        <sz val="9"/>
      </font>
    </dxf>
    <dxf>
      <font>
        <sz val="9"/>
      </font>
    </dxf>
    <dxf>
      <font>
        <name val="Mulish"/>
        <scheme val="none"/>
      </font>
    </dxf>
    <dxf>
      <font>
        <name val="Mulish"/>
        <scheme val="none"/>
      </font>
    </dxf>
    <dxf>
      <font>
        <name val="Mulish"/>
        <scheme val="none"/>
      </font>
    </dxf>
    <dxf>
      <font>
        <name val="Mulish"/>
        <scheme val="none"/>
      </font>
    </dxf>
    <dxf>
      <font>
        <name val="Mulish"/>
        <scheme val="none"/>
      </font>
    </dxf>
    <dxf>
      <font>
        <sz val="9"/>
      </font>
    </dxf>
    <dxf>
      <font>
        <sz val="9"/>
      </font>
    </dxf>
    <dxf>
      <font>
        <sz val="9"/>
      </font>
    </dxf>
    <dxf>
      <font>
        <sz val="9"/>
      </font>
    </dxf>
    <dxf>
      <font>
        <sz val="9"/>
      </font>
    </dxf>
    <dxf>
      <font>
        <name val="Mulish"/>
        <scheme val="none"/>
      </font>
    </dxf>
    <dxf>
      <font>
        <name val="Mulish"/>
        <scheme val="none"/>
      </font>
    </dxf>
    <dxf>
      <font>
        <name val="Mulish"/>
        <scheme val="none"/>
      </font>
    </dxf>
    <dxf>
      <font>
        <name val="Mulish"/>
        <scheme val="none"/>
      </font>
    </dxf>
    <dxf>
      <font>
        <name val="Mulish"/>
        <scheme val="none"/>
      </font>
    </dxf>
    <dxf>
      <font>
        <sz val="9"/>
      </font>
    </dxf>
    <dxf>
      <font>
        <sz val="9"/>
      </font>
    </dxf>
    <dxf>
      <font>
        <sz val="9"/>
      </font>
    </dxf>
    <dxf>
      <font>
        <sz val="9"/>
      </font>
    </dxf>
    <dxf>
      <font>
        <sz val="9"/>
      </font>
    </dxf>
    <dxf>
      <font>
        <sz val="9"/>
      </font>
    </dxf>
    <dxf>
      <font>
        <name val="Mulish"/>
        <scheme val="none"/>
      </font>
    </dxf>
    <dxf>
      <font>
        <name val="Mulish"/>
        <scheme val="none"/>
      </font>
    </dxf>
    <dxf>
      <font>
        <name val="Mulish"/>
        <scheme val="none"/>
      </font>
    </dxf>
    <dxf>
      <font>
        <name val="Mulish"/>
        <scheme val="none"/>
      </font>
    </dxf>
    <dxf>
      <font>
        <name val="Mulish"/>
        <scheme val="none"/>
      </font>
    </dxf>
    <dxf>
      <font>
        <name val="Mulish"/>
        <scheme val="none"/>
      </font>
    </dxf>
    <dxf>
      <font>
        <sz val="9"/>
      </font>
    </dxf>
    <dxf>
      <font>
        <sz val="9"/>
      </font>
    </dxf>
    <dxf>
      <font>
        <sz val="9"/>
      </font>
    </dxf>
    <dxf>
      <font>
        <sz val="9"/>
      </font>
    </dxf>
    <dxf>
      <font>
        <sz val="9"/>
      </font>
    </dxf>
    <dxf>
      <font>
        <sz val="9"/>
      </font>
    </dxf>
    <dxf>
      <font>
        <name val="Mulish"/>
        <scheme val="none"/>
      </font>
    </dxf>
    <dxf>
      <font>
        <name val="Mulish"/>
        <scheme val="none"/>
      </font>
    </dxf>
    <dxf>
      <font>
        <name val="Mulish"/>
        <scheme val="none"/>
      </font>
    </dxf>
    <dxf>
      <font>
        <name val="Mulish"/>
        <scheme val="none"/>
      </font>
    </dxf>
    <dxf>
      <font>
        <name val="Mulish"/>
        <scheme val="none"/>
      </font>
    </dxf>
    <dxf>
      <font>
        <name val="Mulish"/>
        <scheme val="none"/>
      </font>
    </dxf>
    <dxf>
      <font>
        <sz val="9"/>
      </font>
    </dxf>
    <dxf>
      <font>
        <sz val="9"/>
      </font>
    </dxf>
    <dxf>
      <font>
        <sz val="9"/>
      </font>
    </dxf>
    <dxf>
      <font>
        <sz val="9"/>
      </font>
    </dxf>
    <dxf>
      <font>
        <sz val="9"/>
      </font>
    </dxf>
    <dxf>
      <font>
        <name val="Mulish"/>
        <scheme val="none"/>
      </font>
    </dxf>
    <dxf>
      <font>
        <name val="Mulish"/>
        <scheme val="none"/>
      </font>
    </dxf>
    <dxf>
      <font>
        <name val="Mulish"/>
        <scheme val="none"/>
      </font>
    </dxf>
    <dxf>
      <font>
        <name val="Mulish"/>
        <scheme val="none"/>
      </font>
    </dxf>
    <dxf>
      <font>
        <name val="Mulish"/>
        <scheme val="none"/>
      </font>
    </dxf>
    <dxf>
      <font>
        <sz val="9"/>
      </font>
    </dxf>
    <dxf>
      <font>
        <sz val="9"/>
      </font>
    </dxf>
    <dxf>
      <font>
        <sz val="9"/>
      </font>
    </dxf>
    <dxf>
      <font>
        <sz val="9"/>
      </font>
    </dxf>
    <dxf>
      <font>
        <sz val="9"/>
      </font>
    </dxf>
    <dxf>
      <font>
        <name val="Mulish"/>
        <scheme val="none"/>
      </font>
    </dxf>
    <dxf>
      <font>
        <name val="Mulish"/>
        <scheme val="none"/>
      </font>
    </dxf>
    <dxf>
      <font>
        <name val="Mulish"/>
        <scheme val="none"/>
      </font>
    </dxf>
    <dxf>
      <font>
        <name val="Mulish"/>
        <scheme val="none"/>
      </font>
    </dxf>
    <dxf>
      <font>
        <name val="Mulish"/>
        <scheme val="none"/>
      </font>
    </dxf>
    <dxf>
      <font>
        <sz val="9"/>
      </font>
    </dxf>
    <dxf>
      <font>
        <sz val="9"/>
      </font>
    </dxf>
    <dxf>
      <font>
        <sz val="9"/>
      </font>
    </dxf>
    <dxf>
      <font>
        <sz val="9"/>
      </font>
    </dxf>
    <dxf>
      <font>
        <sz val="9"/>
      </font>
    </dxf>
    <dxf>
      <font>
        <sz val="9"/>
      </font>
    </dxf>
    <dxf>
      <font>
        <name val="Mulish"/>
        <scheme val="none"/>
      </font>
    </dxf>
    <dxf>
      <font>
        <name val="Mulish"/>
        <scheme val="none"/>
      </font>
    </dxf>
    <dxf>
      <font>
        <name val="Mulish"/>
        <scheme val="none"/>
      </font>
    </dxf>
    <dxf>
      <font>
        <name val="Mulish"/>
        <scheme val="none"/>
      </font>
    </dxf>
    <dxf>
      <font>
        <name val="Mulish"/>
        <scheme val="none"/>
      </font>
    </dxf>
    <dxf>
      <font>
        <name val="Mulish"/>
        <scheme val="none"/>
      </font>
    </dxf>
    <dxf>
      <font>
        <sz val="9"/>
      </font>
    </dxf>
    <dxf>
      <font>
        <sz val="9"/>
      </font>
    </dxf>
    <dxf>
      <font>
        <sz val="9"/>
      </font>
    </dxf>
    <dxf>
      <font>
        <sz val="9"/>
      </font>
    </dxf>
    <dxf>
      <font>
        <sz val="9"/>
      </font>
    </dxf>
    <dxf>
      <font>
        <name val="Mulish"/>
        <scheme val="none"/>
      </font>
    </dxf>
    <dxf>
      <font>
        <name val="Mulish"/>
        <scheme val="none"/>
      </font>
    </dxf>
    <dxf>
      <font>
        <name val="Mulish"/>
        <scheme val="none"/>
      </font>
    </dxf>
    <dxf>
      <font>
        <name val="Mulish"/>
        <scheme val="none"/>
      </font>
    </dxf>
    <dxf>
      <font>
        <name val="Mulish"/>
        <scheme val="none"/>
      </font>
    </dxf>
    <dxf>
      <font>
        <sz val="9"/>
      </font>
    </dxf>
    <dxf>
      <font>
        <sz val="9"/>
      </font>
    </dxf>
    <dxf>
      <font>
        <sz val="9"/>
      </font>
    </dxf>
    <dxf>
      <font>
        <sz val="9"/>
      </font>
    </dxf>
    <dxf>
      <font>
        <sz val="9"/>
      </font>
    </dxf>
    <dxf>
      <font>
        <name val="Mulish"/>
        <scheme val="none"/>
      </font>
    </dxf>
    <dxf>
      <font>
        <name val="Mulish"/>
        <scheme val="none"/>
      </font>
    </dxf>
    <dxf>
      <font>
        <name val="Mulish"/>
        <scheme val="none"/>
      </font>
    </dxf>
    <dxf>
      <font>
        <name val="Mulish"/>
        <scheme val="none"/>
      </font>
    </dxf>
    <dxf>
      <font>
        <name val="Mulish"/>
        <scheme val="none"/>
      </font>
    </dxf>
    <dxf>
      <font>
        <sz val="9"/>
      </font>
    </dxf>
    <dxf>
      <font>
        <sz val="9"/>
      </font>
    </dxf>
    <dxf>
      <font>
        <sz val="9"/>
      </font>
    </dxf>
    <dxf>
      <font>
        <sz val="9"/>
      </font>
    </dxf>
    <dxf>
      <font>
        <sz val="9"/>
      </font>
    </dxf>
    <dxf>
      <font>
        <name val="Mulish"/>
        <scheme val="none"/>
      </font>
    </dxf>
    <dxf>
      <font>
        <name val="Mulish"/>
        <scheme val="none"/>
      </font>
    </dxf>
    <dxf>
      <font>
        <name val="Mulish"/>
        <scheme val="none"/>
      </font>
    </dxf>
    <dxf>
      <font>
        <name val="Mulish"/>
        <scheme val="none"/>
      </font>
    </dxf>
    <dxf>
      <font>
        <name val="Mulish"/>
        <scheme val="none"/>
      </font>
    </dxf>
    <dxf>
      <font>
        <sz val="9"/>
      </font>
    </dxf>
    <dxf>
      <font>
        <sz val="9"/>
      </font>
    </dxf>
    <dxf>
      <font>
        <sz val="9"/>
      </font>
    </dxf>
    <dxf>
      <font>
        <sz val="9"/>
      </font>
    </dxf>
    <dxf>
      <font>
        <sz val="9"/>
      </font>
    </dxf>
    <dxf>
      <font>
        <name val="Mulish"/>
        <scheme val="none"/>
      </font>
    </dxf>
    <dxf>
      <font>
        <name val="Mulish"/>
        <scheme val="none"/>
      </font>
    </dxf>
    <dxf>
      <font>
        <name val="Mulish"/>
        <scheme val="none"/>
      </font>
    </dxf>
    <dxf>
      <font>
        <name val="Mulish"/>
        <scheme val="none"/>
      </font>
    </dxf>
    <dxf>
      <font>
        <name val="Mulish"/>
        <scheme val="none"/>
      </font>
    </dxf>
    <dxf>
      <font>
        <sz val="9"/>
      </font>
    </dxf>
    <dxf>
      <font>
        <sz val="9"/>
      </font>
    </dxf>
    <dxf>
      <font>
        <sz val="9"/>
      </font>
    </dxf>
    <dxf>
      <font>
        <sz val="9"/>
      </font>
    </dxf>
    <dxf>
      <font>
        <sz val="9"/>
      </font>
    </dxf>
    <dxf>
      <font>
        <name val="Mulish"/>
        <scheme val="none"/>
      </font>
    </dxf>
    <dxf>
      <font>
        <name val="Mulish"/>
        <scheme val="none"/>
      </font>
    </dxf>
    <dxf>
      <font>
        <name val="Mulish"/>
        <scheme val="none"/>
      </font>
    </dxf>
    <dxf>
      <font>
        <name val="Mulish"/>
        <scheme val="none"/>
      </font>
    </dxf>
    <dxf>
      <font>
        <name val="Mulish"/>
        <scheme val="none"/>
      </font>
    </dxf>
    <dxf>
      <font>
        <sz val="9"/>
      </font>
    </dxf>
    <dxf>
      <font>
        <sz val="9"/>
      </font>
    </dxf>
    <dxf>
      <font>
        <sz val="9"/>
      </font>
    </dxf>
    <dxf>
      <font>
        <sz val="9"/>
      </font>
    </dxf>
    <dxf>
      <font>
        <sz val="9"/>
      </font>
    </dxf>
    <dxf>
      <font>
        <name val="Mulish"/>
        <scheme val="none"/>
      </font>
    </dxf>
    <dxf>
      <font>
        <name val="Mulish"/>
        <scheme val="none"/>
      </font>
    </dxf>
    <dxf>
      <font>
        <name val="Mulish"/>
        <scheme val="none"/>
      </font>
    </dxf>
    <dxf>
      <font>
        <name val="Mulish"/>
        <scheme val="none"/>
      </font>
    </dxf>
    <dxf>
      <font>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
      <font>
        <strike val="0"/>
        <outline val="0"/>
        <shadow val="0"/>
        <u val="none"/>
        <vertAlign val="baseline"/>
        <sz val="9"/>
        <color theme="1"/>
        <name val="Mulish"/>
        <scheme val="none"/>
      </font>
    </dxf>
  </dxfs>
  <tableStyles count="0" defaultTableStyle="TableStyleMedium2" defaultPivotStyle="PivotStyleLight16"/>
  <colors>
    <mruColors>
      <color rgb="FF0137A6"/>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'Report Tables'!$E$38:$G$38</c:f>
          <c:strCache>
            <c:ptCount val="3"/>
            <c:pt idx="0">
              <c:v>What is global date of Initial Application of IFRS 17 for insurance companies under National Insurance Commission's supervision? When did IFRS 17 Standard start applying?</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rgbClr val="0137A6"/>
              </a:solidFill>
              <a:latin typeface="Mulish" pitchFamily="2" charset="0"/>
              <a:ea typeface="+mn-ea"/>
              <a:cs typeface="+mn-cs"/>
            </a:defRPr>
          </a:pPr>
          <a:endParaRPr lang="en-KE"/>
        </a:p>
      </c:txPr>
    </c:title>
    <c:autoTitleDeleted val="0"/>
    <c:plotArea>
      <c:layout/>
      <c:barChart>
        <c:barDir val="col"/>
        <c:grouping val="clustered"/>
        <c:varyColors val="0"/>
        <c:ser>
          <c:idx val="0"/>
          <c:order val="0"/>
          <c:tx>
            <c:strRef>
              <c:f>'Report Tables'!$E$40</c:f>
              <c:strCache>
                <c:ptCount val="1"/>
                <c:pt idx="0">
                  <c:v>31 Dec 2023</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Tables'!$F$40</c:f>
              <c:numCache>
                <c:formatCode>0.0%</c:formatCode>
                <c:ptCount val="1"/>
                <c:pt idx="0">
                  <c:v>6.7114093959731542E-3</c:v>
                </c:pt>
              </c:numCache>
            </c:numRef>
          </c:val>
          <c:extLst>
            <c:ext xmlns:c16="http://schemas.microsoft.com/office/drawing/2014/chart" uri="{C3380CC4-5D6E-409C-BE32-E72D297353CC}">
              <c16:uniqueId val="{00000000-5182-4C34-BD5B-678BE8FAFA84}"/>
            </c:ext>
          </c:extLst>
        </c:ser>
        <c:ser>
          <c:idx val="1"/>
          <c:order val="1"/>
          <c:tx>
            <c:strRef>
              <c:f>'Report Tables'!$E$41</c:f>
              <c:strCache>
                <c:ptCount val="1"/>
                <c:pt idx="0">
                  <c:v>1 Jan 2022</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Tables'!$F$41</c:f>
              <c:numCache>
                <c:formatCode>0.0%</c:formatCode>
                <c:ptCount val="1"/>
                <c:pt idx="0">
                  <c:v>1.3422818791946308E-2</c:v>
                </c:pt>
              </c:numCache>
            </c:numRef>
          </c:val>
          <c:extLst>
            <c:ext xmlns:c16="http://schemas.microsoft.com/office/drawing/2014/chart" uri="{C3380CC4-5D6E-409C-BE32-E72D297353CC}">
              <c16:uniqueId val="{00000001-5182-4C34-BD5B-678BE8FAFA84}"/>
            </c:ext>
          </c:extLst>
        </c:ser>
        <c:ser>
          <c:idx val="2"/>
          <c:order val="2"/>
          <c:tx>
            <c:strRef>
              <c:f>'Report Tables'!$E$42</c:f>
              <c:strCache>
                <c:ptCount val="1"/>
                <c:pt idx="0">
                  <c:v>1 Jan 2023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Tables'!$F$42</c:f>
              <c:numCache>
                <c:formatCode>0.0%</c:formatCode>
                <c:ptCount val="1"/>
                <c:pt idx="0">
                  <c:v>0.97315436241610742</c:v>
                </c:pt>
              </c:numCache>
            </c:numRef>
          </c:val>
          <c:extLst>
            <c:ext xmlns:c16="http://schemas.microsoft.com/office/drawing/2014/chart" uri="{C3380CC4-5D6E-409C-BE32-E72D297353CC}">
              <c16:uniqueId val="{00000002-5182-4C34-BD5B-678BE8FAFA84}"/>
            </c:ext>
          </c:extLst>
        </c:ser>
        <c:ser>
          <c:idx val="3"/>
          <c:order val="3"/>
          <c:tx>
            <c:strRef>
              <c:f>'Report Tables'!$E$43</c:f>
              <c:strCache>
                <c:ptCount val="1"/>
                <c:pt idx="0">
                  <c:v>31 Dec 2021</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Tables'!$F$43</c:f>
              <c:numCache>
                <c:formatCode>0.0%</c:formatCode>
                <c:ptCount val="1"/>
                <c:pt idx="0">
                  <c:v>6.7114093959731542E-3</c:v>
                </c:pt>
              </c:numCache>
            </c:numRef>
          </c:val>
          <c:extLst>
            <c:ext xmlns:c16="http://schemas.microsoft.com/office/drawing/2014/chart" uri="{C3380CC4-5D6E-409C-BE32-E72D297353CC}">
              <c16:uniqueId val="{00000003-5182-4C34-BD5B-678BE8FAFA84}"/>
            </c:ext>
          </c:extLst>
        </c:ser>
        <c:dLbls>
          <c:dLblPos val="outEnd"/>
          <c:showLegendKey val="0"/>
          <c:showVal val="1"/>
          <c:showCatName val="0"/>
          <c:showSerName val="0"/>
          <c:showPercent val="0"/>
          <c:showBubbleSize val="0"/>
        </c:dLbls>
        <c:gapWidth val="219"/>
        <c:overlap val="-27"/>
        <c:axId val="1325675247"/>
        <c:axId val="1325675727"/>
      </c:barChart>
      <c:catAx>
        <c:axId val="1325675247"/>
        <c:scaling>
          <c:orientation val="minMax"/>
        </c:scaling>
        <c:delete val="1"/>
        <c:axPos val="b"/>
        <c:numFmt formatCode="General" sourceLinked="1"/>
        <c:majorTickMark val="none"/>
        <c:minorTickMark val="none"/>
        <c:tickLblPos val="nextTo"/>
        <c:crossAx val="1325675727"/>
        <c:crosses val="autoZero"/>
        <c:auto val="1"/>
        <c:lblAlgn val="ctr"/>
        <c:lblOffset val="100"/>
        <c:noMultiLvlLbl val="0"/>
      </c:catAx>
      <c:valAx>
        <c:axId val="1325675727"/>
        <c:scaling>
          <c:orientation val="minMax"/>
          <c:max val="1.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crossAx val="132567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legend>
    <c:plotVisOnly val="1"/>
    <c:dispBlanksAs val="gap"/>
    <c:showDLblsOverMax val="0"/>
  </c:chart>
  <c:spPr>
    <a:noFill/>
    <a:ln w="9525" cap="flat" cmpd="sng" algn="ctr">
      <a:solidFill>
        <a:srgbClr val="0137A6"/>
      </a:solidFill>
      <a:round/>
    </a:ln>
    <a:effectLst/>
  </c:spPr>
  <c:txPr>
    <a:bodyPr/>
    <a:lstStyle/>
    <a:p>
      <a:pPr>
        <a:defRPr sz="800">
          <a:solidFill>
            <a:srgbClr val="0137A6"/>
          </a:solidFill>
          <a:latin typeface="Mulish" pitchFamily="2" charset="0"/>
        </a:defRPr>
      </a:pPr>
      <a:endParaRPr lang="en-K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'Report Tables'!$E$223:$G$223</c:f>
          <c:strCache>
            <c:ptCount val="3"/>
            <c:pt idx="0">
              <c:v>IFRS 17 has a new view on how reinsurance contracts should be treated. The spirit of the new approach is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rgbClr val="0137A6"/>
              </a:solidFill>
              <a:latin typeface="Mulish" pitchFamily="2" charset="0"/>
              <a:ea typeface="+mn-ea"/>
              <a:cs typeface="+mn-cs"/>
            </a:defRPr>
          </a:pPr>
          <a:endParaRPr lang="en-KE"/>
        </a:p>
      </c:txPr>
    </c:title>
    <c:autoTitleDeleted val="0"/>
    <c:plotArea>
      <c:layout/>
      <c:barChart>
        <c:barDir val="col"/>
        <c:grouping val="clustered"/>
        <c:varyColors val="0"/>
        <c:ser>
          <c:idx val="0"/>
          <c:order val="0"/>
          <c:tx>
            <c:strRef>
              <c:f>'Report Tables'!$E$225</c:f>
              <c:strCache>
                <c:ptCount val="1"/>
                <c:pt idx="0">
                  <c:v>Combine all reinsurance cashflows and policyholder cashflows to get a net position</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Tables'!$F$225</c:f>
              <c:numCache>
                <c:formatCode>0.0%</c:formatCode>
                <c:ptCount val="1"/>
                <c:pt idx="0">
                  <c:v>7.0921985815602842E-2</c:v>
                </c:pt>
              </c:numCache>
            </c:numRef>
          </c:val>
          <c:extLst>
            <c:ext xmlns:c16="http://schemas.microsoft.com/office/drawing/2014/chart" uri="{C3380CC4-5D6E-409C-BE32-E72D297353CC}">
              <c16:uniqueId val="{00000000-0085-4F7B-AF5B-5DAC854F0C49}"/>
            </c:ext>
          </c:extLst>
        </c:ser>
        <c:ser>
          <c:idx val="1"/>
          <c:order val="1"/>
          <c:tx>
            <c:strRef>
              <c:f>'Report Tables'!$E$226</c:f>
              <c:strCache>
                <c:ptCount val="1"/>
                <c:pt idx="0">
                  <c:v>Separate all reinsurance cashflows from policyholder cashflows and report the net cost of reinsurance separately</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Tables'!$F$226</c:f>
              <c:numCache>
                <c:formatCode>0.0%</c:formatCode>
                <c:ptCount val="1"/>
                <c:pt idx="0">
                  <c:v>0.87943262411347523</c:v>
                </c:pt>
              </c:numCache>
            </c:numRef>
          </c:val>
          <c:extLst>
            <c:ext xmlns:c16="http://schemas.microsoft.com/office/drawing/2014/chart" uri="{C3380CC4-5D6E-409C-BE32-E72D297353CC}">
              <c16:uniqueId val="{00000001-0085-4F7B-AF5B-5DAC854F0C49}"/>
            </c:ext>
          </c:extLst>
        </c:ser>
        <c:ser>
          <c:idx val="2"/>
          <c:order val="2"/>
          <c:tx>
            <c:strRef>
              <c:f>'Report Tables'!$E$227</c:f>
              <c:strCache>
                <c:ptCount val="1"/>
                <c:pt idx="0">
                  <c:v>Combine only premium reinsurance cashflows and policyholder cashflows and separate claims cashflows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Tables'!$F$227</c:f>
              <c:numCache>
                <c:formatCode>0.0%</c:formatCode>
                <c:ptCount val="1"/>
                <c:pt idx="0">
                  <c:v>3.5460992907801421E-2</c:v>
                </c:pt>
              </c:numCache>
            </c:numRef>
          </c:val>
          <c:extLst>
            <c:ext xmlns:c16="http://schemas.microsoft.com/office/drawing/2014/chart" uri="{C3380CC4-5D6E-409C-BE32-E72D297353CC}">
              <c16:uniqueId val="{00000002-0085-4F7B-AF5B-5DAC854F0C49}"/>
            </c:ext>
          </c:extLst>
        </c:ser>
        <c:ser>
          <c:idx val="3"/>
          <c:order val="3"/>
          <c:tx>
            <c:strRef>
              <c:f>'Report Tables'!$E$228</c:f>
              <c:strCache>
                <c:ptCount val="1"/>
                <c:pt idx="0">
                  <c:v>Combine only claims reinsurance cashflows and policyholder cashflows and separate premium cashflows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Tables'!$F$228</c:f>
              <c:numCache>
                <c:formatCode>0.0%</c:formatCode>
                <c:ptCount val="1"/>
                <c:pt idx="0">
                  <c:v>1.4184397163120567E-2</c:v>
                </c:pt>
              </c:numCache>
            </c:numRef>
          </c:val>
          <c:extLst>
            <c:ext xmlns:c16="http://schemas.microsoft.com/office/drawing/2014/chart" uri="{C3380CC4-5D6E-409C-BE32-E72D297353CC}">
              <c16:uniqueId val="{00000003-0085-4F7B-AF5B-5DAC854F0C49}"/>
            </c:ext>
          </c:extLst>
        </c:ser>
        <c:dLbls>
          <c:dLblPos val="outEnd"/>
          <c:showLegendKey val="0"/>
          <c:showVal val="1"/>
          <c:showCatName val="0"/>
          <c:showSerName val="0"/>
          <c:showPercent val="0"/>
          <c:showBubbleSize val="0"/>
        </c:dLbls>
        <c:gapWidth val="219"/>
        <c:overlap val="-27"/>
        <c:axId val="1325675247"/>
        <c:axId val="1325675727"/>
      </c:barChart>
      <c:catAx>
        <c:axId val="1325675247"/>
        <c:scaling>
          <c:orientation val="minMax"/>
        </c:scaling>
        <c:delete val="1"/>
        <c:axPos val="b"/>
        <c:numFmt formatCode="General" sourceLinked="1"/>
        <c:majorTickMark val="none"/>
        <c:minorTickMark val="none"/>
        <c:tickLblPos val="nextTo"/>
        <c:crossAx val="1325675727"/>
        <c:crosses val="autoZero"/>
        <c:auto val="1"/>
        <c:lblAlgn val="ctr"/>
        <c:lblOffset val="100"/>
        <c:noMultiLvlLbl val="0"/>
      </c:catAx>
      <c:valAx>
        <c:axId val="1325675727"/>
        <c:scaling>
          <c:orientation val="minMax"/>
          <c:max val="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crossAx val="132567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rgbClr val="0137A6"/>
              </a:solidFill>
              <a:latin typeface="Mulish Light" pitchFamily="2" charset="0"/>
              <a:ea typeface="+mn-ea"/>
              <a:cs typeface="+mn-cs"/>
            </a:defRPr>
          </a:pPr>
          <a:endParaRPr lang="en-KE"/>
        </a:p>
      </c:txPr>
    </c:legend>
    <c:plotVisOnly val="1"/>
    <c:dispBlanksAs val="gap"/>
    <c:showDLblsOverMax val="0"/>
  </c:chart>
  <c:spPr>
    <a:noFill/>
    <a:ln w="9525" cap="flat" cmpd="sng" algn="ctr">
      <a:solidFill>
        <a:srgbClr val="0137A6"/>
      </a:solidFill>
      <a:round/>
    </a:ln>
    <a:effectLst/>
  </c:spPr>
  <c:txPr>
    <a:bodyPr/>
    <a:lstStyle/>
    <a:p>
      <a:pPr>
        <a:defRPr sz="800">
          <a:solidFill>
            <a:srgbClr val="0137A6"/>
          </a:solidFill>
          <a:latin typeface="Mulish" pitchFamily="2" charset="0"/>
        </a:defRPr>
      </a:pPr>
      <a:endParaRPr lang="en-K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'Report Tables'!$E$245:$G$245</c:f>
          <c:strCache>
            <c:ptCount val="3"/>
            <c:pt idx="0">
              <c:v>IFRS 17 has a made some changes to how claim reserves should be treated when it comes to time value of money. The spirit of the new approach is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rgbClr val="0137A6"/>
              </a:solidFill>
              <a:latin typeface="Mulish" pitchFamily="2" charset="0"/>
              <a:ea typeface="+mn-ea"/>
              <a:cs typeface="+mn-cs"/>
            </a:defRPr>
          </a:pPr>
          <a:endParaRPr lang="en-KE"/>
        </a:p>
      </c:txPr>
    </c:title>
    <c:autoTitleDeleted val="0"/>
    <c:plotArea>
      <c:layout/>
      <c:barChart>
        <c:barDir val="col"/>
        <c:grouping val="clustered"/>
        <c:varyColors val="0"/>
        <c:ser>
          <c:idx val="0"/>
          <c:order val="0"/>
          <c:tx>
            <c:strRef>
              <c:f>'Report Tables'!$E$247</c:f>
              <c:strCache>
                <c:ptCount val="1"/>
                <c:pt idx="0">
                  <c:v>All claims expected to be paid after a year should be discounted and those expected to be paid in less than one year (can be discounted or not depending on the choice of the insurer)</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Tables'!$F$247</c:f>
              <c:numCache>
                <c:formatCode>0.0%</c:formatCode>
                <c:ptCount val="1"/>
                <c:pt idx="0">
                  <c:v>0.78014184397163122</c:v>
                </c:pt>
              </c:numCache>
            </c:numRef>
          </c:val>
          <c:extLst>
            <c:ext xmlns:c16="http://schemas.microsoft.com/office/drawing/2014/chart" uri="{C3380CC4-5D6E-409C-BE32-E72D297353CC}">
              <c16:uniqueId val="{00000000-9A89-46FC-A76D-D61BC022F011}"/>
            </c:ext>
          </c:extLst>
        </c:ser>
        <c:ser>
          <c:idx val="1"/>
          <c:order val="1"/>
          <c:tx>
            <c:strRef>
              <c:f>'Report Tables'!$E$248</c:f>
              <c:strCache>
                <c:ptCount val="1"/>
                <c:pt idx="0">
                  <c:v>All claims expected to be paid after a year should be discounted and those expected to be paid in less than one year should also be discounted.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Tables'!$F$248</c:f>
              <c:numCache>
                <c:formatCode>0.0%</c:formatCode>
                <c:ptCount val="1"/>
                <c:pt idx="0">
                  <c:v>4.2553191489361701E-2</c:v>
                </c:pt>
              </c:numCache>
            </c:numRef>
          </c:val>
          <c:extLst>
            <c:ext xmlns:c16="http://schemas.microsoft.com/office/drawing/2014/chart" uri="{C3380CC4-5D6E-409C-BE32-E72D297353CC}">
              <c16:uniqueId val="{00000001-9A89-46FC-A76D-D61BC022F011}"/>
            </c:ext>
          </c:extLst>
        </c:ser>
        <c:ser>
          <c:idx val="2"/>
          <c:order val="2"/>
          <c:tx>
            <c:strRef>
              <c:f>'Report Tables'!$E$249</c:f>
              <c:strCache>
                <c:ptCount val="1"/>
                <c:pt idx="0">
                  <c:v>All claims must be discounted regardless of expected payment date.</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Tables'!$F$249</c:f>
              <c:numCache>
                <c:formatCode>0.0%</c:formatCode>
                <c:ptCount val="1"/>
                <c:pt idx="0">
                  <c:v>0.16312056737588654</c:v>
                </c:pt>
              </c:numCache>
            </c:numRef>
          </c:val>
          <c:extLst>
            <c:ext xmlns:c16="http://schemas.microsoft.com/office/drawing/2014/chart" uri="{C3380CC4-5D6E-409C-BE32-E72D297353CC}">
              <c16:uniqueId val="{00000002-9A89-46FC-A76D-D61BC022F011}"/>
            </c:ext>
          </c:extLst>
        </c:ser>
        <c:ser>
          <c:idx val="3"/>
          <c:order val="3"/>
          <c:tx>
            <c:strRef>
              <c:f>'Report Tables'!$E$250</c:f>
              <c:strCache>
                <c:ptCount val="1"/>
                <c:pt idx="0">
                  <c:v>The insurer has the choice of discounting or not regardless of when the claim is expected to be paid</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Tables'!$F$250</c:f>
              <c:numCache>
                <c:formatCode>0.0%</c:formatCode>
                <c:ptCount val="1"/>
                <c:pt idx="0">
                  <c:v>1.4184397163120567E-2</c:v>
                </c:pt>
              </c:numCache>
            </c:numRef>
          </c:val>
          <c:extLst>
            <c:ext xmlns:c16="http://schemas.microsoft.com/office/drawing/2014/chart" uri="{C3380CC4-5D6E-409C-BE32-E72D297353CC}">
              <c16:uniqueId val="{00000003-9A89-46FC-A76D-D61BC022F011}"/>
            </c:ext>
          </c:extLst>
        </c:ser>
        <c:dLbls>
          <c:dLblPos val="outEnd"/>
          <c:showLegendKey val="0"/>
          <c:showVal val="1"/>
          <c:showCatName val="0"/>
          <c:showSerName val="0"/>
          <c:showPercent val="0"/>
          <c:showBubbleSize val="0"/>
        </c:dLbls>
        <c:gapWidth val="219"/>
        <c:overlap val="-27"/>
        <c:axId val="1325675247"/>
        <c:axId val="1325675727"/>
      </c:barChart>
      <c:catAx>
        <c:axId val="1325675247"/>
        <c:scaling>
          <c:orientation val="minMax"/>
        </c:scaling>
        <c:delete val="1"/>
        <c:axPos val="b"/>
        <c:numFmt formatCode="General" sourceLinked="1"/>
        <c:majorTickMark val="none"/>
        <c:minorTickMark val="none"/>
        <c:tickLblPos val="nextTo"/>
        <c:crossAx val="1325675727"/>
        <c:crosses val="autoZero"/>
        <c:auto val="1"/>
        <c:lblAlgn val="ctr"/>
        <c:lblOffset val="100"/>
        <c:noMultiLvlLbl val="0"/>
      </c:catAx>
      <c:valAx>
        <c:axId val="1325675727"/>
        <c:scaling>
          <c:orientation val="minMax"/>
          <c:max val="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crossAx val="132567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rgbClr val="0137A6"/>
              </a:solidFill>
              <a:latin typeface="Mulish Light" pitchFamily="2" charset="0"/>
              <a:ea typeface="+mn-ea"/>
              <a:cs typeface="+mn-cs"/>
            </a:defRPr>
          </a:pPr>
          <a:endParaRPr lang="en-KE"/>
        </a:p>
      </c:txPr>
    </c:legend>
    <c:plotVisOnly val="1"/>
    <c:dispBlanksAs val="gap"/>
    <c:showDLblsOverMax val="0"/>
  </c:chart>
  <c:spPr>
    <a:noFill/>
    <a:ln w="9525" cap="flat" cmpd="sng" algn="ctr">
      <a:solidFill>
        <a:srgbClr val="0137A6"/>
      </a:solidFill>
      <a:round/>
    </a:ln>
    <a:effectLst/>
  </c:spPr>
  <c:txPr>
    <a:bodyPr/>
    <a:lstStyle/>
    <a:p>
      <a:pPr>
        <a:defRPr sz="800">
          <a:solidFill>
            <a:srgbClr val="0137A6"/>
          </a:solidFill>
          <a:latin typeface="Mulish" pitchFamily="2" charset="0"/>
        </a:defRPr>
      </a:pPr>
      <a:endParaRPr lang="en-K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'Report Tables'!$E$272:$G$272</c:f>
          <c:strCache>
            <c:ptCount val="3"/>
            <c:pt idx="0">
              <c:v>Some people say adoption of IFRS 17 should be encouraged by regulators, such as National Insurance Commission (NIC), because it encourages CASH and CARRY by </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rgbClr val="0137A6"/>
              </a:solidFill>
              <a:latin typeface="Mulish" pitchFamily="2" charset="0"/>
              <a:ea typeface="+mn-ea"/>
              <a:cs typeface="+mn-cs"/>
            </a:defRPr>
          </a:pPr>
          <a:endParaRPr lang="en-KE"/>
        </a:p>
      </c:txPr>
    </c:title>
    <c:autoTitleDeleted val="0"/>
    <c:plotArea>
      <c:layout/>
      <c:barChart>
        <c:barDir val="col"/>
        <c:grouping val="clustered"/>
        <c:varyColors val="0"/>
        <c:ser>
          <c:idx val="0"/>
          <c:order val="0"/>
          <c:tx>
            <c:strRef>
              <c:f>'Report Tables'!$E$274</c:f>
              <c:strCache>
                <c:ptCount val="1"/>
                <c:pt idx="0">
                  <c:v>Ignoring Uncollected Premium in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Tables'!$F$274</c:f>
              <c:numCache>
                <c:formatCode>0.0%</c:formatCode>
                <c:ptCount val="1"/>
                <c:pt idx="0">
                  <c:v>0.30496453900709219</c:v>
                </c:pt>
              </c:numCache>
            </c:numRef>
          </c:val>
          <c:extLst>
            <c:ext xmlns:c16="http://schemas.microsoft.com/office/drawing/2014/chart" uri="{C3380CC4-5D6E-409C-BE32-E72D297353CC}">
              <c16:uniqueId val="{00000000-DE23-4C0B-BB05-A689AFCA2760}"/>
            </c:ext>
          </c:extLst>
        </c:ser>
        <c:ser>
          <c:idx val="1"/>
          <c:order val="1"/>
          <c:tx>
            <c:strRef>
              <c:f>'Report Tables'!$E$275</c:f>
              <c:strCache>
                <c:ptCount val="1"/>
                <c:pt idx="0">
                  <c:v>It considers premium only if claims have been paid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Tables'!$F$275</c:f>
              <c:numCache>
                <c:formatCode>0.0%</c:formatCode>
                <c:ptCount val="1"/>
                <c:pt idx="0">
                  <c:v>0.10638297872340426</c:v>
                </c:pt>
              </c:numCache>
            </c:numRef>
          </c:val>
          <c:extLst>
            <c:ext xmlns:c16="http://schemas.microsoft.com/office/drawing/2014/chart" uri="{C3380CC4-5D6E-409C-BE32-E72D297353CC}">
              <c16:uniqueId val="{00000001-DE23-4C0B-BB05-A689AFCA2760}"/>
            </c:ext>
          </c:extLst>
        </c:ser>
        <c:ser>
          <c:idx val="2"/>
          <c:order val="2"/>
          <c:tx>
            <c:strRef>
              <c:f>'Report Tables'!$E$276</c:f>
              <c:strCache>
                <c:ptCount val="1"/>
                <c:pt idx="0">
                  <c:v>It discounts claims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Tables'!$F$276</c:f>
              <c:numCache>
                <c:formatCode>0.0%</c:formatCode>
                <c:ptCount val="1"/>
                <c:pt idx="0">
                  <c:v>0.11347517730496454</c:v>
                </c:pt>
              </c:numCache>
            </c:numRef>
          </c:val>
          <c:extLst>
            <c:ext xmlns:c16="http://schemas.microsoft.com/office/drawing/2014/chart" uri="{C3380CC4-5D6E-409C-BE32-E72D297353CC}">
              <c16:uniqueId val="{00000002-DE23-4C0B-BB05-A689AFCA2760}"/>
            </c:ext>
          </c:extLst>
        </c:ser>
        <c:ser>
          <c:idx val="3"/>
          <c:order val="3"/>
          <c:tx>
            <c:strRef>
              <c:f>'Report Tables'!$E$277</c:f>
              <c:strCache>
                <c:ptCount val="1"/>
                <c:pt idx="0">
                  <c:v>Not considering Premium Receivables in the Balance Sheet</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Tables'!$F$277</c:f>
              <c:numCache>
                <c:formatCode>0.0%</c:formatCode>
                <c:ptCount val="1"/>
                <c:pt idx="0">
                  <c:v>0.47517730496453903</c:v>
                </c:pt>
              </c:numCache>
            </c:numRef>
          </c:val>
          <c:extLst>
            <c:ext xmlns:c16="http://schemas.microsoft.com/office/drawing/2014/chart" uri="{C3380CC4-5D6E-409C-BE32-E72D297353CC}">
              <c16:uniqueId val="{00000003-DE23-4C0B-BB05-A689AFCA2760}"/>
            </c:ext>
          </c:extLst>
        </c:ser>
        <c:dLbls>
          <c:dLblPos val="outEnd"/>
          <c:showLegendKey val="0"/>
          <c:showVal val="1"/>
          <c:showCatName val="0"/>
          <c:showSerName val="0"/>
          <c:showPercent val="0"/>
          <c:showBubbleSize val="0"/>
        </c:dLbls>
        <c:gapWidth val="219"/>
        <c:overlap val="-27"/>
        <c:axId val="1325675247"/>
        <c:axId val="1325675727"/>
      </c:barChart>
      <c:catAx>
        <c:axId val="1325675247"/>
        <c:scaling>
          <c:orientation val="minMax"/>
        </c:scaling>
        <c:delete val="1"/>
        <c:axPos val="b"/>
        <c:numFmt formatCode="General" sourceLinked="1"/>
        <c:majorTickMark val="none"/>
        <c:minorTickMark val="none"/>
        <c:tickLblPos val="nextTo"/>
        <c:crossAx val="1325675727"/>
        <c:crosses val="autoZero"/>
        <c:auto val="1"/>
        <c:lblAlgn val="ctr"/>
        <c:lblOffset val="100"/>
        <c:noMultiLvlLbl val="0"/>
      </c:catAx>
      <c:valAx>
        <c:axId val="1325675727"/>
        <c:scaling>
          <c:orientation val="minMax"/>
          <c:max val="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crossAx val="132567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rgbClr val="0137A6"/>
              </a:solidFill>
              <a:latin typeface="Mulish Light" pitchFamily="2" charset="0"/>
              <a:ea typeface="+mn-ea"/>
              <a:cs typeface="+mn-cs"/>
            </a:defRPr>
          </a:pPr>
          <a:endParaRPr lang="en-KE"/>
        </a:p>
      </c:txPr>
    </c:legend>
    <c:plotVisOnly val="1"/>
    <c:dispBlanksAs val="gap"/>
    <c:showDLblsOverMax val="0"/>
  </c:chart>
  <c:spPr>
    <a:noFill/>
    <a:ln w="9525" cap="flat" cmpd="sng" algn="ctr">
      <a:solidFill>
        <a:srgbClr val="0137A6"/>
      </a:solidFill>
      <a:round/>
    </a:ln>
    <a:effectLst/>
  </c:spPr>
  <c:txPr>
    <a:bodyPr/>
    <a:lstStyle/>
    <a:p>
      <a:pPr>
        <a:defRPr sz="800">
          <a:solidFill>
            <a:srgbClr val="0137A6"/>
          </a:solidFill>
          <a:latin typeface="Mulish" pitchFamily="2" charset="0"/>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'Report Tables'!$E$298:$G$298</c:f>
          <c:strCache>
            <c:ptCount val="3"/>
            <c:pt idx="0">
              <c:v>When an insurer discounts its liabilities at a higher rate than what it expecting to earn, the National Insurance Commission (NIC) can easily detect this in the Profit &amp; Loss Account by looking at</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rgbClr val="0137A6"/>
              </a:solidFill>
              <a:latin typeface="Mulish" pitchFamily="2" charset="0"/>
              <a:ea typeface="+mn-ea"/>
              <a:cs typeface="+mn-cs"/>
            </a:defRPr>
          </a:pPr>
          <a:endParaRPr lang="en-KE"/>
        </a:p>
      </c:txPr>
    </c:title>
    <c:autoTitleDeleted val="0"/>
    <c:plotArea>
      <c:layout/>
      <c:barChart>
        <c:barDir val="col"/>
        <c:grouping val="clustered"/>
        <c:varyColors val="0"/>
        <c:ser>
          <c:idx val="0"/>
          <c:order val="0"/>
          <c:tx>
            <c:strRef>
              <c:f>'Report Tables'!$E$300</c:f>
              <c:strCache>
                <c:ptCount val="1"/>
                <c:pt idx="0">
                  <c:v>Insurance Revenue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Tables'!$F$300</c:f>
              <c:numCache>
                <c:formatCode>0.0%</c:formatCode>
                <c:ptCount val="1"/>
                <c:pt idx="0">
                  <c:v>2.8368794326241134E-2</c:v>
                </c:pt>
              </c:numCache>
            </c:numRef>
          </c:val>
          <c:extLst>
            <c:ext xmlns:c16="http://schemas.microsoft.com/office/drawing/2014/chart" uri="{C3380CC4-5D6E-409C-BE32-E72D297353CC}">
              <c16:uniqueId val="{00000000-61AD-44E0-AEE9-4C6E22F6DA67}"/>
            </c:ext>
          </c:extLst>
        </c:ser>
        <c:ser>
          <c:idx val="1"/>
          <c:order val="1"/>
          <c:tx>
            <c:strRef>
              <c:f>'Report Tables'!$E$301</c:f>
              <c:strCache>
                <c:ptCount val="1"/>
                <c:pt idx="0">
                  <c:v>Insurance Service Expenses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Tables'!$F$301</c:f>
              <c:numCache>
                <c:formatCode>0.0%</c:formatCode>
                <c:ptCount val="1"/>
                <c:pt idx="0">
                  <c:v>0.21276595744680851</c:v>
                </c:pt>
              </c:numCache>
            </c:numRef>
          </c:val>
          <c:extLst>
            <c:ext xmlns:c16="http://schemas.microsoft.com/office/drawing/2014/chart" uri="{C3380CC4-5D6E-409C-BE32-E72D297353CC}">
              <c16:uniqueId val="{00000001-61AD-44E0-AEE9-4C6E22F6DA67}"/>
            </c:ext>
          </c:extLst>
        </c:ser>
        <c:ser>
          <c:idx val="2"/>
          <c:order val="2"/>
          <c:tx>
            <c:strRef>
              <c:f>'Report Tables'!$E$302</c:f>
              <c:strCache>
                <c:ptCount val="1"/>
                <c:pt idx="0">
                  <c:v>Insurance Service Results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Tables'!$F$302</c:f>
              <c:numCache>
                <c:formatCode>0.0%</c:formatCode>
                <c:ptCount val="1"/>
                <c:pt idx="0">
                  <c:v>8.5106382978723402E-2</c:v>
                </c:pt>
              </c:numCache>
            </c:numRef>
          </c:val>
          <c:extLst>
            <c:ext xmlns:c16="http://schemas.microsoft.com/office/drawing/2014/chart" uri="{C3380CC4-5D6E-409C-BE32-E72D297353CC}">
              <c16:uniqueId val="{00000002-61AD-44E0-AEE9-4C6E22F6DA67}"/>
            </c:ext>
          </c:extLst>
        </c:ser>
        <c:ser>
          <c:idx val="3"/>
          <c:order val="3"/>
          <c:tx>
            <c:strRef>
              <c:f>'Report Tables'!$E$303</c:f>
              <c:strCache>
                <c:ptCount val="1"/>
                <c:pt idx="0">
                  <c:v>Net Financial Results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Tables'!$F$303</c:f>
              <c:numCache>
                <c:formatCode>0.0%</c:formatCode>
                <c:ptCount val="1"/>
                <c:pt idx="0">
                  <c:v>0.67375886524822692</c:v>
                </c:pt>
              </c:numCache>
            </c:numRef>
          </c:val>
          <c:extLst>
            <c:ext xmlns:c16="http://schemas.microsoft.com/office/drawing/2014/chart" uri="{C3380CC4-5D6E-409C-BE32-E72D297353CC}">
              <c16:uniqueId val="{00000003-61AD-44E0-AEE9-4C6E22F6DA67}"/>
            </c:ext>
          </c:extLst>
        </c:ser>
        <c:dLbls>
          <c:dLblPos val="outEnd"/>
          <c:showLegendKey val="0"/>
          <c:showVal val="1"/>
          <c:showCatName val="0"/>
          <c:showSerName val="0"/>
          <c:showPercent val="0"/>
          <c:showBubbleSize val="0"/>
        </c:dLbls>
        <c:gapWidth val="219"/>
        <c:overlap val="-27"/>
        <c:axId val="1325675247"/>
        <c:axId val="1325675727"/>
      </c:barChart>
      <c:catAx>
        <c:axId val="1325675247"/>
        <c:scaling>
          <c:orientation val="minMax"/>
        </c:scaling>
        <c:delete val="1"/>
        <c:axPos val="b"/>
        <c:numFmt formatCode="General" sourceLinked="1"/>
        <c:majorTickMark val="none"/>
        <c:minorTickMark val="none"/>
        <c:tickLblPos val="nextTo"/>
        <c:crossAx val="1325675727"/>
        <c:crosses val="autoZero"/>
        <c:auto val="1"/>
        <c:lblAlgn val="ctr"/>
        <c:lblOffset val="100"/>
        <c:noMultiLvlLbl val="0"/>
      </c:catAx>
      <c:valAx>
        <c:axId val="1325675727"/>
        <c:scaling>
          <c:orientation val="minMax"/>
          <c:max val="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crossAx val="132567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rgbClr val="0137A6"/>
              </a:solidFill>
              <a:latin typeface="Mulish Light" pitchFamily="2" charset="0"/>
              <a:ea typeface="+mn-ea"/>
              <a:cs typeface="+mn-cs"/>
            </a:defRPr>
          </a:pPr>
          <a:endParaRPr lang="en-KE"/>
        </a:p>
      </c:txPr>
    </c:legend>
    <c:plotVisOnly val="1"/>
    <c:dispBlanksAs val="gap"/>
    <c:showDLblsOverMax val="0"/>
  </c:chart>
  <c:spPr>
    <a:noFill/>
    <a:ln w="9525" cap="flat" cmpd="sng" algn="ctr">
      <a:solidFill>
        <a:srgbClr val="0137A6"/>
      </a:solidFill>
      <a:round/>
    </a:ln>
    <a:effectLst/>
  </c:spPr>
  <c:txPr>
    <a:bodyPr/>
    <a:lstStyle/>
    <a:p>
      <a:pPr>
        <a:defRPr sz="800">
          <a:solidFill>
            <a:srgbClr val="0137A6"/>
          </a:solidFill>
          <a:latin typeface="Mulish" pitchFamily="2" charset="0"/>
        </a:defRPr>
      </a:pPr>
      <a:endParaRPr lang="en-K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'Report Tables'!$E$325:$G$325</c:f>
          <c:strCache>
            <c:ptCount val="3"/>
            <c:pt idx="0">
              <c:v>Under the General Measurement Model (GMM), the insurance contract liabilities or assets are composed of</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rgbClr val="0137A6"/>
              </a:solidFill>
              <a:latin typeface="Mulish" pitchFamily="2" charset="0"/>
              <a:ea typeface="+mn-ea"/>
              <a:cs typeface="+mn-cs"/>
            </a:defRPr>
          </a:pPr>
          <a:endParaRPr lang="en-KE"/>
        </a:p>
      </c:txPr>
    </c:title>
    <c:autoTitleDeleted val="0"/>
    <c:plotArea>
      <c:layout/>
      <c:barChart>
        <c:barDir val="col"/>
        <c:grouping val="clustered"/>
        <c:varyColors val="0"/>
        <c:ser>
          <c:idx val="0"/>
          <c:order val="0"/>
          <c:tx>
            <c:strRef>
              <c:f>'Report Tables'!$E$327</c:f>
              <c:strCache>
                <c:ptCount val="1"/>
                <c:pt idx="0">
                  <c:v>Contractual Service Margin &amp; Liability for Incurred Claims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Tables'!$F$327</c:f>
              <c:numCache>
                <c:formatCode>0.0%</c:formatCode>
                <c:ptCount val="1"/>
                <c:pt idx="0">
                  <c:v>0.12056737588652482</c:v>
                </c:pt>
              </c:numCache>
            </c:numRef>
          </c:val>
          <c:extLst>
            <c:ext xmlns:c16="http://schemas.microsoft.com/office/drawing/2014/chart" uri="{C3380CC4-5D6E-409C-BE32-E72D297353CC}">
              <c16:uniqueId val="{00000000-C4FC-4C25-8501-C7612BDBF634}"/>
            </c:ext>
          </c:extLst>
        </c:ser>
        <c:ser>
          <c:idx val="1"/>
          <c:order val="1"/>
          <c:tx>
            <c:strRef>
              <c:f>'Report Tables'!$E$328</c:f>
              <c:strCache>
                <c:ptCount val="1"/>
                <c:pt idx="0">
                  <c:v>Liability for Remaining Coverage &amp; Liability for Incurred Claims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Tables'!$F$328</c:f>
              <c:numCache>
                <c:formatCode>0.0%</c:formatCode>
                <c:ptCount val="1"/>
                <c:pt idx="0">
                  <c:v>0.73758865248226946</c:v>
                </c:pt>
              </c:numCache>
            </c:numRef>
          </c:val>
          <c:extLst>
            <c:ext xmlns:c16="http://schemas.microsoft.com/office/drawing/2014/chart" uri="{C3380CC4-5D6E-409C-BE32-E72D297353CC}">
              <c16:uniqueId val="{00000001-C4FC-4C25-8501-C7612BDBF634}"/>
            </c:ext>
          </c:extLst>
        </c:ser>
        <c:ser>
          <c:idx val="2"/>
          <c:order val="2"/>
          <c:tx>
            <c:strRef>
              <c:f>'Report Tables'!$E$329</c:f>
              <c:strCache>
                <c:ptCount val="1"/>
                <c:pt idx="0">
                  <c:v>Liability for Remaining Coverage &amp; Risk Adjustment Margin</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Tables'!$F$329</c:f>
              <c:numCache>
                <c:formatCode>0.0%</c:formatCode>
                <c:ptCount val="1"/>
                <c:pt idx="0">
                  <c:v>8.5106382978723402E-2</c:v>
                </c:pt>
              </c:numCache>
            </c:numRef>
          </c:val>
          <c:extLst>
            <c:ext xmlns:c16="http://schemas.microsoft.com/office/drawing/2014/chart" uri="{C3380CC4-5D6E-409C-BE32-E72D297353CC}">
              <c16:uniqueId val="{00000002-C4FC-4C25-8501-C7612BDBF634}"/>
            </c:ext>
          </c:extLst>
        </c:ser>
        <c:ser>
          <c:idx val="3"/>
          <c:order val="3"/>
          <c:tx>
            <c:strRef>
              <c:f>'Report Tables'!$E$330</c:f>
              <c:strCache>
                <c:ptCount val="1"/>
                <c:pt idx="0">
                  <c:v>Premium, Outstanding Claim Reserves and Incurred But Not Reported Reserves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Tables'!$F$330</c:f>
              <c:numCache>
                <c:formatCode>0.0%</c:formatCode>
                <c:ptCount val="1"/>
                <c:pt idx="0">
                  <c:v>5.6737588652482268E-2</c:v>
                </c:pt>
              </c:numCache>
            </c:numRef>
          </c:val>
          <c:extLst>
            <c:ext xmlns:c16="http://schemas.microsoft.com/office/drawing/2014/chart" uri="{C3380CC4-5D6E-409C-BE32-E72D297353CC}">
              <c16:uniqueId val="{00000003-C4FC-4C25-8501-C7612BDBF634}"/>
            </c:ext>
          </c:extLst>
        </c:ser>
        <c:dLbls>
          <c:dLblPos val="outEnd"/>
          <c:showLegendKey val="0"/>
          <c:showVal val="1"/>
          <c:showCatName val="0"/>
          <c:showSerName val="0"/>
          <c:showPercent val="0"/>
          <c:showBubbleSize val="0"/>
        </c:dLbls>
        <c:gapWidth val="219"/>
        <c:overlap val="-27"/>
        <c:axId val="1325675247"/>
        <c:axId val="1325675727"/>
      </c:barChart>
      <c:catAx>
        <c:axId val="1325675247"/>
        <c:scaling>
          <c:orientation val="minMax"/>
        </c:scaling>
        <c:delete val="1"/>
        <c:axPos val="b"/>
        <c:numFmt formatCode="General" sourceLinked="1"/>
        <c:majorTickMark val="none"/>
        <c:minorTickMark val="none"/>
        <c:tickLblPos val="nextTo"/>
        <c:crossAx val="1325675727"/>
        <c:crosses val="autoZero"/>
        <c:auto val="1"/>
        <c:lblAlgn val="ctr"/>
        <c:lblOffset val="100"/>
        <c:noMultiLvlLbl val="0"/>
      </c:catAx>
      <c:valAx>
        <c:axId val="1325675727"/>
        <c:scaling>
          <c:orientation val="minMax"/>
          <c:max val="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crossAx val="132567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rgbClr val="0137A6"/>
              </a:solidFill>
              <a:latin typeface="Mulish Light" pitchFamily="2" charset="0"/>
              <a:ea typeface="+mn-ea"/>
              <a:cs typeface="+mn-cs"/>
            </a:defRPr>
          </a:pPr>
          <a:endParaRPr lang="en-KE"/>
        </a:p>
      </c:txPr>
    </c:legend>
    <c:plotVisOnly val="1"/>
    <c:dispBlanksAs val="gap"/>
    <c:showDLblsOverMax val="0"/>
  </c:chart>
  <c:spPr>
    <a:noFill/>
    <a:ln w="9525" cap="flat" cmpd="sng" algn="ctr">
      <a:solidFill>
        <a:srgbClr val="0137A6"/>
      </a:solidFill>
      <a:round/>
    </a:ln>
    <a:effectLst/>
  </c:spPr>
  <c:txPr>
    <a:bodyPr/>
    <a:lstStyle/>
    <a:p>
      <a:pPr>
        <a:defRPr sz="800">
          <a:solidFill>
            <a:srgbClr val="0137A6"/>
          </a:solidFill>
          <a:latin typeface="Mulish" pitchFamily="2" charset="0"/>
        </a:defRPr>
      </a:pPr>
      <a:endParaRPr lang="en-K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rgbClr val="0137A6"/>
                </a:solidFill>
                <a:latin typeface="Mulish Black" pitchFamily="2" charset="0"/>
                <a:ea typeface="+mn-ea"/>
                <a:cs typeface="+mn-cs"/>
              </a:defRPr>
            </a:pPr>
            <a:r>
              <a:rPr lang="en-US" sz="1800">
                <a:solidFill>
                  <a:srgbClr val="0137A6"/>
                </a:solidFill>
                <a:latin typeface="Mulish Black" pitchFamily="2" charset="0"/>
              </a:rPr>
              <a:t>Performance per Question Number</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0137A6"/>
              </a:solidFill>
              <a:latin typeface="Mulish Black" pitchFamily="2" charset="0"/>
              <a:ea typeface="+mn-ea"/>
              <a:cs typeface="+mn-cs"/>
            </a:defRPr>
          </a:pPr>
          <a:endParaRPr lang="en-KE"/>
        </a:p>
      </c:txPr>
    </c:title>
    <c:autoTitleDeleted val="0"/>
    <c:plotArea>
      <c:layout/>
      <c:barChart>
        <c:barDir val="col"/>
        <c:grouping val="clustered"/>
        <c:varyColors val="0"/>
        <c:ser>
          <c:idx val="0"/>
          <c:order val="0"/>
          <c:spPr>
            <a:solidFill>
              <a:srgbClr val="0137A6"/>
            </a:solidFill>
            <a:ln>
              <a:solidFill>
                <a:srgbClr val="0137A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Marks!$D$3:$V$3</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numCache>
            </c:numRef>
          </c:cat>
          <c:val>
            <c:numRef>
              <c:f>Marks!$D$151:$V$151</c:f>
              <c:numCache>
                <c:formatCode>0%</c:formatCode>
                <c:ptCount val="19"/>
                <c:pt idx="0">
                  <c:v>0.1103448275862069</c:v>
                </c:pt>
                <c:pt idx="1">
                  <c:v>0.84827586206896555</c:v>
                </c:pt>
                <c:pt idx="2">
                  <c:v>0.93103448275862066</c:v>
                </c:pt>
                <c:pt idx="3">
                  <c:v>0.87586206896551722</c:v>
                </c:pt>
                <c:pt idx="4">
                  <c:v>0.90344827586206899</c:v>
                </c:pt>
                <c:pt idx="5">
                  <c:v>0.83448275862068966</c:v>
                </c:pt>
                <c:pt idx="6">
                  <c:v>0.90344827586206899</c:v>
                </c:pt>
                <c:pt idx="7">
                  <c:v>0.71724137931034482</c:v>
                </c:pt>
                <c:pt idx="8">
                  <c:v>0.69655172413793098</c:v>
                </c:pt>
                <c:pt idx="9">
                  <c:v>0.82758620689655171</c:v>
                </c:pt>
                <c:pt idx="10">
                  <c:v>0.73793103448275865</c:v>
                </c:pt>
                <c:pt idx="11">
                  <c:v>0.27586206896551724</c:v>
                </c:pt>
                <c:pt idx="12">
                  <c:v>0.62758620689655176</c:v>
                </c:pt>
                <c:pt idx="13">
                  <c:v>0.70344827586206893</c:v>
                </c:pt>
                <c:pt idx="14">
                  <c:v>0.36551724137931035</c:v>
                </c:pt>
                <c:pt idx="15">
                  <c:v>0.29310344827586204</c:v>
                </c:pt>
                <c:pt idx="16">
                  <c:v>0.20344827586206896</c:v>
                </c:pt>
                <c:pt idx="17">
                  <c:v>0.40689655172413791</c:v>
                </c:pt>
                <c:pt idx="18">
                  <c:v>8.9655172413793102E-2</c:v>
                </c:pt>
              </c:numCache>
            </c:numRef>
          </c:val>
          <c:extLst>
            <c:ext xmlns:c16="http://schemas.microsoft.com/office/drawing/2014/chart" uri="{C3380CC4-5D6E-409C-BE32-E72D297353CC}">
              <c16:uniqueId val="{00000000-CCFA-4262-8631-C483E850C146}"/>
            </c:ext>
          </c:extLst>
        </c:ser>
        <c:dLbls>
          <c:dLblPos val="outEnd"/>
          <c:showLegendKey val="0"/>
          <c:showVal val="1"/>
          <c:showCatName val="0"/>
          <c:showSerName val="0"/>
          <c:showPercent val="0"/>
          <c:showBubbleSize val="0"/>
        </c:dLbls>
        <c:gapWidth val="74"/>
        <c:overlap val="-27"/>
        <c:axId val="143693776"/>
        <c:axId val="143714896"/>
      </c:barChart>
      <c:catAx>
        <c:axId val="143693776"/>
        <c:scaling>
          <c:orientation val="minMax"/>
        </c:scaling>
        <c:delete val="0"/>
        <c:axPos val="b"/>
        <c:title>
          <c:tx>
            <c:rich>
              <a:bodyPr rot="0" spcFirstLastPara="1" vertOverflow="ellipsis" vert="horz" wrap="square" anchor="ctr" anchorCtr="1"/>
              <a:lstStyle/>
              <a:p>
                <a:pPr>
                  <a:defRPr sz="1400" b="1" i="0" u="none" strike="noStrike" kern="1200" baseline="0">
                    <a:solidFill>
                      <a:srgbClr val="0137A6"/>
                    </a:solidFill>
                    <a:latin typeface="Mulish" pitchFamily="2" charset="0"/>
                    <a:ea typeface="+mn-ea"/>
                    <a:cs typeface="+mn-cs"/>
                  </a:defRPr>
                </a:pPr>
                <a:r>
                  <a:rPr lang="en-US" sz="1400" b="1">
                    <a:solidFill>
                      <a:srgbClr val="0137A6"/>
                    </a:solidFill>
                  </a:rPr>
                  <a:t>Question Number</a:t>
                </a:r>
              </a:p>
            </c:rich>
          </c:tx>
          <c:overlay val="0"/>
          <c:spPr>
            <a:noFill/>
            <a:ln>
              <a:noFill/>
            </a:ln>
            <a:effectLst/>
          </c:spPr>
          <c:txPr>
            <a:bodyPr rot="0" spcFirstLastPara="1" vertOverflow="ellipsis" vert="horz" wrap="square" anchor="ctr" anchorCtr="1"/>
            <a:lstStyle/>
            <a:p>
              <a:pPr>
                <a:defRPr sz="1400" b="1" i="0" u="none" strike="noStrike" kern="1200" baseline="0">
                  <a:solidFill>
                    <a:srgbClr val="0137A6"/>
                  </a:solidFill>
                  <a:latin typeface="Mulish" pitchFamily="2" charset="0"/>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ulish" pitchFamily="2" charset="0"/>
                <a:ea typeface="+mn-ea"/>
                <a:cs typeface="+mn-cs"/>
              </a:defRPr>
            </a:pPr>
            <a:endParaRPr lang="en-KE"/>
          </a:p>
        </c:txPr>
        <c:crossAx val="143714896"/>
        <c:crosses val="autoZero"/>
        <c:auto val="1"/>
        <c:lblAlgn val="ctr"/>
        <c:lblOffset val="100"/>
        <c:noMultiLvlLbl val="0"/>
      </c:catAx>
      <c:valAx>
        <c:axId val="14371489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ulish" pitchFamily="2" charset="0"/>
                <a:ea typeface="+mn-ea"/>
                <a:cs typeface="+mn-cs"/>
              </a:defRPr>
            </a:pPr>
            <a:endParaRPr lang="en-KE"/>
          </a:p>
        </c:txPr>
        <c:crossAx val="143693776"/>
        <c:crosses val="autoZero"/>
        <c:crossBetween val="between"/>
      </c:valAx>
      <c:spPr>
        <a:noFill/>
        <a:ln>
          <a:noFill/>
        </a:ln>
        <a:effectLst/>
      </c:spPr>
    </c:plotArea>
    <c:plotVisOnly val="1"/>
    <c:dispBlanksAs val="gap"/>
    <c:showDLblsOverMax val="0"/>
  </c:chart>
  <c:spPr>
    <a:noFill/>
    <a:ln w="9525" cap="flat" cmpd="sng" algn="ctr">
      <a:solidFill>
        <a:srgbClr val="0137A6"/>
      </a:solidFill>
      <a:round/>
    </a:ln>
    <a:effectLst/>
  </c:spPr>
  <c:txPr>
    <a:bodyPr/>
    <a:lstStyle/>
    <a:p>
      <a:pPr>
        <a:defRPr sz="1200">
          <a:latin typeface="Mulish" pitchFamily="2" charset="0"/>
        </a:defRPr>
      </a:pPr>
      <a:endParaRPr lang="en-K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rgbClr val="0137A6"/>
                </a:solidFill>
                <a:latin typeface="Mulish Black" pitchFamily="2" charset="0"/>
                <a:ea typeface="+mn-ea"/>
                <a:cs typeface="+mn-cs"/>
              </a:defRPr>
            </a:pPr>
            <a:r>
              <a:rPr lang="en-US" sz="1800">
                <a:solidFill>
                  <a:srgbClr val="0137A6"/>
                </a:solidFill>
                <a:latin typeface="Mulish Black" pitchFamily="2" charset="0"/>
              </a:rPr>
              <a:t>Individual Performance</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0137A6"/>
              </a:solidFill>
              <a:latin typeface="Mulish Black" pitchFamily="2" charset="0"/>
              <a:ea typeface="+mn-ea"/>
              <a:cs typeface="+mn-cs"/>
            </a:defRPr>
          </a:pPr>
          <a:endParaRPr lang="en-KE"/>
        </a:p>
      </c:txPr>
    </c:title>
    <c:autoTitleDeleted val="0"/>
    <c:plotArea>
      <c:layout/>
      <c:barChart>
        <c:barDir val="bar"/>
        <c:grouping val="clustered"/>
        <c:varyColors val="0"/>
        <c:ser>
          <c:idx val="0"/>
          <c:order val="0"/>
          <c:spPr>
            <a:solidFill>
              <a:srgbClr val="0137A6"/>
            </a:solidFill>
            <a:ln>
              <a:solidFill>
                <a:srgbClr val="0137A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137A6"/>
                    </a:solidFill>
                    <a:latin typeface="Mulish Black"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Marks!$C$4:$C$148</c:f>
              <c:strCache>
                <c:ptCount val="145"/>
                <c:pt idx="0">
                  <c:v>Wendy Hon Pin</c:v>
                </c:pt>
                <c:pt idx="1">
                  <c:v>Chevrine Le-Desire</c:v>
                </c:pt>
                <c:pt idx="2">
                  <c:v>Phocas Nyandwi</c:v>
                </c:pt>
                <c:pt idx="3">
                  <c:v>Amusan Olaide</c:v>
                </c:pt>
                <c:pt idx="4">
                  <c:v>Olayinka Dawodu</c:v>
                </c:pt>
                <c:pt idx="5">
                  <c:v>Serigne Moustapha Diongue</c:v>
                </c:pt>
                <c:pt idx="6">
                  <c:v>Anifowose Yusuff</c:v>
                </c:pt>
                <c:pt idx="7">
                  <c:v>Shelton Siwedza</c:v>
                </c:pt>
                <c:pt idx="8">
                  <c:v>Joseph Gombe</c:v>
                </c:pt>
                <c:pt idx="9">
                  <c:v>Emeka Onwuchuruba</c:v>
                </c:pt>
                <c:pt idx="10">
                  <c:v>Oluwatosin Ajayi</c:v>
                </c:pt>
                <c:pt idx="11">
                  <c:v>POGOSON BERNARD</c:v>
                </c:pt>
                <c:pt idx="12">
                  <c:v>Ogundipe Ipadedoyin</c:v>
                </c:pt>
                <c:pt idx="13">
                  <c:v>Olugbenga Anjorin</c:v>
                </c:pt>
                <c:pt idx="14">
                  <c:v>Eric Kangethe</c:v>
                </c:pt>
                <c:pt idx="15">
                  <c:v>Magome Diale</c:v>
                </c:pt>
                <c:pt idx="16">
                  <c:v>SIE KOUAME KOUADIO</c:v>
                </c:pt>
                <c:pt idx="17">
                  <c:v>David Tumuhaise</c:v>
                </c:pt>
                <c:pt idx="18">
                  <c:v>Jean-Paul Tankeu</c:v>
                </c:pt>
                <c:pt idx="19">
                  <c:v>Ntsako Makhubele</c:v>
                </c:pt>
                <c:pt idx="20">
                  <c:v>Lanre Jagunlana</c:v>
                </c:pt>
                <c:pt idx="21">
                  <c:v>Chris Saigbe</c:v>
                </c:pt>
                <c:pt idx="22">
                  <c:v>Adedapo Omotoso</c:v>
                </c:pt>
                <c:pt idx="23">
                  <c:v>MAYOWA OLUMIDE SEGUN</c:v>
                </c:pt>
                <c:pt idx="24">
                  <c:v>Paul Atiomo</c:v>
                </c:pt>
                <c:pt idx="25">
                  <c:v>OWUNYESIGA RACHEAL</c:v>
                </c:pt>
                <c:pt idx="26">
                  <c:v>Lazard Toe</c:v>
                </c:pt>
                <c:pt idx="27">
                  <c:v>Gbenga Adegboye</c:v>
                </c:pt>
                <c:pt idx="28">
                  <c:v>Ranjana Soomirtee</c:v>
                </c:pt>
                <c:pt idx="29">
                  <c:v>Mesfin Abebe Damtew</c:v>
                </c:pt>
                <c:pt idx="30">
                  <c:v>Emma Mwihia</c:v>
                </c:pt>
                <c:pt idx="31">
                  <c:v>Pranil Sharma</c:v>
                </c:pt>
                <c:pt idx="32">
                  <c:v>Roopravesh Khooblall</c:v>
                </c:pt>
                <c:pt idx="33">
                  <c:v>Glen Peters</c:v>
                </c:pt>
                <c:pt idx="34">
                  <c:v>Vedika Sooruth</c:v>
                </c:pt>
                <c:pt idx="35">
                  <c:v>Heshinee Gungaram Juggapah</c:v>
                </c:pt>
                <c:pt idx="36">
                  <c:v>Teeshma Nursing Soowember</c:v>
                </c:pt>
                <c:pt idx="37">
                  <c:v>Mandlenkosi Lincoln Mthembu</c:v>
                </c:pt>
                <c:pt idx="38">
                  <c:v>Mohamed Ali Mohamed Hussein</c:v>
                </c:pt>
                <c:pt idx="39">
                  <c:v>Stanley Mandeya</c:v>
                </c:pt>
                <c:pt idx="40">
                  <c:v>Hasina Andriatsimisetra</c:v>
                </c:pt>
                <c:pt idx="41">
                  <c:v>Samuel Boakye</c:v>
                </c:pt>
                <c:pt idx="42">
                  <c:v>AJAYI OLUDOTUN</c:v>
                </c:pt>
                <c:pt idx="43">
                  <c:v>NWAMAKA EBELECHUKWU UBOMA</c:v>
                </c:pt>
                <c:pt idx="44">
                  <c:v>Reneiloe Pagiwa</c:v>
                </c:pt>
                <c:pt idx="45">
                  <c:v>MADIMETJA REGINALD SETHOSA</c:v>
                </c:pt>
                <c:pt idx="46">
                  <c:v>rguibi</c:v>
                </c:pt>
                <c:pt idx="47">
                  <c:v>Tinuke Odufowora</c:v>
                </c:pt>
                <c:pt idx="48">
                  <c:v>Vuyo Rankoe</c:v>
                </c:pt>
                <c:pt idx="49">
                  <c:v>SK</c:v>
                </c:pt>
                <c:pt idx="50">
                  <c:v>Ahmed Zahra</c:v>
                </c:pt>
                <c:pt idx="51">
                  <c:v>lina waweru</c:v>
                </c:pt>
                <c:pt idx="52">
                  <c:v>Silifat Risola Akinwale</c:v>
                </c:pt>
                <c:pt idx="53">
                  <c:v>Andriambololona Holy</c:v>
                </c:pt>
                <c:pt idx="54">
                  <c:v>MP</c:v>
                </c:pt>
                <c:pt idx="55">
                  <c:v>Masha Tshegofatso</c:v>
                </c:pt>
                <c:pt idx="56">
                  <c:v>Rehal</c:v>
                </c:pt>
                <c:pt idx="57">
                  <c:v>Duncan Mukonyi</c:v>
                </c:pt>
                <c:pt idx="58">
                  <c:v>Khaled Mahdy</c:v>
                </c:pt>
                <c:pt idx="59">
                  <c:v>Micheal Ajiboye</c:v>
                </c:pt>
                <c:pt idx="60">
                  <c:v>Magdi Guirguis</c:v>
                </c:pt>
                <c:pt idx="61">
                  <c:v>Rana Amro</c:v>
                </c:pt>
                <c:pt idx="62">
                  <c:v>Esraa Khaled</c:v>
                </c:pt>
                <c:pt idx="63">
                  <c:v>Wilberforce Machuhi</c:v>
                </c:pt>
                <c:pt idx="64">
                  <c:v>Memory Zimba</c:v>
                </c:pt>
                <c:pt idx="65">
                  <c:v>Asavela Rawe</c:v>
                </c:pt>
                <c:pt idx="66">
                  <c:v>Mohamed elshehawi</c:v>
                </c:pt>
                <c:pt idx="67">
                  <c:v>Oluwatobi Olatunji</c:v>
                </c:pt>
                <c:pt idx="68">
                  <c:v>Sherin Latif</c:v>
                </c:pt>
                <c:pt idx="69">
                  <c:v>Hermann KOUAME</c:v>
                </c:pt>
                <c:pt idx="70">
                  <c:v>Aya Abdel Kader Taha</c:v>
                </c:pt>
                <c:pt idx="71">
                  <c:v>Hossam Mohammed Mohammed El Shorbagy</c:v>
                </c:pt>
                <c:pt idx="72">
                  <c:v>Dina ahmed kamel</c:v>
                </c:pt>
                <c:pt idx="73">
                  <c:v>Heba El Shakry</c:v>
                </c:pt>
                <c:pt idx="74">
                  <c:v>Shereen Nabil Eshak</c:v>
                </c:pt>
                <c:pt idx="75">
                  <c:v>Reham Attaia</c:v>
                </c:pt>
                <c:pt idx="76">
                  <c:v>Mohamed Elzeairy</c:v>
                </c:pt>
                <c:pt idx="77">
                  <c:v>Mohamed Ali Hussein</c:v>
                </c:pt>
                <c:pt idx="78">
                  <c:v>Eslam Gaber</c:v>
                </c:pt>
                <c:pt idx="79">
                  <c:v>Abdelali RIDAOUI</c:v>
                </c:pt>
                <c:pt idx="80">
                  <c:v>Ahmed Medhat</c:v>
                </c:pt>
                <c:pt idx="81">
                  <c:v>Joy Wathondu</c:v>
                </c:pt>
                <c:pt idx="82">
                  <c:v>Joseph Nduati</c:v>
                </c:pt>
                <c:pt idx="83">
                  <c:v>Esraa Khaled</c:v>
                </c:pt>
                <c:pt idx="84">
                  <c:v>Ragudu Netradev</c:v>
                </c:pt>
                <c:pt idx="85">
                  <c:v>LUCY NGANGA</c:v>
                </c:pt>
                <c:pt idx="86">
                  <c:v>Jagun Sikiru Kolapo</c:v>
                </c:pt>
                <c:pt idx="87">
                  <c:v>AGGREY MWESIGWA</c:v>
                </c:pt>
                <c:pt idx="88">
                  <c:v>peter Katiwa</c:v>
                </c:pt>
                <c:pt idx="89">
                  <c:v>NASSOLO.M.GRACE</c:v>
                </c:pt>
                <c:pt idx="90">
                  <c:v>Abdunnaser Naas</c:v>
                </c:pt>
                <c:pt idx="91">
                  <c:v>Consolata  Musewe</c:v>
                </c:pt>
                <c:pt idx="92">
                  <c:v>ANNA MANNING</c:v>
                </c:pt>
                <c:pt idx="93">
                  <c:v>Oluwatoyin Arowolo</c:v>
                </c:pt>
                <c:pt idx="94">
                  <c:v>Cebisa Moshao</c:v>
                </c:pt>
                <c:pt idx="95">
                  <c:v>Ajibola Folami</c:v>
                </c:pt>
                <c:pt idx="96">
                  <c:v>Adaeze Okafor</c:v>
                </c:pt>
                <c:pt idx="97">
                  <c:v>Oletu Raphael</c:v>
                </c:pt>
                <c:pt idx="98">
                  <c:v>Julianna Kipsang</c:v>
                </c:pt>
                <c:pt idx="99">
                  <c:v>DENNIS KIIRU</c:v>
                </c:pt>
                <c:pt idx="100">
                  <c:v>Mounira Guerouachi</c:v>
                </c:pt>
                <c:pt idx="101">
                  <c:v>Samuel Muthee</c:v>
                </c:pt>
                <c:pt idx="102">
                  <c:v>Evelyn Gakahu</c:v>
                </c:pt>
                <c:pt idx="103">
                  <c:v>VERNON LIDAVA</c:v>
                </c:pt>
                <c:pt idx="104">
                  <c:v>ABIOLA BALOGUN</c:v>
                </c:pt>
                <c:pt idx="105">
                  <c:v>PHARES MURUTHI NYATHA</c:v>
                </c:pt>
                <c:pt idx="106">
                  <c:v>Lincoln Mthembu</c:v>
                </c:pt>
                <c:pt idx="107">
                  <c:v>Amina Shoshore</c:v>
                </c:pt>
                <c:pt idx="108">
                  <c:v>Nkululeko Ngobese</c:v>
                </c:pt>
                <c:pt idx="109">
                  <c:v>Francis Mwangi</c:v>
                </c:pt>
                <c:pt idx="110">
                  <c:v>Tolulope Akinpelu</c:v>
                </c:pt>
                <c:pt idx="111">
                  <c:v>Peter Owuor Okola</c:v>
                </c:pt>
                <c:pt idx="112">
                  <c:v>MGBEADICHIE RITA</c:v>
                </c:pt>
                <c:pt idx="113">
                  <c:v>Nancy Chege</c:v>
                </c:pt>
                <c:pt idx="114">
                  <c:v>FESTUS OSEJI OBI</c:v>
                </c:pt>
                <c:pt idx="115">
                  <c:v>Estaberyl Mucheru</c:v>
                </c:pt>
                <c:pt idx="116">
                  <c:v>DANIEL EKO</c:v>
                </c:pt>
                <c:pt idx="117">
                  <c:v>Catherine Wandia Nduati</c:v>
                </c:pt>
                <c:pt idx="118">
                  <c:v>Luxmi Naiesing</c:v>
                </c:pt>
                <c:pt idx="119">
                  <c:v>EMMANUEL BAIDEN</c:v>
                </c:pt>
                <c:pt idx="120">
                  <c:v>ALLERY CHRISTOPHE</c:v>
                </c:pt>
                <c:pt idx="121">
                  <c:v>Lanre Jagunlana</c:v>
                </c:pt>
                <c:pt idx="122">
                  <c:v>Chanty Mathebula</c:v>
                </c:pt>
                <c:pt idx="123">
                  <c:v>Pranil Sharma</c:v>
                </c:pt>
                <c:pt idx="124">
                  <c:v>Asavela Rawe</c:v>
                </c:pt>
                <c:pt idx="125">
                  <c:v>Vuyo Rankoe</c:v>
                </c:pt>
                <c:pt idx="126">
                  <c:v>Joseph Kablan</c:v>
                </c:pt>
                <c:pt idx="127">
                  <c:v>asavela rawe</c:v>
                </c:pt>
                <c:pt idx="128">
                  <c:v>Rguibi</c:v>
                </c:pt>
                <c:pt idx="129">
                  <c:v>SILUE KASSINABIN LAURE NOELLE</c:v>
                </c:pt>
                <c:pt idx="130">
                  <c:v>ALAMI AROUSSI MOHAMED</c:v>
                </c:pt>
                <c:pt idx="131">
                  <c:v>bouaiche zineb </c:v>
                </c:pt>
                <c:pt idx="132">
                  <c:v>Zaroual</c:v>
                </c:pt>
                <c:pt idx="133">
                  <c:v>EL ALLIJY ASMAA</c:v>
                </c:pt>
                <c:pt idx="134">
                  <c:v>EN-NOUARI Oumaima </c:v>
                </c:pt>
                <c:pt idx="135">
                  <c:v>YEBOUA ISSA OUATTARA OUMAROU</c:v>
                </c:pt>
                <c:pt idx="136">
                  <c:v>Hicham EL IDRISSI</c:v>
                </c:pt>
                <c:pt idx="137">
                  <c:v>KONE GNENAN MARCEL</c:v>
                </c:pt>
                <c:pt idx="138">
                  <c:v>YELEDIFLEKON Christelle</c:v>
                </c:pt>
                <c:pt idx="139">
                  <c:v>KOUADIO Thierry</c:v>
                </c:pt>
                <c:pt idx="140">
                  <c:v>ASSE</c:v>
                </c:pt>
                <c:pt idx="141">
                  <c:v>ihsane saidi</c:v>
                </c:pt>
                <c:pt idx="142">
                  <c:v>YAO N'GUESSAN MELISSA</c:v>
                </c:pt>
                <c:pt idx="143">
                  <c:v>Atta Kassi Salomon</c:v>
                </c:pt>
                <c:pt idx="144">
                  <c:v>Mariam N'GUETTA</c:v>
                </c:pt>
              </c:strCache>
            </c:strRef>
          </c:cat>
          <c:val>
            <c:numRef>
              <c:f>Marks!$X$4:$X$148</c:f>
              <c:numCache>
                <c:formatCode>0%</c:formatCode>
                <c:ptCount val="145"/>
                <c:pt idx="0">
                  <c:v>0.57999999999999996</c:v>
                </c:pt>
                <c:pt idx="1">
                  <c:v>0.42</c:v>
                </c:pt>
                <c:pt idx="2">
                  <c:v>0.74</c:v>
                </c:pt>
                <c:pt idx="3">
                  <c:v>0.52</c:v>
                </c:pt>
                <c:pt idx="4">
                  <c:v>0.34</c:v>
                </c:pt>
                <c:pt idx="5">
                  <c:v>0.34</c:v>
                </c:pt>
                <c:pt idx="6">
                  <c:v>0.52</c:v>
                </c:pt>
                <c:pt idx="7">
                  <c:v>0.78</c:v>
                </c:pt>
                <c:pt idx="8">
                  <c:v>0.56000000000000005</c:v>
                </c:pt>
                <c:pt idx="9">
                  <c:v>0.26</c:v>
                </c:pt>
                <c:pt idx="10">
                  <c:v>0.38</c:v>
                </c:pt>
                <c:pt idx="11">
                  <c:v>0.56000000000000005</c:v>
                </c:pt>
                <c:pt idx="12">
                  <c:v>0.5</c:v>
                </c:pt>
                <c:pt idx="13">
                  <c:v>0.56000000000000005</c:v>
                </c:pt>
                <c:pt idx="14">
                  <c:v>0.88</c:v>
                </c:pt>
                <c:pt idx="15">
                  <c:v>0.74</c:v>
                </c:pt>
                <c:pt idx="16">
                  <c:v>0.78</c:v>
                </c:pt>
                <c:pt idx="17">
                  <c:v>0.68</c:v>
                </c:pt>
                <c:pt idx="18">
                  <c:v>0.6</c:v>
                </c:pt>
                <c:pt idx="19">
                  <c:v>0.74</c:v>
                </c:pt>
                <c:pt idx="20">
                  <c:v>0.52</c:v>
                </c:pt>
                <c:pt idx="21">
                  <c:v>0.84</c:v>
                </c:pt>
                <c:pt idx="22">
                  <c:v>0.6</c:v>
                </c:pt>
                <c:pt idx="23">
                  <c:v>0.76</c:v>
                </c:pt>
                <c:pt idx="24">
                  <c:v>0.38</c:v>
                </c:pt>
                <c:pt idx="25">
                  <c:v>0.5</c:v>
                </c:pt>
                <c:pt idx="26">
                  <c:v>0.84</c:v>
                </c:pt>
                <c:pt idx="27">
                  <c:v>0.24</c:v>
                </c:pt>
                <c:pt idx="28">
                  <c:v>0.52</c:v>
                </c:pt>
                <c:pt idx="29">
                  <c:v>0.34</c:v>
                </c:pt>
                <c:pt idx="30">
                  <c:v>0.82</c:v>
                </c:pt>
                <c:pt idx="31">
                  <c:v>0.64</c:v>
                </c:pt>
                <c:pt idx="32">
                  <c:v>0.44</c:v>
                </c:pt>
                <c:pt idx="33">
                  <c:v>0.38</c:v>
                </c:pt>
                <c:pt idx="34">
                  <c:v>0.42</c:v>
                </c:pt>
                <c:pt idx="35">
                  <c:v>0.42</c:v>
                </c:pt>
                <c:pt idx="36">
                  <c:v>0.42</c:v>
                </c:pt>
                <c:pt idx="37">
                  <c:v>0.4</c:v>
                </c:pt>
                <c:pt idx="38">
                  <c:v>0.38</c:v>
                </c:pt>
                <c:pt idx="39">
                  <c:v>0.28000000000000003</c:v>
                </c:pt>
                <c:pt idx="40">
                  <c:v>0.38</c:v>
                </c:pt>
                <c:pt idx="41">
                  <c:v>0.04</c:v>
                </c:pt>
                <c:pt idx="42">
                  <c:v>0.48</c:v>
                </c:pt>
                <c:pt idx="43">
                  <c:v>0.52</c:v>
                </c:pt>
                <c:pt idx="44">
                  <c:v>0.66</c:v>
                </c:pt>
                <c:pt idx="45">
                  <c:v>0.74</c:v>
                </c:pt>
                <c:pt idx="46">
                  <c:v>0.38</c:v>
                </c:pt>
                <c:pt idx="47">
                  <c:v>0.48</c:v>
                </c:pt>
                <c:pt idx="48">
                  <c:v>0.64</c:v>
                </c:pt>
                <c:pt idx="49">
                  <c:v>0.46</c:v>
                </c:pt>
                <c:pt idx="50">
                  <c:v>0.46</c:v>
                </c:pt>
                <c:pt idx="51">
                  <c:v>0.54</c:v>
                </c:pt>
                <c:pt idx="52">
                  <c:v>0.42</c:v>
                </c:pt>
                <c:pt idx="53">
                  <c:v>0.32</c:v>
                </c:pt>
                <c:pt idx="54">
                  <c:v>0.26</c:v>
                </c:pt>
                <c:pt idx="55">
                  <c:v>0.78</c:v>
                </c:pt>
                <c:pt idx="56">
                  <c:v>0.52</c:v>
                </c:pt>
                <c:pt idx="57">
                  <c:v>0.57999999999999996</c:v>
                </c:pt>
                <c:pt idx="58">
                  <c:v>0.64</c:v>
                </c:pt>
                <c:pt idx="59">
                  <c:v>0.24</c:v>
                </c:pt>
                <c:pt idx="60">
                  <c:v>0.6</c:v>
                </c:pt>
                <c:pt idx="61">
                  <c:v>0.48</c:v>
                </c:pt>
                <c:pt idx="62">
                  <c:v>0.7</c:v>
                </c:pt>
                <c:pt idx="63">
                  <c:v>0.5</c:v>
                </c:pt>
                <c:pt idx="64">
                  <c:v>0.06</c:v>
                </c:pt>
                <c:pt idx="65">
                  <c:v>0.74</c:v>
                </c:pt>
                <c:pt idx="66">
                  <c:v>0.74</c:v>
                </c:pt>
                <c:pt idx="67">
                  <c:v>0.24</c:v>
                </c:pt>
                <c:pt idx="68">
                  <c:v>0.42</c:v>
                </c:pt>
                <c:pt idx="69">
                  <c:v>0.24</c:v>
                </c:pt>
                <c:pt idx="70">
                  <c:v>0.46</c:v>
                </c:pt>
                <c:pt idx="71">
                  <c:v>0.46</c:v>
                </c:pt>
                <c:pt idx="72">
                  <c:v>0.18</c:v>
                </c:pt>
                <c:pt idx="73">
                  <c:v>0.2</c:v>
                </c:pt>
                <c:pt idx="74">
                  <c:v>0.16</c:v>
                </c:pt>
                <c:pt idx="75">
                  <c:v>0.46</c:v>
                </c:pt>
                <c:pt idx="76">
                  <c:v>0.46</c:v>
                </c:pt>
                <c:pt idx="77">
                  <c:v>0.46</c:v>
                </c:pt>
                <c:pt idx="78">
                  <c:v>0.34</c:v>
                </c:pt>
                <c:pt idx="79">
                  <c:v>0.48</c:v>
                </c:pt>
                <c:pt idx="80">
                  <c:v>0.34</c:v>
                </c:pt>
                <c:pt idx="81">
                  <c:v>0.64</c:v>
                </c:pt>
                <c:pt idx="82">
                  <c:v>0.64</c:v>
                </c:pt>
                <c:pt idx="83">
                  <c:v>0.38</c:v>
                </c:pt>
                <c:pt idx="84">
                  <c:v>0.42</c:v>
                </c:pt>
                <c:pt idx="85">
                  <c:v>0.62</c:v>
                </c:pt>
                <c:pt idx="86">
                  <c:v>0.48</c:v>
                </c:pt>
                <c:pt idx="87">
                  <c:v>0.54</c:v>
                </c:pt>
                <c:pt idx="88">
                  <c:v>0.5</c:v>
                </c:pt>
                <c:pt idx="89">
                  <c:v>0.66</c:v>
                </c:pt>
                <c:pt idx="90">
                  <c:v>0.76</c:v>
                </c:pt>
                <c:pt idx="91">
                  <c:v>0.68</c:v>
                </c:pt>
                <c:pt idx="92">
                  <c:v>0.5</c:v>
                </c:pt>
                <c:pt idx="93">
                  <c:v>0.68</c:v>
                </c:pt>
                <c:pt idx="94">
                  <c:v>0.56000000000000005</c:v>
                </c:pt>
                <c:pt idx="95">
                  <c:v>0.4</c:v>
                </c:pt>
                <c:pt idx="96">
                  <c:v>0.4</c:v>
                </c:pt>
                <c:pt idx="97">
                  <c:v>0.7</c:v>
                </c:pt>
                <c:pt idx="98">
                  <c:v>0.84</c:v>
                </c:pt>
                <c:pt idx="99">
                  <c:v>0.88</c:v>
                </c:pt>
                <c:pt idx="100">
                  <c:v>0.76</c:v>
                </c:pt>
                <c:pt idx="101">
                  <c:v>0.76</c:v>
                </c:pt>
                <c:pt idx="102">
                  <c:v>0.88</c:v>
                </c:pt>
                <c:pt idx="103">
                  <c:v>0.3</c:v>
                </c:pt>
                <c:pt idx="104">
                  <c:v>0.4</c:v>
                </c:pt>
                <c:pt idx="105">
                  <c:v>0.24</c:v>
                </c:pt>
                <c:pt idx="106">
                  <c:v>0.4</c:v>
                </c:pt>
                <c:pt idx="107">
                  <c:v>0.42</c:v>
                </c:pt>
                <c:pt idx="108">
                  <c:v>0.46</c:v>
                </c:pt>
                <c:pt idx="109">
                  <c:v>0.38</c:v>
                </c:pt>
                <c:pt idx="110">
                  <c:v>0.4</c:v>
                </c:pt>
                <c:pt idx="111">
                  <c:v>0.57999999999999996</c:v>
                </c:pt>
                <c:pt idx="112">
                  <c:v>0.06</c:v>
                </c:pt>
                <c:pt idx="113">
                  <c:v>0.84</c:v>
                </c:pt>
                <c:pt idx="114">
                  <c:v>0.26</c:v>
                </c:pt>
                <c:pt idx="115">
                  <c:v>0.84</c:v>
                </c:pt>
                <c:pt idx="116">
                  <c:v>0.8</c:v>
                </c:pt>
                <c:pt idx="117">
                  <c:v>0.8</c:v>
                </c:pt>
                <c:pt idx="118">
                  <c:v>0.42</c:v>
                </c:pt>
                <c:pt idx="119">
                  <c:v>0.34</c:v>
                </c:pt>
                <c:pt idx="120">
                  <c:v>0.3</c:v>
                </c:pt>
                <c:pt idx="121">
                  <c:v>0.46</c:v>
                </c:pt>
                <c:pt idx="122">
                  <c:v>0.46</c:v>
                </c:pt>
                <c:pt idx="123">
                  <c:v>0.34</c:v>
                </c:pt>
                <c:pt idx="124">
                  <c:v>0.96</c:v>
                </c:pt>
                <c:pt idx="125">
                  <c:v>0.52</c:v>
                </c:pt>
                <c:pt idx="126">
                  <c:v>0.42</c:v>
                </c:pt>
                <c:pt idx="127">
                  <c:v>0.62</c:v>
                </c:pt>
                <c:pt idx="128">
                  <c:v>0.6</c:v>
                </c:pt>
                <c:pt idx="129">
                  <c:v>0.4</c:v>
                </c:pt>
                <c:pt idx="130">
                  <c:v>0.38</c:v>
                </c:pt>
                <c:pt idx="131">
                  <c:v>0.44</c:v>
                </c:pt>
                <c:pt idx="132">
                  <c:v>0.4</c:v>
                </c:pt>
                <c:pt idx="133">
                  <c:v>0.38</c:v>
                </c:pt>
                <c:pt idx="134">
                  <c:v>0.44</c:v>
                </c:pt>
                <c:pt idx="135">
                  <c:v>0.26</c:v>
                </c:pt>
                <c:pt idx="136">
                  <c:v>0.54</c:v>
                </c:pt>
                <c:pt idx="137">
                  <c:v>0.06</c:v>
                </c:pt>
                <c:pt idx="138">
                  <c:v>0.06</c:v>
                </c:pt>
                <c:pt idx="139">
                  <c:v>0.34</c:v>
                </c:pt>
                <c:pt idx="140">
                  <c:v>0.14000000000000001</c:v>
                </c:pt>
                <c:pt idx="141">
                  <c:v>0.34</c:v>
                </c:pt>
                <c:pt idx="142">
                  <c:v>0</c:v>
                </c:pt>
                <c:pt idx="143">
                  <c:v>0.04</c:v>
                </c:pt>
                <c:pt idx="144">
                  <c:v>0.04</c:v>
                </c:pt>
              </c:numCache>
            </c:numRef>
          </c:val>
          <c:extLst>
            <c:ext xmlns:c16="http://schemas.microsoft.com/office/drawing/2014/chart" uri="{C3380CC4-5D6E-409C-BE32-E72D297353CC}">
              <c16:uniqueId val="{00000000-1220-4AA6-8828-066B188C487D}"/>
            </c:ext>
          </c:extLst>
        </c:ser>
        <c:dLbls>
          <c:dLblPos val="outEnd"/>
          <c:showLegendKey val="0"/>
          <c:showVal val="1"/>
          <c:showCatName val="0"/>
          <c:showSerName val="0"/>
          <c:showPercent val="0"/>
          <c:showBubbleSize val="0"/>
        </c:dLbls>
        <c:gapWidth val="182"/>
        <c:axId val="269473776"/>
        <c:axId val="269456976"/>
      </c:barChart>
      <c:catAx>
        <c:axId val="26947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ulish" pitchFamily="2" charset="0"/>
                <a:ea typeface="+mn-ea"/>
                <a:cs typeface="+mn-cs"/>
              </a:defRPr>
            </a:pPr>
            <a:endParaRPr lang="en-KE"/>
          </a:p>
        </c:txPr>
        <c:crossAx val="269456976"/>
        <c:crosses val="autoZero"/>
        <c:auto val="1"/>
        <c:lblAlgn val="ctr"/>
        <c:lblOffset val="100"/>
        <c:noMultiLvlLbl val="0"/>
      </c:catAx>
      <c:valAx>
        <c:axId val="26945697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ulish" pitchFamily="2" charset="0"/>
                <a:ea typeface="+mn-ea"/>
                <a:cs typeface="+mn-cs"/>
              </a:defRPr>
            </a:pPr>
            <a:endParaRPr lang="en-KE"/>
          </a:p>
        </c:txPr>
        <c:crossAx val="26947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137A6"/>
      </a:solidFill>
      <a:round/>
    </a:ln>
    <a:effectLst/>
  </c:spPr>
  <c:txPr>
    <a:bodyPr/>
    <a:lstStyle/>
    <a:p>
      <a:pPr>
        <a:defRPr sz="1200">
          <a:latin typeface="Mulish" pitchFamily="2" charset="0"/>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'Report Tables'!$E$50:$G$50</c:f>
          <c:strCache>
            <c:ptCount val="3"/>
            <c:pt idx="0">
              <c:v> When the National Insurance Commission (NIC) is supervising insurers, which of the methods below does it NOT expect to see as an  IFRS 17 application method?</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rgbClr val="0137A6"/>
              </a:solidFill>
              <a:latin typeface="Mulish" pitchFamily="2" charset="0"/>
              <a:ea typeface="+mn-ea"/>
              <a:cs typeface="+mn-cs"/>
            </a:defRPr>
          </a:pPr>
          <a:endParaRPr lang="en-KE"/>
        </a:p>
      </c:txPr>
    </c:title>
    <c:autoTitleDeleted val="0"/>
    <c:plotArea>
      <c:layout/>
      <c:barChart>
        <c:barDir val="col"/>
        <c:grouping val="clustered"/>
        <c:varyColors val="0"/>
        <c:ser>
          <c:idx val="0"/>
          <c:order val="0"/>
          <c:tx>
            <c:strRef>
              <c:f>'Report Tables'!$E$52</c:f>
              <c:strCache>
                <c:ptCount val="1"/>
                <c:pt idx="0">
                  <c:v>Premium Allocation Approach</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Tables'!$F$52</c:f>
              <c:numCache>
                <c:formatCode>0.0%</c:formatCode>
                <c:ptCount val="1"/>
                <c:pt idx="0">
                  <c:v>4.72972972972973E-2</c:v>
                </c:pt>
              </c:numCache>
            </c:numRef>
          </c:val>
          <c:extLst>
            <c:ext xmlns:c16="http://schemas.microsoft.com/office/drawing/2014/chart" uri="{C3380CC4-5D6E-409C-BE32-E72D297353CC}">
              <c16:uniqueId val="{00000000-F463-47F2-946C-80054208CC38}"/>
            </c:ext>
          </c:extLst>
        </c:ser>
        <c:ser>
          <c:idx val="1"/>
          <c:order val="1"/>
          <c:tx>
            <c:strRef>
              <c:f>'Report Tables'!$E$53</c:f>
              <c:strCache>
                <c:ptCount val="1"/>
                <c:pt idx="0">
                  <c:v>General Allocation Approach</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Tables'!$F$53</c:f>
              <c:numCache>
                <c:formatCode>0.0%</c:formatCode>
                <c:ptCount val="1"/>
                <c:pt idx="0">
                  <c:v>0.85810810810810811</c:v>
                </c:pt>
              </c:numCache>
            </c:numRef>
          </c:val>
          <c:extLst>
            <c:ext xmlns:c16="http://schemas.microsoft.com/office/drawing/2014/chart" uri="{C3380CC4-5D6E-409C-BE32-E72D297353CC}">
              <c16:uniqueId val="{00000001-F463-47F2-946C-80054208CC38}"/>
            </c:ext>
          </c:extLst>
        </c:ser>
        <c:ser>
          <c:idx val="2"/>
          <c:order val="2"/>
          <c:tx>
            <c:strRef>
              <c:f>'Report Tables'!$E$54</c:f>
              <c:strCache>
                <c:ptCount val="1"/>
                <c:pt idx="0">
                  <c:v>General Measurement Model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Tables'!$F$54</c:f>
              <c:numCache>
                <c:formatCode>0.0%</c:formatCode>
                <c:ptCount val="1"/>
                <c:pt idx="0">
                  <c:v>6.7567567567567571E-2</c:v>
                </c:pt>
              </c:numCache>
            </c:numRef>
          </c:val>
          <c:extLst>
            <c:ext xmlns:c16="http://schemas.microsoft.com/office/drawing/2014/chart" uri="{C3380CC4-5D6E-409C-BE32-E72D297353CC}">
              <c16:uniqueId val="{00000002-F463-47F2-946C-80054208CC38}"/>
            </c:ext>
          </c:extLst>
        </c:ser>
        <c:ser>
          <c:idx val="3"/>
          <c:order val="3"/>
          <c:tx>
            <c:strRef>
              <c:f>'Report Tables'!$E$55</c:f>
              <c:strCache>
                <c:ptCount val="1"/>
                <c:pt idx="0">
                  <c:v>Variable Fee Approach</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Tables'!$F$55</c:f>
              <c:numCache>
                <c:formatCode>0.0%</c:formatCode>
                <c:ptCount val="1"/>
                <c:pt idx="0">
                  <c:v>2.7027027027027029E-2</c:v>
                </c:pt>
              </c:numCache>
            </c:numRef>
          </c:val>
          <c:extLst>
            <c:ext xmlns:c16="http://schemas.microsoft.com/office/drawing/2014/chart" uri="{C3380CC4-5D6E-409C-BE32-E72D297353CC}">
              <c16:uniqueId val="{00000003-F463-47F2-946C-80054208CC38}"/>
            </c:ext>
          </c:extLst>
        </c:ser>
        <c:dLbls>
          <c:dLblPos val="outEnd"/>
          <c:showLegendKey val="0"/>
          <c:showVal val="1"/>
          <c:showCatName val="0"/>
          <c:showSerName val="0"/>
          <c:showPercent val="0"/>
          <c:showBubbleSize val="0"/>
        </c:dLbls>
        <c:gapWidth val="219"/>
        <c:overlap val="-27"/>
        <c:axId val="1325675247"/>
        <c:axId val="1325675727"/>
      </c:barChart>
      <c:catAx>
        <c:axId val="1325675247"/>
        <c:scaling>
          <c:orientation val="minMax"/>
        </c:scaling>
        <c:delete val="1"/>
        <c:axPos val="b"/>
        <c:numFmt formatCode="General" sourceLinked="1"/>
        <c:majorTickMark val="none"/>
        <c:minorTickMark val="none"/>
        <c:tickLblPos val="nextTo"/>
        <c:crossAx val="1325675727"/>
        <c:crosses val="autoZero"/>
        <c:auto val="1"/>
        <c:lblAlgn val="ctr"/>
        <c:lblOffset val="100"/>
        <c:noMultiLvlLbl val="0"/>
      </c:catAx>
      <c:valAx>
        <c:axId val="1325675727"/>
        <c:scaling>
          <c:orientation val="minMax"/>
          <c:max val="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crossAx val="132567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legend>
    <c:plotVisOnly val="1"/>
    <c:dispBlanksAs val="gap"/>
    <c:showDLblsOverMax val="0"/>
  </c:chart>
  <c:spPr>
    <a:noFill/>
    <a:ln w="9525" cap="flat" cmpd="sng" algn="ctr">
      <a:solidFill>
        <a:srgbClr val="0137A6"/>
      </a:solidFill>
      <a:round/>
    </a:ln>
    <a:effectLst/>
  </c:spPr>
  <c:txPr>
    <a:bodyPr/>
    <a:lstStyle/>
    <a:p>
      <a:pPr>
        <a:defRPr sz="800">
          <a:solidFill>
            <a:srgbClr val="0137A6"/>
          </a:solidFill>
          <a:latin typeface="Mulish" pitchFamily="2" charset="0"/>
        </a:defRPr>
      </a:pPr>
      <a:endParaRPr lang="en-K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'Report Tables'!$E$71:$G$71</c:f>
          <c:strCache>
            <c:ptCount val="3"/>
            <c:pt idx="0">
              <c:v>Which Balance Sheet entry item below is NOT expected to be shown by an insurer while implementing IFRS 17?</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rgbClr val="0137A6"/>
              </a:solidFill>
              <a:latin typeface="Mulish" pitchFamily="2" charset="0"/>
              <a:ea typeface="+mn-ea"/>
              <a:cs typeface="+mn-cs"/>
            </a:defRPr>
          </a:pPr>
          <a:endParaRPr lang="en-KE"/>
        </a:p>
      </c:txPr>
    </c:title>
    <c:autoTitleDeleted val="0"/>
    <c:plotArea>
      <c:layout/>
      <c:barChart>
        <c:barDir val="col"/>
        <c:grouping val="clustered"/>
        <c:varyColors val="0"/>
        <c:ser>
          <c:idx val="0"/>
          <c:order val="0"/>
          <c:tx>
            <c:strRef>
              <c:f>'Report Tables'!$E$73</c:f>
              <c:strCache>
                <c:ptCount val="1"/>
                <c:pt idx="0">
                  <c:v>Insurance Contract Liabilities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Tables'!$F$73</c:f>
              <c:numCache>
                <c:formatCode>0.0%</c:formatCode>
                <c:ptCount val="1"/>
                <c:pt idx="0">
                  <c:v>6.7567567567567571E-3</c:v>
                </c:pt>
              </c:numCache>
            </c:numRef>
          </c:val>
          <c:extLst>
            <c:ext xmlns:c16="http://schemas.microsoft.com/office/drawing/2014/chart" uri="{C3380CC4-5D6E-409C-BE32-E72D297353CC}">
              <c16:uniqueId val="{00000000-76F0-48D2-A458-AB54B90B2B5F}"/>
            </c:ext>
          </c:extLst>
        </c:ser>
        <c:ser>
          <c:idx val="1"/>
          <c:order val="1"/>
          <c:tx>
            <c:strRef>
              <c:f>'Report Tables'!$E$74</c:f>
              <c:strCache>
                <c:ptCount val="1"/>
                <c:pt idx="0">
                  <c:v>Premium Receivables from Policyholders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Tables'!$F$74</c:f>
              <c:numCache>
                <c:formatCode>0.0%</c:formatCode>
                <c:ptCount val="1"/>
                <c:pt idx="0">
                  <c:v>0.93918918918918914</c:v>
                </c:pt>
              </c:numCache>
            </c:numRef>
          </c:val>
          <c:extLst>
            <c:ext xmlns:c16="http://schemas.microsoft.com/office/drawing/2014/chart" uri="{C3380CC4-5D6E-409C-BE32-E72D297353CC}">
              <c16:uniqueId val="{00000001-76F0-48D2-A458-AB54B90B2B5F}"/>
            </c:ext>
          </c:extLst>
        </c:ser>
        <c:ser>
          <c:idx val="2"/>
          <c:order val="2"/>
          <c:tx>
            <c:strRef>
              <c:f>'Report Tables'!$E$75</c:f>
              <c:strCache>
                <c:ptCount val="1"/>
                <c:pt idx="0">
                  <c:v>Reinsurance Contract Assets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Tables'!$F$75</c:f>
              <c:numCache>
                <c:formatCode>0.0%</c:formatCode>
                <c:ptCount val="1"/>
                <c:pt idx="0">
                  <c:v>2.7027027027027029E-2</c:v>
                </c:pt>
              </c:numCache>
            </c:numRef>
          </c:val>
          <c:extLst>
            <c:ext xmlns:c16="http://schemas.microsoft.com/office/drawing/2014/chart" uri="{C3380CC4-5D6E-409C-BE32-E72D297353CC}">
              <c16:uniqueId val="{00000002-76F0-48D2-A458-AB54B90B2B5F}"/>
            </c:ext>
          </c:extLst>
        </c:ser>
        <c:ser>
          <c:idx val="3"/>
          <c:order val="3"/>
          <c:tx>
            <c:strRef>
              <c:f>'Report Tables'!$E$76</c:f>
              <c:strCache>
                <c:ptCount val="1"/>
                <c:pt idx="0">
                  <c:v>Insurance Contract Assets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Tables'!$F$76</c:f>
              <c:numCache>
                <c:formatCode>0.0%</c:formatCode>
                <c:ptCount val="1"/>
                <c:pt idx="0">
                  <c:v>2.7027027027027029E-2</c:v>
                </c:pt>
              </c:numCache>
            </c:numRef>
          </c:val>
          <c:extLst>
            <c:ext xmlns:c16="http://schemas.microsoft.com/office/drawing/2014/chart" uri="{C3380CC4-5D6E-409C-BE32-E72D297353CC}">
              <c16:uniqueId val="{00000003-76F0-48D2-A458-AB54B90B2B5F}"/>
            </c:ext>
          </c:extLst>
        </c:ser>
        <c:dLbls>
          <c:dLblPos val="outEnd"/>
          <c:showLegendKey val="0"/>
          <c:showVal val="1"/>
          <c:showCatName val="0"/>
          <c:showSerName val="0"/>
          <c:showPercent val="0"/>
          <c:showBubbleSize val="0"/>
        </c:dLbls>
        <c:gapWidth val="219"/>
        <c:overlap val="-27"/>
        <c:axId val="1325675247"/>
        <c:axId val="1325675727"/>
      </c:barChart>
      <c:catAx>
        <c:axId val="1325675247"/>
        <c:scaling>
          <c:orientation val="minMax"/>
        </c:scaling>
        <c:delete val="1"/>
        <c:axPos val="b"/>
        <c:numFmt formatCode="General" sourceLinked="1"/>
        <c:majorTickMark val="none"/>
        <c:minorTickMark val="none"/>
        <c:tickLblPos val="nextTo"/>
        <c:crossAx val="1325675727"/>
        <c:crosses val="autoZero"/>
        <c:auto val="1"/>
        <c:lblAlgn val="ctr"/>
        <c:lblOffset val="100"/>
        <c:noMultiLvlLbl val="0"/>
      </c:catAx>
      <c:valAx>
        <c:axId val="1325675727"/>
        <c:scaling>
          <c:orientation val="minMax"/>
          <c:max val="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crossAx val="132567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legend>
    <c:plotVisOnly val="1"/>
    <c:dispBlanksAs val="gap"/>
    <c:showDLblsOverMax val="0"/>
  </c:chart>
  <c:spPr>
    <a:noFill/>
    <a:ln w="9525" cap="flat" cmpd="sng" algn="ctr">
      <a:solidFill>
        <a:srgbClr val="0137A6"/>
      </a:solidFill>
      <a:round/>
    </a:ln>
    <a:effectLst/>
  </c:spPr>
  <c:txPr>
    <a:bodyPr/>
    <a:lstStyle/>
    <a:p>
      <a:pPr>
        <a:defRPr sz="800">
          <a:solidFill>
            <a:srgbClr val="0137A6"/>
          </a:solidFill>
          <a:latin typeface="Mulish" pitchFamily="2" charset="0"/>
        </a:defRPr>
      </a:pPr>
      <a:endParaRPr lang="en-K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'Report Tables'!$E$93:$G$93</c:f>
          <c:strCache>
            <c:ptCount val="3"/>
            <c:pt idx="0">
              <c:v>Which Profit &amp; Loss entry item below is NOT expected to be shown by an insurer while implementing IFRS 17?</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rgbClr val="0137A6"/>
              </a:solidFill>
              <a:latin typeface="Mulish" pitchFamily="2" charset="0"/>
              <a:ea typeface="+mn-ea"/>
              <a:cs typeface="+mn-cs"/>
            </a:defRPr>
          </a:pPr>
          <a:endParaRPr lang="en-KE"/>
        </a:p>
      </c:txPr>
    </c:title>
    <c:autoTitleDeleted val="0"/>
    <c:plotArea>
      <c:layout/>
      <c:barChart>
        <c:barDir val="col"/>
        <c:grouping val="clustered"/>
        <c:varyColors val="0"/>
        <c:ser>
          <c:idx val="0"/>
          <c:order val="0"/>
          <c:tx>
            <c:strRef>
              <c:f>'Report Tables'!$E$95</c:f>
              <c:strCache>
                <c:ptCount val="1"/>
                <c:pt idx="0">
                  <c:v>Gross Written Premium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Tables'!$F$95</c:f>
              <c:numCache>
                <c:formatCode>0.0%</c:formatCode>
                <c:ptCount val="1"/>
                <c:pt idx="0">
                  <c:v>0.88513513513513509</c:v>
                </c:pt>
              </c:numCache>
            </c:numRef>
          </c:val>
          <c:extLst>
            <c:ext xmlns:c16="http://schemas.microsoft.com/office/drawing/2014/chart" uri="{C3380CC4-5D6E-409C-BE32-E72D297353CC}">
              <c16:uniqueId val="{00000000-1874-43D5-8822-13E40698FE73}"/>
            </c:ext>
          </c:extLst>
        </c:ser>
        <c:ser>
          <c:idx val="1"/>
          <c:order val="1"/>
          <c:tx>
            <c:strRef>
              <c:f>'Report Tables'!$E$96</c:f>
              <c:strCache>
                <c:ptCount val="1"/>
                <c:pt idx="0">
                  <c:v>Management Expenses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Tables'!$F$96</c:f>
              <c:numCache>
                <c:formatCode>0.0%</c:formatCode>
                <c:ptCount val="1"/>
                <c:pt idx="0">
                  <c:v>3.3783783783783786E-2</c:v>
                </c:pt>
              </c:numCache>
            </c:numRef>
          </c:val>
          <c:extLst>
            <c:ext xmlns:c16="http://schemas.microsoft.com/office/drawing/2014/chart" uri="{C3380CC4-5D6E-409C-BE32-E72D297353CC}">
              <c16:uniqueId val="{00000001-1874-43D5-8822-13E40698FE73}"/>
            </c:ext>
          </c:extLst>
        </c:ser>
        <c:ser>
          <c:idx val="2"/>
          <c:order val="2"/>
          <c:tx>
            <c:strRef>
              <c:f>'Report Tables'!$E$97</c:f>
              <c:strCache>
                <c:ptCount val="1"/>
                <c:pt idx="0">
                  <c:v>Commissions (Insurance Acquisition Costs)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Tables'!$F$97</c:f>
              <c:numCache>
                <c:formatCode>0.0%</c:formatCode>
                <c:ptCount val="1"/>
                <c:pt idx="0">
                  <c:v>4.0540540540540543E-2</c:v>
                </c:pt>
              </c:numCache>
            </c:numRef>
          </c:val>
          <c:extLst>
            <c:ext xmlns:c16="http://schemas.microsoft.com/office/drawing/2014/chart" uri="{C3380CC4-5D6E-409C-BE32-E72D297353CC}">
              <c16:uniqueId val="{00000002-1874-43D5-8822-13E40698FE73}"/>
            </c:ext>
          </c:extLst>
        </c:ser>
        <c:ser>
          <c:idx val="3"/>
          <c:order val="3"/>
          <c:tx>
            <c:strRef>
              <c:f>'Report Tables'!$E$98</c:f>
              <c:strCache>
                <c:ptCount val="1"/>
                <c:pt idx="0">
                  <c:v>Incurred Claims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Tables'!$F$98</c:f>
              <c:numCache>
                <c:formatCode>0.0%</c:formatCode>
                <c:ptCount val="1"/>
                <c:pt idx="0">
                  <c:v>4.0540540540540543E-2</c:v>
                </c:pt>
              </c:numCache>
            </c:numRef>
          </c:val>
          <c:extLst>
            <c:ext xmlns:c16="http://schemas.microsoft.com/office/drawing/2014/chart" uri="{C3380CC4-5D6E-409C-BE32-E72D297353CC}">
              <c16:uniqueId val="{00000003-1874-43D5-8822-13E40698FE73}"/>
            </c:ext>
          </c:extLst>
        </c:ser>
        <c:dLbls>
          <c:dLblPos val="outEnd"/>
          <c:showLegendKey val="0"/>
          <c:showVal val="1"/>
          <c:showCatName val="0"/>
          <c:showSerName val="0"/>
          <c:showPercent val="0"/>
          <c:showBubbleSize val="0"/>
        </c:dLbls>
        <c:gapWidth val="219"/>
        <c:overlap val="-27"/>
        <c:axId val="1325675247"/>
        <c:axId val="1325675727"/>
      </c:barChart>
      <c:catAx>
        <c:axId val="1325675247"/>
        <c:scaling>
          <c:orientation val="minMax"/>
        </c:scaling>
        <c:delete val="1"/>
        <c:axPos val="b"/>
        <c:numFmt formatCode="General" sourceLinked="1"/>
        <c:majorTickMark val="none"/>
        <c:minorTickMark val="none"/>
        <c:tickLblPos val="nextTo"/>
        <c:crossAx val="1325675727"/>
        <c:crosses val="autoZero"/>
        <c:auto val="1"/>
        <c:lblAlgn val="ctr"/>
        <c:lblOffset val="100"/>
        <c:noMultiLvlLbl val="0"/>
      </c:catAx>
      <c:valAx>
        <c:axId val="1325675727"/>
        <c:scaling>
          <c:orientation val="minMax"/>
          <c:max val="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crossAx val="132567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legend>
    <c:plotVisOnly val="1"/>
    <c:dispBlanksAs val="gap"/>
    <c:showDLblsOverMax val="0"/>
  </c:chart>
  <c:spPr>
    <a:noFill/>
    <a:ln w="9525" cap="flat" cmpd="sng" algn="ctr">
      <a:solidFill>
        <a:srgbClr val="0137A6"/>
      </a:solidFill>
      <a:round/>
    </a:ln>
    <a:effectLst/>
  </c:spPr>
  <c:txPr>
    <a:bodyPr/>
    <a:lstStyle/>
    <a:p>
      <a:pPr>
        <a:defRPr sz="800">
          <a:solidFill>
            <a:srgbClr val="0137A6"/>
          </a:solidFill>
          <a:latin typeface="Mulish" pitchFamily="2" charset="0"/>
        </a:defRPr>
      </a:pPr>
      <a:endParaRPr lang="en-K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'Report Tables'!$E$115:$G$115</c:f>
          <c:strCache>
            <c:ptCount val="3"/>
            <c:pt idx="0">
              <c:v>IFRS 17 requires that the insurer establishes a new reserve called Contractual Service Margin (“CSM”). What does this reserve represent?</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rgbClr val="0137A6"/>
              </a:solidFill>
              <a:latin typeface="Mulish" pitchFamily="2" charset="0"/>
              <a:ea typeface="+mn-ea"/>
              <a:cs typeface="+mn-cs"/>
            </a:defRPr>
          </a:pPr>
          <a:endParaRPr lang="en-KE"/>
        </a:p>
      </c:txPr>
    </c:title>
    <c:autoTitleDeleted val="0"/>
    <c:plotArea>
      <c:layout/>
      <c:barChart>
        <c:barDir val="col"/>
        <c:grouping val="clustered"/>
        <c:varyColors val="0"/>
        <c:ser>
          <c:idx val="0"/>
          <c:order val="0"/>
          <c:tx>
            <c:strRef>
              <c:f>'Report Tables'!$E$117</c:f>
              <c:strCache>
                <c:ptCount val="1"/>
                <c:pt idx="0">
                  <c:v>Unpaid Claims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Tables'!$F$117</c:f>
              <c:numCache>
                <c:formatCode>0.0%</c:formatCode>
                <c:ptCount val="1"/>
                <c:pt idx="0">
                  <c:v>1.4184397163120567E-2</c:v>
                </c:pt>
              </c:numCache>
            </c:numRef>
          </c:val>
          <c:extLst>
            <c:ext xmlns:c16="http://schemas.microsoft.com/office/drawing/2014/chart" uri="{C3380CC4-5D6E-409C-BE32-E72D297353CC}">
              <c16:uniqueId val="{00000000-83F1-4C24-A1A5-3FBBCC4AF0E3}"/>
            </c:ext>
          </c:extLst>
        </c:ser>
        <c:ser>
          <c:idx val="1"/>
          <c:order val="1"/>
          <c:tx>
            <c:strRef>
              <c:f>'Report Tables'!$E$118</c:f>
              <c:strCache>
                <c:ptCount val="1"/>
                <c:pt idx="0">
                  <c:v>Unearned Profit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Tables'!$F$118</c:f>
              <c:numCache>
                <c:formatCode>0.0%</c:formatCode>
                <c:ptCount val="1"/>
                <c:pt idx="0">
                  <c:v>0.95744680851063835</c:v>
                </c:pt>
              </c:numCache>
            </c:numRef>
          </c:val>
          <c:extLst>
            <c:ext xmlns:c16="http://schemas.microsoft.com/office/drawing/2014/chart" uri="{C3380CC4-5D6E-409C-BE32-E72D297353CC}">
              <c16:uniqueId val="{00000001-83F1-4C24-A1A5-3FBBCC4AF0E3}"/>
            </c:ext>
          </c:extLst>
        </c:ser>
        <c:ser>
          <c:idx val="2"/>
          <c:order val="2"/>
          <c:tx>
            <c:strRef>
              <c:f>'Report Tables'!$E$119</c:f>
              <c:strCache>
                <c:ptCount val="1"/>
                <c:pt idx="0">
                  <c:v>Earned Premium</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Tables'!$F$119</c:f>
              <c:numCache>
                <c:formatCode>0.0%</c:formatCode>
                <c:ptCount val="1"/>
                <c:pt idx="0">
                  <c:v>0</c:v>
                </c:pt>
              </c:numCache>
            </c:numRef>
          </c:val>
          <c:extLst>
            <c:ext xmlns:c16="http://schemas.microsoft.com/office/drawing/2014/chart" uri="{C3380CC4-5D6E-409C-BE32-E72D297353CC}">
              <c16:uniqueId val="{00000002-83F1-4C24-A1A5-3FBBCC4AF0E3}"/>
            </c:ext>
          </c:extLst>
        </c:ser>
        <c:ser>
          <c:idx val="3"/>
          <c:order val="3"/>
          <c:tx>
            <c:strRef>
              <c:f>'Report Tables'!$E$120</c:f>
              <c:strCache>
                <c:ptCount val="1"/>
                <c:pt idx="0">
                  <c:v>Risk Adjustment</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Tables'!$F$120</c:f>
              <c:numCache>
                <c:formatCode>0.0%</c:formatCode>
                <c:ptCount val="1"/>
                <c:pt idx="0">
                  <c:v>2.8368794326241134E-2</c:v>
                </c:pt>
              </c:numCache>
            </c:numRef>
          </c:val>
          <c:extLst>
            <c:ext xmlns:c16="http://schemas.microsoft.com/office/drawing/2014/chart" uri="{C3380CC4-5D6E-409C-BE32-E72D297353CC}">
              <c16:uniqueId val="{00000003-83F1-4C24-A1A5-3FBBCC4AF0E3}"/>
            </c:ext>
          </c:extLst>
        </c:ser>
        <c:dLbls>
          <c:dLblPos val="outEnd"/>
          <c:showLegendKey val="0"/>
          <c:showVal val="1"/>
          <c:showCatName val="0"/>
          <c:showSerName val="0"/>
          <c:showPercent val="0"/>
          <c:showBubbleSize val="0"/>
        </c:dLbls>
        <c:gapWidth val="219"/>
        <c:overlap val="-27"/>
        <c:axId val="1325675247"/>
        <c:axId val="1325675727"/>
      </c:barChart>
      <c:catAx>
        <c:axId val="1325675247"/>
        <c:scaling>
          <c:orientation val="minMax"/>
        </c:scaling>
        <c:delete val="1"/>
        <c:axPos val="b"/>
        <c:numFmt formatCode="General" sourceLinked="1"/>
        <c:majorTickMark val="none"/>
        <c:minorTickMark val="none"/>
        <c:tickLblPos val="nextTo"/>
        <c:crossAx val="1325675727"/>
        <c:crosses val="autoZero"/>
        <c:auto val="1"/>
        <c:lblAlgn val="ctr"/>
        <c:lblOffset val="100"/>
        <c:noMultiLvlLbl val="0"/>
      </c:catAx>
      <c:valAx>
        <c:axId val="1325675727"/>
        <c:scaling>
          <c:orientation val="minMax"/>
          <c:max val="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crossAx val="132567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legend>
    <c:plotVisOnly val="1"/>
    <c:dispBlanksAs val="gap"/>
    <c:showDLblsOverMax val="0"/>
  </c:chart>
  <c:spPr>
    <a:noFill/>
    <a:ln w="9525" cap="flat" cmpd="sng" algn="ctr">
      <a:solidFill>
        <a:srgbClr val="0137A6"/>
      </a:solidFill>
      <a:round/>
    </a:ln>
    <a:effectLst/>
  </c:spPr>
  <c:txPr>
    <a:bodyPr/>
    <a:lstStyle/>
    <a:p>
      <a:pPr>
        <a:defRPr sz="800">
          <a:solidFill>
            <a:srgbClr val="0137A6"/>
          </a:solidFill>
          <a:latin typeface="Mulish" pitchFamily="2" charset="0"/>
        </a:defRPr>
      </a:pPr>
      <a:endParaRPr lang="en-K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'Report Tables'!$E$137:$G$137</c:f>
          <c:strCache>
            <c:ptCount val="3"/>
            <c:pt idx="0">
              <c:v>The Risk Adjustment margin for non-financial risks can be considered as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rgbClr val="0137A6"/>
              </a:solidFill>
              <a:latin typeface="Mulish" pitchFamily="2" charset="0"/>
              <a:ea typeface="+mn-ea"/>
              <a:cs typeface="+mn-cs"/>
            </a:defRPr>
          </a:pPr>
          <a:endParaRPr lang="en-KE"/>
        </a:p>
      </c:txPr>
    </c:title>
    <c:autoTitleDeleted val="0"/>
    <c:plotArea>
      <c:layout/>
      <c:barChart>
        <c:barDir val="col"/>
        <c:grouping val="clustered"/>
        <c:varyColors val="0"/>
        <c:ser>
          <c:idx val="0"/>
          <c:order val="0"/>
          <c:tx>
            <c:strRef>
              <c:f>'Report Tables'!$E$139</c:f>
              <c:strCache>
                <c:ptCount val="1"/>
                <c:pt idx="0">
                  <c:v>Part of Gross Written Premium</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Tables'!$F$139</c:f>
              <c:numCache>
                <c:formatCode>0.0%</c:formatCode>
                <c:ptCount val="1"/>
                <c:pt idx="0">
                  <c:v>4.2553191489361701E-2</c:v>
                </c:pt>
              </c:numCache>
            </c:numRef>
          </c:val>
          <c:extLst>
            <c:ext xmlns:c16="http://schemas.microsoft.com/office/drawing/2014/chart" uri="{C3380CC4-5D6E-409C-BE32-E72D297353CC}">
              <c16:uniqueId val="{00000000-D743-4319-A883-453FD8DF8589}"/>
            </c:ext>
          </c:extLst>
        </c:ser>
        <c:ser>
          <c:idx val="1"/>
          <c:order val="1"/>
          <c:tx>
            <c:strRef>
              <c:f>'Report Tables'!$E$140</c:f>
              <c:strCache>
                <c:ptCount val="1"/>
                <c:pt idx="0">
                  <c:v>Part of Shareholder Funds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Tables'!$F$140</c:f>
              <c:numCache>
                <c:formatCode>0.0%</c:formatCode>
                <c:ptCount val="1"/>
                <c:pt idx="0">
                  <c:v>4.9645390070921988E-2</c:v>
                </c:pt>
              </c:numCache>
            </c:numRef>
          </c:val>
          <c:extLst>
            <c:ext xmlns:c16="http://schemas.microsoft.com/office/drawing/2014/chart" uri="{C3380CC4-5D6E-409C-BE32-E72D297353CC}">
              <c16:uniqueId val="{00000001-D743-4319-A883-453FD8DF8589}"/>
            </c:ext>
          </c:extLst>
        </c:ser>
        <c:ser>
          <c:idx val="2"/>
          <c:order val="2"/>
          <c:tx>
            <c:strRef>
              <c:f>'Report Tables'!$E$141</c:f>
              <c:strCache>
                <c:ptCount val="1"/>
                <c:pt idx="0">
                  <c:v>Part of Premium &amp; Claims Reserves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Tables'!$F$141</c:f>
              <c:numCache>
                <c:formatCode>0.0%</c:formatCode>
                <c:ptCount val="1"/>
                <c:pt idx="0">
                  <c:v>0.88652482269503541</c:v>
                </c:pt>
              </c:numCache>
            </c:numRef>
          </c:val>
          <c:extLst>
            <c:ext xmlns:c16="http://schemas.microsoft.com/office/drawing/2014/chart" uri="{C3380CC4-5D6E-409C-BE32-E72D297353CC}">
              <c16:uniqueId val="{00000002-D743-4319-A883-453FD8DF8589}"/>
            </c:ext>
          </c:extLst>
        </c:ser>
        <c:ser>
          <c:idx val="3"/>
          <c:order val="3"/>
          <c:tx>
            <c:strRef>
              <c:f>'Report Tables'!$E$142</c:f>
              <c:strCache>
                <c:ptCount val="1"/>
                <c:pt idx="0">
                  <c:v>Part of Intangible Assets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Tables'!$F$142</c:f>
              <c:numCache>
                <c:formatCode>0.0%</c:formatCode>
                <c:ptCount val="1"/>
                <c:pt idx="0">
                  <c:v>2.1276595744680851E-2</c:v>
                </c:pt>
              </c:numCache>
            </c:numRef>
          </c:val>
          <c:extLst>
            <c:ext xmlns:c16="http://schemas.microsoft.com/office/drawing/2014/chart" uri="{C3380CC4-5D6E-409C-BE32-E72D297353CC}">
              <c16:uniqueId val="{00000003-D743-4319-A883-453FD8DF8589}"/>
            </c:ext>
          </c:extLst>
        </c:ser>
        <c:dLbls>
          <c:dLblPos val="outEnd"/>
          <c:showLegendKey val="0"/>
          <c:showVal val="1"/>
          <c:showCatName val="0"/>
          <c:showSerName val="0"/>
          <c:showPercent val="0"/>
          <c:showBubbleSize val="0"/>
        </c:dLbls>
        <c:gapWidth val="219"/>
        <c:overlap val="-27"/>
        <c:axId val="1325675247"/>
        <c:axId val="1325675727"/>
      </c:barChart>
      <c:catAx>
        <c:axId val="1325675247"/>
        <c:scaling>
          <c:orientation val="minMax"/>
        </c:scaling>
        <c:delete val="1"/>
        <c:axPos val="b"/>
        <c:numFmt formatCode="General" sourceLinked="1"/>
        <c:majorTickMark val="none"/>
        <c:minorTickMark val="none"/>
        <c:tickLblPos val="nextTo"/>
        <c:crossAx val="1325675727"/>
        <c:crosses val="autoZero"/>
        <c:auto val="1"/>
        <c:lblAlgn val="ctr"/>
        <c:lblOffset val="100"/>
        <c:noMultiLvlLbl val="0"/>
      </c:catAx>
      <c:valAx>
        <c:axId val="1325675727"/>
        <c:scaling>
          <c:orientation val="minMax"/>
          <c:max val="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crossAx val="132567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legend>
    <c:plotVisOnly val="1"/>
    <c:dispBlanksAs val="gap"/>
    <c:showDLblsOverMax val="0"/>
  </c:chart>
  <c:spPr>
    <a:noFill/>
    <a:ln w="9525" cap="flat" cmpd="sng" algn="ctr">
      <a:solidFill>
        <a:srgbClr val="0137A6"/>
      </a:solidFill>
      <a:round/>
    </a:ln>
    <a:effectLst/>
  </c:spPr>
  <c:txPr>
    <a:bodyPr/>
    <a:lstStyle/>
    <a:p>
      <a:pPr>
        <a:defRPr sz="800">
          <a:solidFill>
            <a:srgbClr val="0137A6"/>
          </a:solidFill>
          <a:latin typeface="Mulish" pitchFamily="2" charset="0"/>
        </a:defRPr>
      </a:pPr>
      <a:endParaRPr lang="en-K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'Report Tables'!$E$159:$G$159</c:f>
          <c:strCache>
            <c:ptCount val="3"/>
            <c:pt idx="0">
              <c:v>The Liability for Incurred Claims (LIC) is composed of</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rgbClr val="0137A6"/>
              </a:solidFill>
              <a:latin typeface="Mulish" pitchFamily="2" charset="0"/>
              <a:ea typeface="+mn-ea"/>
              <a:cs typeface="+mn-cs"/>
            </a:defRPr>
          </a:pPr>
          <a:endParaRPr lang="en-KE"/>
        </a:p>
      </c:txPr>
    </c:title>
    <c:autoTitleDeleted val="0"/>
    <c:plotArea>
      <c:layout/>
      <c:barChart>
        <c:barDir val="col"/>
        <c:grouping val="clustered"/>
        <c:varyColors val="0"/>
        <c:ser>
          <c:idx val="0"/>
          <c:order val="0"/>
          <c:tx>
            <c:strRef>
              <c:f>'Report Tables'!$E$161</c:f>
              <c:strCache>
                <c:ptCount val="1"/>
                <c:pt idx="0">
                  <c:v>Liability for Remaining Coverage &amp; Risk Adjustment Margin</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Tables'!$F$161</c:f>
              <c:numCache>
                <c:formatCode>0.0%</c:formatCode>
                <c:ptCount val="1"/>
                <c:pt idx="0">
                  <c:v>4.1379310344827586E-2</c:v>
                </c:pt>
              </c:numCache>
            </c:numRef>
          </c:val>
          <c:extLst>
            <c:ext xmlns:c16="http://schemas.microsoft.com/office/drawing/2014/chart" uri="{C3380CC4-5D6E-409C-BE32-E72D297353CC}">
              <c16:uniqueId val="{00000000-E8CA-44C5-8756-0EEEDA0F9392}"/>
            </c:ext>
          </c:extLst>
        </c:ser>
        <c:ser>
          <c:idx val="1"/>
          <c:order val="1"/>
          <c:tx>
            <c:strRef>
              <c:f>'Report Tables'!$E$162</c:f>
              <c:strCache>
                <c:ptCount val="1"/>
                <c:pt idx="0">
                  <c:v>Outstanding Claim Reserves and Incurred But Not Reported Reserves &amp; Risk Adjustment for Non-Financial Risks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Tables'!$F$162</c:f>
              <c:numCache>
                <c:formatCode>0.0%</c:formatCode>
                <c:ptCount val="1"/>
                <c:pt idx="0">
                  <c:v>0.92413793103448272</c:v>
                </c:pt>
              </c:numCache>
            </c:numRef>
          </c:val>
          <c:extLst>
            <c:ext xmlns:c16="http://schemas.microsoft.com/office/drawing/2014/chart" uri="{C3380CC4-5D6E-409C-BE32-E72D297353CC}">
              <c16:uniqueId val="{00000001-E8CA-44C5-8756-0EEEDA0F9392}"/>
            </c:ext>
          </c:extLst>
        </c:ser>
        <c:ser>
          <c:idx val="2"/>
          <c:order val="2"/>
          <c:tx>
            <c:strRef>
              <c:f>'Report Tables'!$E$163</c:f>
              <c:strCache>
                <c:ptCount val="1"/>
                <c:pt idx="0">
                  <c:v>Contractual Service Margin &amp; Risk Adjustment Margin for Non-Financial Risks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Tables'!$F$163</c:f>
              <c:numCache>
                <c:formatCode>0.0%</c:formatCode>
                <c:ptCount val="1"/>
                <c:pt idx="0">
                  <c:v>0</c:v>
                </c:pt>
              </c:numCache>
            </c:numRef>
          </c:val>
          <c:extLst>
            <c:ext xmlns:c16="http://schemas.microsoft.com/office/drawing/2014/chart" uri="{C3380CC4-5D6E-409C-BE32-E72D297353CC}">
              <c16:uniqueId val="{00000002-E8CA-44C5-8756-0EEEDA0F9392}"/>
            </c:ext>
          </c:extLst>
        </c:ser>
        <c:ser>
          <c:idx val="3"/>
          <c:order val="3"/>
          <c:tx>
            <c:strRef>
              <c:f>'Report Tables'!$E$164</c:f>
              <c:strCache>
                <c:ptCount val="1"/>
                <c:pt idx="0">
                  <c:v>Premium &amp; Risk Adjustment Margin for Non-Financial Risks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Tables'!$F$164</c:f>
              <c:numCache>
                <c:formatCode>0.0%</c:formatCode>
                <c:ptCount val="1"/>
                <c:pt idx="0">
                  <c:v>3.4482758620689655E-2</c:v>
                </c:pt>
              </c:numCache>
            </c:numRef>
          </c:val>
          <c:extLst>
            <c:ext xmlns:c16="http://schemas.microsoft.com/office/drawing/2014/chart" uri="{C3380CC4-5D6E-409C-BE32-E72D297353CC}">
              <c16:uniqueId val="{00000003-E8CA-44C5-8756-0EEEDA0F9392}"/>
            </c:ext>
          </c:extLst>
        </c:ser>
        <c:dLbls>
          <c:dLblPos val="outEnd"/>
          <c:showLegendKey val="0"/>
          <c:showVal val="1"/>
          <c:showCatName val="0"/>
          <c:showSerName val="0"/>
          <c:showPercent val="0"/>
          <c:showBubbleSize val="0"/>
        </c:dLbls>
        <c:gapWidth val="219"/>
        <c:overlap val="-27"/>
        <c:axId val="1325675247"/>
        <c:axId val="1325675727"/>
      </c:barChart>
      <c:catAx>
        <c:axId val="1325675247"/>
        <c:scaling>
          <c:orientation val="minMax"/>
        </c:scaling>
        <c:delete val="1"/>
        <c:axPos val="b"/>
        <c:numFmt formatCode="General" sourceLinked="1"/>
        <c:majorTickMark val="none"/>
        <c:minorTickMark val="none"/>
        <c:tickLblPos val="nextTo"/>
        <c:crossAx val="1325675727"/>
        <c:crosses val="autoZero"/>
        <c:auto val="1"/>
        <c:lblAlgn val="ctr"/>
        <c:lblOffset val="100"/>
        <c:noMultiLvlLbl val="0"/>
      </c:catAx>
      <c:valAx>
        <c:axId val="1325675727"/>
        <c:scaling>
          <c:orientation val="minMax"/>
          <c:max val="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crossAx val="132567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rgbClr val="0137A6"/>
              </a:solidFill>
              <a:latin typeface="Mulish Light" pitchFamily="2" charset="0"/>
              <a:ea typeface="+mn-ea"/>
              <a:cs typeface="+mn-cs"/>
            </a:defRPr>
          </a:pPr>
          <a:endParaRPr lang="en-KE"/>
        </a:p>
      </c:txPr>
    </c:legend>
    <c:plotVisOnly val="1"/>
    <c:dispBlanksAs val="gap"/>
    <c:showDLblsOverMax val="0"/>
  </c:chart>
  <c:spPr>
    <a:noFill/>
    <a:ln w="9525" cap="flat" cmpd="sng" algn="ctr">
      <a:solidFill>
        <a:srgbClr val="0137A6"/>
      </a:solidFill>
      <a:round/>
    </a:ln>
    <a:effectLst/>
  </c:spPr>
  <c:txPr>
    <a:bodyPr/>
    <a:lstStyle/>
    <a:p>
      <a:pPr>
        <a:defRPr sz="800">
          <a:solidFill>
            <a:srgbClr val="0137A6"/>
          </a:solidFill>
          <a:latin typeface="Mulish" pitchFamily="2" charset="0"/>
        </a:defRPr>
      </a:pPr>
      <a:endParaRPr lang="en-K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'Report Tables'!$E$180:$G$180</c:f>
          <c:strCache>
            <c:ptCount val="3"/>
            <c:pt idx="0">
              <c:v>How does IFRS 17 Standard expect the insurer and the National Insurance Commission to monitor how the discounting of cashflows is being unwound as the payment date gets closer?</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rgbClr val="0137A6"/>
              </a:solidFill>
              <a:latin typeface="Mulish" pitchFamily="2" charset="0"/>
              <a:ea typeface="+mn-ea"/>
              <a:cs typeface="+mn-cs"/>
            </a:defRPr>
          </a:pPr>
          <a:endParaRPr lang="en-KE"/>
        </a:p>
      </c:txPr>
    </c:title>
    <c:autoTitleDeleted val="0"/>
    <c:plotArea>
      <c:layout/>
      <c:barChart>
        <c:barDir val="col"/>
        <c:grouping val="clustered"/>
        <c:varyColors val="0"/>
        <c:ser>
          <c:idx val="0"/>
          <c:order val="0"/>
          <c:tx>
            <c:strRef>
              <c:f>'Report Tables'!$E$182</c:f>
              <c:strCache>
                <c:ptCount val="1"/>
                <c:pt idx="0">
                  <c:v>Through Contractual Service Margin</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Tables'!$F$182</c:f>
              <c:numCache>
                <c:formatCode>0.0%</c:formatCode>
                <c:ptCount val="1"/>
                <c:pt idx="0">
                  <c:v>0.14184397163120568</c:v>
                </c:pt>
              </c:numCache>
            </c:numRef>
          </c:val>
          <c:extLst>
            <c:ext xmlns:c16="http://schemas.microsoft.com/office/drawing/2014/chart" uri="{C3380CC4-5D6E-409C-BE32-E72D297353CC}">
              <c16:uniqueId val="{00000000-F3D2-410C-80FE-1EED46AC3196}"/>
            </c:ext>
          </c:extLst>
        </c:ser>
        <c:ser>
          <c:idx val="1"/>
          <c:order val="1"/>
          <c:tx>
            <c:strRef>
              <c:f>'Report Tables'!$E$183</c:f>
              <c:strCache>
                <c:ptCount val="1"/>
                <c:pt idx="0">
                  <c:v>Through Insurance Finance Expense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Tables'!$F$183</c:f>
              <c:numCache>
                <c:formatCode>0.0%</c:formatCode>
                <c:ptCount val="1"/>
                <c:pt idx="0">
                  <c:v>0.76595744680851063</c:v>
                </c:pt>
              </c:numCache>
            </c:numRef>
          </c:val>
          <c:extLst>
            <c:ext xmlns:c16="http://schemas.microsoft.com/office/drawing/2014/chart" uri="{C3380CC4-5D6E-409C-BE32-E72D297353CC}">
              <c16:uniqueId val="{00000001-F3D2-410C-80FE-1EED46AC3196}"/>
            </c:ext>
          </c:extLst>
        </c:ser>
        <c:ser>
          <c:idx val="2"/>
          <c:order val="2"/>
          <c:tx>
            <c:strRef>
              <c:f>'Report Tables'!$E$184</c:f>
              <c:strCache>
                <c:ptCount val="1"/>
                <c:pt idx="0">
                  <c:v>Through Risk Adjustment Margin for Non-Financial Risks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Tables'!$F$184</c:f>
              <c:numCache>
                <c:formatCode>0.0%</c:formatCode>
                <c:ptCount val="1"/>
                <c:pt idx="0">
                  <c:v>8.5106382978723402E-2</c:v>
                </c:pt>
              </c:numCache>
            </c:numRef>
          </c:val>
          <c:extLst>
            <c:ext xmlns:c16="http://schemas.microsoft.com/office/drawing/2014/chart" uri="{C3380CC4-5D6E-409C-BE32-E72D297353CC}">
              <c16:uniqueId val="{00000002-F3D2-410C-80FE-1EED46AC3196}"/>
            </c:ext>
          </c:extLst>
        </c:ser>
        <c:ser>
          <c:idx val="3"/>
          <c:order val="3"/>
          <c:tx>
            <c:strRef>
              <c:f>'Report Tables'!$E$185</c:f>
              <c:strCache>
                <c:ptCount val="1"/>
                <c:pt idx="0">
                  <c:v>Through Shareholder Funds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Tables'!$F$185</c:f>
              <c:numCache>
                <c:formatCode>0.0%</c:formatCode>
                <c:ptCount val="1"/>
                <c:pt idx="0">
                  <c:v>7.0921985815602835E-3</c:v>
                </c:pt>
              </c:numCache>
            </c:numRef>
          </c:val>
          <c:extLst>
            <c:ext xmlns:c16="http://schemas.microsoft.com/office/drawing/2014/chart" uri="{C3380CC4-5D6E-409C-BE32-E72D297353CC}">
              <c16:uniqueId val="{00000003-F3D2-410C-80FE-1EED46AC3196}"/>
            </c:ext>
          </c:extLst>
        </c:ser>
        <c:dLbls>
          <c:dLblPos val="outEnd"/>
          <c:showLegendKey val="0"/>
          <c:showVal val="1"/>
          <c:showCatName val="0"/>
          <c:showSerName val="0"/>
          <c:showPercent val="0"/>
          <c:showBubbleSize val="0"/>
        </c:dLbls>
        <c:gapWidth val="219"/>
        <c:overlap val="-27"/>
        <c:axId val="1325675247"/>
        <c:axId val="1325675727"/>
      </c:barChart>
      <c:catAx>
        <c:axId val="1325675247"/>
        <c:scaling>
          <c:orientation val="minMax"/>
        </c:scaling>
        <c:delete val="1"/>
        <c:axPos val="b"/>
        <c:numFmt formatCode="General" sourceLinked="1"/>
        <c:majorTickMark val="none"/>
        <c:minorTickMark val="none"/>
        <c:tickLblPos val="nextTo"/>
        <c:crossAx val="1325675727"/>
        <c:crosses val="autoZero"/>
        <c:auto val="1"/>
        <c:lblAlgn val="ctr"/>
        <c:lblOffset val="100"/>
        <c:noMultiLvlLbl val="0"/>
      </c:catAx>
      <c:valAx>
        <c:axId val="1325675727"/>
        <c:scaling>
          <c:orientation val="minMax"/>
          <c:max val="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crossAx val="132567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rgbClr val="0137A6"/>
              </a:solidFill>
              <a:latin typeface="Mulish Light" pitchFamily="2" charset="0"/>
              <a:ea typeface="+mn-ea"/>
              <a:cs typeface="+mn-cs"/>
            </a:defRPr>
          </a:pPr>
          <a:endParaRPr lang="en-KE"/>
        </a:p>
      </c:txPr>
    </c:legend>
    <c:plotVisOnly val="1"/>
    <c:dispBlanksAs val="gap"/>
    <c:showDLblsOverMax val="0"/>
  </c:chart>
  <c:spPr>
    <a:noFill/>
    <a:ln w="9525" cap="flat" cmpd="sng" algn="ctr">
      <a:solidFill>
        <a:srgbClr val="0137A6"/>
      </a:solidFill>
      <a:round/>
    </a:ln>
    <a:effectLst/>
  </c:spPr>
  <c:txPr>
    <a:bodyPr/>
    <a:lstStyle/>
    <a:p>
      <a:pPr>
        <a:defRPr sz="800">
          <a:solidFill>
            <a:srgbClr val="0137A6"/>
          </a:solidFill>
          <a:latin typeface="Mulish" pitchFamily="2" charset="0"/>
        </a:defRPr>
      </a:pPr>
      <a:endParaRPr lang="en-K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'Report Tables'!$E$202:$G$202</c:f>
          <c:strCache>
            <c:ptCount val="3"/>
            <c:pt idx="0">
              <c:v>If all the policyholders fully pay their premium on time, the “Insurance Revenue” of a General Insurance Company can be compared to</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rgbClr val="0137A6"/>
              </a:solidFill>
              <a:latin typeface="Mulish" pitchFamily="2" charset="0"/>
              <a:ea typeface="+mn-ea"/>
              <a:cs typeface="+mn-cs"/>
            </a:defRPr>
          </a:pPr>
          <a:endParaRPr lang="en-KE"/>
        </a:p>
      </c:txPr>
    </c:title>
    <c:autoTitleDeleted val="0"/>
    <c:plotArea>
      <c:layout/>
      <c:barChart>
        <c:barDir val="col"/>
        <c:grouping val="clustered"/>
        <c:varyColors val="0"/>
        <c:ser>
          <c:idx val="0"/>
          <c:order val="0"/>
          <c:tx>
            <c:strRef>
              <c:f>'Report Tables'!$E$204</c:f>
              <c:strCache>
                <c:ptCount val="1"/>
                <c:pt idx="0">
                  <c:v>Gross Written Premium</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Tables'!$F$204</c:f>
              <c:numCache>
                <c:formatCode>0.0%</c:formatCode>
                <c:ptCount val="1"/>
                <c:pt idx="0">
                  <c:v>0.1276595744680851</c:v>
                </c:pt>
              </c:numCache>
            </c:numRef>
          </c:val>
          <c:extLst>
            <c:ext xmlns:c16="http://schemas.microsoft.com/office/drawing/2014/chart" uri="{C3380CC4-5D6E-409C-BE32-E72D297353CC}">
              <c16:uniqueId val="{00000000-27E7-4F72-A269-665D1486800A}"/>
            </c:ext>
          </c:extLst>
        </c:ser>
        <c:ser>
          <c:idx val="1"/>
          <c:order val="1"/>
          <c:tx>
            <c:strRef>
              <c:f>'Report Tables'!$E$205</c:f>
              <c:strCache>
                <c:ptCount val="1"/>
                <c:pt idx="0">
                  <c:v>Gross Earned Premium</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Tables'!$F$205</c:f>
              <c:numCache>
                <c:formatCode>0.0%</c:formatCode>
                <c:ptCount val="1"/>
                <c:pt idx="0">
                  <c:v>0.73049645390070927</c:v>
                </c:pt>
              </c:numCache>
            </c:numRef>
          </c:val>
          <c:extLst>
            <c:ext xmlns:c16="http://schemas.microsoft.com/office/drawing/2014/chart" uri="{C3380CC4-5D6E-409C-BE32-E72D297353CC}">
              <c16:uniqueId val="{00000001-27E7-4F72-A269-665D1486800A}"/>
            </c:ext>
          </c:extLst>
        </c:ser>
        <c:ser>
          <c:idx val="2"/>
          <c:order val="2"/>
          <c:tx>
            <c:strRef>
              <c:f>'Report Tables'!$E$206</c:f>
              <c:strCache>
                <c:ptCount val="1"/>
                <c:pt idx="0">
                  <c:v>Net Earned Premium</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Tables'!$F$206</c:f>
              <c:numCache>
                <c:formatCode>0.0%</c:formatCode>
                <c:ptCount val="1"/>
                <c:pt idx="0">
                  <c:v>0.14184397163120568</c:v>
                </c:pt>
              </c:numCache>
            </c:numRef>
          </c:val>
          <c:extLst>
            <c:ext xmlns:c16="http://schemas.microsoft.com/office/drawing/2014/chart" uri="{C3380CC4-5D6E-409C-BE32-E72D297353CC}">
              <c16:uniqueId val="{00000002-27E7-4F72-A269-665D1486800A}"/>
            </c:ext>
          </c:extLst>
        </c:ser>
        <c:ser>
          <c:idx val="3"/>
          <c:order val="3"/>
          <c:tx>
            <c:strRef>
              <c:f>'Report Tables'!$E$207</c:f>
              <c:strCache>
                <c:ptCount val="1"/>
                <c:pt idx="0">
                  <c:v>Net Written Premium</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 Tables'!$F$207</c:f>
              <c:numCache>
                <c:formatCode>0.0%</c:formatCode>
                <c:ptCount val="1"/>
                <c:pt idx="0">
                  <c:v>0</c:v>
                </c:pt>
              </c:numCache>
            </c:numRef>
          </c:val>
          <c:extLst>
            <c:ext xmlns:c16="http://schemas.microsoft.com/office/drawing/2014/chart" uri="{C3380CC4-5D6E-409C-BE32-E72D297353CC}">
              <c16:uniqueId val="{00000003-27E7-4F72-A269-665D1486800A}"/>
            </c:ext>
          </c:extLst>
        </c:ser>
        <c:dLbls>
          <c:dLblPos val="outEnd"/>
          <c:showLegendKey val="0"/>
          <c:showVal val="1"/>
          <c:showCatName val="0"/>
          <c:showSerName val="0"/>
          <c:showPercent val="0"/>
          <c:showBubbleSize val="0"/>
        </c:dLbls>
        <c:gapWidth val="219"/>
        <c:overlap val="-27"/>
        <c:axId val="1325675247"/>
        <c:axId val="1325675727"/>
      </c:barChart>
      <c:catAx>
        <c:axId val="1325675247"/>
        <c:scaling>
          <c:orientation val="minMax"/>
        </c:scaling>
        <c:delete val="1"/>
        <c:axPos val="b"/>
        <c:numFmt formatCode="General" sourceLinked="1"/>
        <c:majorTickMark val="none"/>
        <c:minorTickMark val="none"/>
        <c:tickLblPos val="nextTo"/>
        <c:crossAx val="1325675727"/>
        <c:crosses val="autoZero"/>
        <c:auto val="1"/>
        <c:lblAlgn val="ctr"/>
        <c:lblOffset val="100"/>
        <c:noMultiLvlLbl val="0"/>
      </c:catAx>
      <c:valAx>
        <c:axId val="1325675727"/>
        <c:scaling>
          <c:orientation val="minMax"/>
          <c:max val="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137A6"/>
                </a:solidFill>
                <a:latin typeface="Mulish" pitchFamily="2" charset="0"/>
                <a:ea typeface="+mn-ea"/>
                <a:cs typeface="+mn-cs"/>
              </a:defRPr>
            </a:pPr>
            <a:endParaRPr lang="en-KE"/>
          </a:p>
        </c:txPr>
        <c:crossAx val="132567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rgbClr val="0137A6"/>
              </a:solidFill>
              <a:latin typeface="Mulish Light" pitchFamily="2" charset="0"/>
              <a:ea typeface="+mn-ea"/>
              <a:cs typeface="+mn-cs"/>
            </a:defRPr>
          </a:pPr>
          <a:endParaRPr lang="en-KE"/>
        </a:p>
      </c:txPr>
    </c:legend>
    <c:plotVisOnly val="1"/>
    <c:dispBlanksAs val="gap"/>
    <c:showDLblsOverMax val="0"/>
  </c:chart>
  <c:spPr>
    <a:noFill/>
    <a:ln w="9525" cap="flat" cmpd="sng" algn="ctr">
      <a:solidFill>
        <a:srgbClr val="0137A6"/>
      </a:solidFill>
      <a:round/>
    </a:ln>
    <a:effectLst/>
  </c:spPr>
  <c:txPr>
    <a:bodyPr/>
    <a:lstStyle/>
    <a:p>
      <a:pPr>
        <a:defRPr sz="800">
          <a:solidFill>
            <a:srgbClr val="0137A6"/>
          </a:solidFill>
          <a:latin typeface="Mulish" pitchFamily="2" charset="0"/>
        </a:defRPr>
      </a:pPr>
      <a:endParaRPr lang="en-K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Please rate your overall experience.</cx:v>
        </cx:txData>
      </cx:tx>
      <cx:txPr>
        <a:bodyPr spcFirstLastPara="1" vertOverflow="ellipsis" horzOverflow="overflow" wrap="square" lIns="0" tIns="0" rIns="0" bIns="0" anchor="ctr" anchorCtr="1"/>
        <a:lstStyle/>
        <a:p>
          <a:pPr algn="ctr" rtl="0">
            <a:defRPr sz="1400">
              <a:solidFill>
                <a:srgbClr val="0137A6"/>
              </a:solidFill>
              <a:latin typeface="Mulish Black" pitchFamily="2" charset="0"/>
              <a:ea typeface="Mulish Black" pitchFamily="2" charset="0"/>
              <a:cs typeface="Mulish Black" pitchFamily="2" charset="0"/>
            </a:defRPr>
          </a:pPr>
          <a:r>
            <a:rPr lang="en-US" sz="1400" b="0" i="0" u="none" strike="noStrike" baseline="0">
              <a:solidFill>
                <a:srgbClr val="0137A6"/>
              </a:solidFill>
              <a:latin typeface="Mulish Black" pitchFamily="2" charset="0"/>
            </a:rPr>
            <a:t>Please rate your overall experience.</a:t>
          </a:r>
        </a:p>
      </cx:txPr>
    </cx:title>
    <cx:plotArea>
      <cx:plotAreaRegion>
        <cx:series layoutId="waterfall" uniqueId="{2688356A-1350-4F91-A412-6DA0EF1C9AC2}">
          <cx:tx>
            <cx:txData>
              <cx:f>_xlchart.v1.1</cx:f>
              <cx:v>Propotion</cx:v>
            </cx:txData>
          </cx:tx>
          <cx:spPr>
            <a:solidFill>
              <a:srgbClr val="0137A6"/>
            </a:solidFill>
            <a:ln>
              <a:solidFill>
                <a:srgbClr val="0137A6"/>
              </a:solidFill>
            </a:ln>
          </cx:spPr>
          <cx:dataLabels pos="outEnd">
            <cx:txPr>
              <a:bodyPr vertOverflow="overflow" horzOverflow="overflow" wrap="square" lIns="0" tIns="0" rIns="0" bIns="0"/>
              <a:lstStyle/>
              <a:p>
                <a:pPr algn="ctr" rtl="0">
                  <a:defRPr sz="1050" b="0" i="0">
                    <a:solidFill>
                      <a:srgbClr val="0137A6"/>
                    </a:solidFill>
                    <a:latin typeface="Mulish" pitchFamily="2" charset="0"/>
                    <a:ea typeface="Mulish" pitchFamily="2" charset="0"/>
                    <a:cs typeface="Mulish" pitchFamily="2" charset="0"/>
                  </a:defRPr>
                </a:pPr>
                <a:endParaRPr lang="en-KE" sz="1050">
                  <a:solidFill>
                    <a:srgbClr val="0137A6"/>
                  </a:solidFill>
                  <a:latin typeface="Mulish" pitchFamily="2" charset="0"/>
                </a:endParaRPr>
              </a:p>
            </cx:txPr>
            <cx:visibility seriesName="0" categoryName="0" value="1"/>
          </cx:dataLabels>
          <cx:dataId val="0"/>
          <cx:layoutPr>
            <cx:subtotals/>
          </cx:layoutPr>
        </cx:series>
      </cx:plotAreaRegion>
      <cx:axis id="0">
        <cx:catScaling gapWidth="0.5"/>
        <cx:title>
          <cx:tx>
            <cx:txData>
              <cx:v>Experience Rating</cx:v>
            </cx:txData>
          </cx:tx>
          <cx:txPr>
            <a:bodyPr spcFirstLastPara="1" vertOverflow="ellipsis" horzOverflow="overflow" wrap="square" lIns="0" tIns="0" rIns="0" bIns="0" anchor="ctr" anchorCtr="1"/>
            <a:lstStyle/>
            <a:p>
              <a:pPr algn="ctr" rtl="0">
                <a:defRPr>
                  <a:solidFill>
                    <a:sysClr val="windowText" lastClr="000000"/>
                  </a:solidFill>
                  <a:latin typeface="Mulish" pitchFamily="2" charset="0"/>
                  <a:ea typeface="Mulish" pitchFamily="2" charset="0"/>
                  <a:cs typeface="Mulish" pitchFamily="2" charset="0"/>
                </a:defRPr>
              </a:pPr>
              <a:r>
                <a:rPr lang="en-US" sz="900" b="0" i="0" u="none" strike="noStrike" baseline="0">
                  <a:solidFill>
                    <a:sysClr val="windowText" lastClr="000000"/>
                  </a:solidFill>
                  <a:latin typeface="Mulish" pitchFamily="2" charset="0"/>
                </a:rPr>
                <a:t>Experience Rating</a:t>
              </a:r>
            </a:p>
          </cx:txPr>
        </cx:title>
        <cx:tickLabels/>
        <cx:txPr>
          <a:bodyPr vertOverflow="overflow" horzOverflow="overflow" wrap="square" lIns="0" tIns="0" rIns="0" bIns="0"/>
          <a:lstStyle/>
          <a:p>
            <a:pPr algn="ctr" rtl="0">
              <a:defRPr sz="900" b="0" i="0">
                <a:solidFill>
                  <a:srgbClr val="0137A6"/>
                </a:solidFill>
                <a:latin typeface="Mulish" pitchFamily="2" charset="0"/>
                <a:ea typeface="Mulish" pitchFamily="2" charset="0"/>
                <a:cs typeface="Mulish" pitchFamily="2" charset="0"/>
              </a:defRPr>
            </a:pPr>
            <a:endParaRPr lang="en-KE">
              <a:solidFill>
                <a:srgbClr val="0137A6"/>
              </a:solidFill>
              <a:latin typeface="Mulish" pitchFamily="2" charset="0"/>
            </a:endParaRPr>
          </a:p>
        </cx:txPr>
      </cx:axis>
      <cx:axis id="1">
        <cx:valScaling/>
        <cx:title>
          <cx:tx>
            <cx:txData>
              <cx:v>Count of Restpondents</cx:v>
            </cx:txData>
          </cx:tx>
          <cx:txPr>
            <a:bodyPr spcFirstLastPara="1" vertOverflow="ellipsis" horzOverflow="overflow" wrap="square" lIns="0" tIns="0" rIns="0" bIns="0" anchor="ctr" anchorCtr="1"/>
            <a:lstStyle/>
            <a:p>
              <a:pPr algn="ctr" rtl="0">
                <a:defRPr>
                  <a:solidFill>
                    <a:sysClr val="windowText" lastClr="000000"/>
                  </a:solidFill>
                  <a:latin typeface="Mulish" pitchFamily="2" charset="0"/>
                  <a:ea typeface="Mulish" pitchFamily="2" charset="0"/>
                  <a:cs typeface="Mulish" pitchFamily="2" charset="0"/>
                </a:defRPr>
              </a:pPr>
              <a:r>
                <a:rPr lang="en-US" sz="900" b="0" i="0" u="none" strike="noStrike" baseline="0">
                  <a:solidFill>
                    <a:sysClr val="windowText" lastClr="000000"/>
                  </a:solidFill>
                  <a:latin typeface="Mulish" pitchFamily="2" charset="0"/>
                </a:rPr>
                <a:t>Count of Restpondents</a:t>
              </a:r>
            </a:p>
          </cx:txPr>
        </cx:title>
        <cx:tickLabels/>
        <cx:txPr>
          <a:bodyPr vertOverflow="overflow" horzOverflow="overflow" wrap="square" lIns="0" tIns="0" rIns="0" bIns="0"/>
          <a:lstStyle/>
          <a:p>
            <a:pPr algn="ctr" rtl="0">
              <a:defRPr sz="900" b="0" i="0">
                <a:solidFill>
                  <a:srgbClr val="0137A6"/>
                </a:solidFill>
                <a:latin typeface="Mulish" pitchFamily="2" charset="0"/>
                <a:ea typeface="Mulish" pitchFamily="2" charset="0"/>
                <a:cs typeface="Mulish" pitchFamily="2" charset="0"/>
              </a:defRPr>
            </a:pPr>
            <a:endParaRPr lang="en-KE">
              <a:solidFill>
                <a:srgbClr val="0137A6"/>
              </a:solidFill>
              <a:latin typeface="Mulish" pitchFamily="2" charset="0"/>
            </a:endParaRPr>
          </a:p>
        </cx:txPr>
      </cx:axis>
    </cx:plotArea>
  </cx:chart>
  <cx:spPr>
    <a:noFill/>
    <a:ln>
      <a:solidFill>
        <a:srgbClr val="0137A6"/>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rich>
          <a:bodyPr vertOverflow="overflow" horzOverflow="overflow" wrap="square" lIns="0" tIns="0" rIns="0" bIns="0"/>
          <a:lstStyle/>
          <a:p>
            <a:pPr algn="ctr" rtl="0">
              <a:defRPr sz="1800" b="0" i="0">
                <a:solidFill>
                  <a:srgbClr val="0137A6"/>
                </a:solidFill>
                <a:latin typeface="Mulish Black" pitchFamily="2" charset="0"/>
                <a:ea typeface="Mulish Black" pitchFamily="2" charset="0"/>
                <a:cs typeface="Mulish Black" pitchFamily="2" charset="0"/>
              </a:defRPr>
            </a:pPr>
            <a:r>
              <a:rPr lang="en-US" sz="1800">
                <a:solidFill>
                  <a:srgbClr val="0137A6"/>
                </a:solidFill>
                <a:latin typeface="Mulish Black" pitchFamily="2" charset="0"/>
              </a:rPr>
              <a:t>Historgram of Individual Performance </a:t>
            </a:r>
            <a:endParaRPr lang="en-KE" sz="1800">
              <a:solidFill>
                <a:srgbClr val="0137A6"/>
              </a:solidFill>
              <a:latin typeface="Mulish Black" pitchFamily="2" charset="0"/>
            </a:endParaRPr>
          </a:p>
        </cx:rich>
      </cx:tx>
    </cx:title>
    <cx:plotArea>
      <cx:plotAreaRegion>
        <cx:series layoutId="clusteredColumn" uniqueId="{D5A4AFA4-87C7-4D46-AA06-379259A17C87}">
          <cx:spPr>
            <a:solidFill>
              <a:srgbClr val="0137A6"/>
            </a:solidFill>
          </cx:spPr>
          <cx:dataId val="0"/>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595959"/>
                </a:solidFill>
                <a:latin typeface="Mulish" pitchFamily="2" charset="0"/>
                <a:ea typeface="Mulish" pitchFamily="2" charset="0"/>
                <a:cs typeface="Mulish" pitchFamily="2" charset="0"/>
              </a:defRPr>
            </a:pPr>
            <a:endParaRPr lang="en-KE" sz="1200">
              <a:latin typeface="Mulish" pitchFamily="2" charset="0"/>
            </a:endParaRPr>
          </a:p>
        </cx:txPr>
      </cx:axis>
      <cx:axis id="1">
        <cx:valScaling/>
        <cx:tickLabels/>
        <cx:txPr>
          <a:bodyPr vertOverflow="overflow" horzOverflow="overflow" wrap="square" lIns="0" tIns="0" rIns="0" bIns="0"/>
          <a:lstStyle/>
          <a:p>
            <a:pPr algn="ctr" rtl="0">
              <a:defRPr sz="1200" b="0" i="0">
                <a:solidFill>
                  <a:srgbClr val="595959"/>
                </a:solidFill>
                <a:latin typeface="Mulish" pitchFamily="2" charset="0"/>
                <a:ea typeface="Mulish" pitchFamily="2" charset="0"/>
                <a:cs typeface="Mulish" pitchFamily="2" charset="0"/>
              </a:defRPr>
            </a:pPr>
            <a:endParaRPr lang="en-KE" sz="1200">
              <a:latin typeface="Mulish" pitchFamily="2" charset="0"/>
            </a:endParaRPr>
          </a:p>
        </cx:txPr>
      </cx:axis>
    </cx:plotArea>
  </cx:chart>
  <cx:spPr>
    <a:noFill/>
    <a:ln>
      <a:solidFill>
        <a:srgbClr val="0137A6"/>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vertOverflow="overflow" horzOverflow="overflow" wrap="square" lIns="0" tIns="0" rIns="0" bIns="0"/>
          <a:lstStyle/>
          <a:p>
            <a:pPr algn="ctr" rtl="0">
              <a:defRPr sz="1800" b="0" i="0">
                <a:solidFill>
                  <a:srgbClr val="0137A6"/>
                </a:solidFill>
                <a:latin typeface="Mulish Black" pitchFamily="2" charset="0"/>
                <a:ea typeface="Mulish Black" pitchFamily="2" charset="0"/>
                <a:cs typeface="Mulish Black" pitchFamily="2" charset="0"/>
              </a:defRPr>
            </a:pPr>
            <a:r>
              <a:rPr lang="en-US" sz="1800">
                <a:solidFill>
                  <a:srgbClr val="0137A6"/>
                </a:solidFill>
                <a:latin typeface="Mulish Black" pitchFamily="2" charset="0"/>
              </a:rPr>
              <a:t>Individual Performance</a:t>
            </a:r>
            <a:endParaRPr lang="en-KE" sz="1800">
              <a:solidFill>
                <a:srgbClr val="0137A6"/>
              </a:solidFill>
              <a:latin typeface="Mulish Black" pitchFamily="2" charset="0"/>
            </a:endParaRPr>
          </a:p>
        </cx:rich>
      </cx:tx>
    </cx:title>
    <cx:plotArea>
      <cx:plotAreaRegion>
        <cx:series layoutId="boxWhisker" uniqueId="{B7CD3926-61A4-408C-B5AB-AA4DFAA38F24}">
          <cx:spPr>
            <a:solidFill>
              <a:srgbClr val="0137A6"/>
            </a:solidFill>
            <a:ln>
              <a:solidFill>
                <a:srgbClr val="0137A6"/>
              </a:solidFill>
            </a:ln>
          </cx:spPr>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595959"/>
                </a:solidFill>
                <a:latin typeface="Mulish" pitchFamily="2" charset="0"/>
                <a:ea typeface="Mulish" pitchFamily="2" charset="0"/>
                <a:cs typeface="Mulish" pitchFamily="2" charset="0"/>
              </a:defRPr>
            </a:pPr>
            <a:endParaRPr lang="en-KE" sz="1200">
              <a:latin typeface="Mulish" pitchFamily="2" charset="0"/>
            </a:endParaRPr>
          </a:p>
        </cx:txPr>
      </cx:axis>
      <cx:axis id="1">
        <cx:valScaling/>
        <cx:tickLabels/>
        <cx:txPr>
          <a:bodyPr vertOverflow="overflow" horzOverflow="overflow" wrap="square" lIns="0" tIns="0" rIns="0" bIns="0"/>
          <a:lstStyle/>
          <a:p>
            <a:pPr algn="ctr" rtl="0">
              <a:defRPr sz="1200" b="0" i="0">
                <a:solidFill>
                  <a:srgbClr val="595959"/>
                </a:solidFill>
                <a:latin typeface="Mulish" pitchFamily="2" charset="0"/>
                <a:ea typeface="Mulish" pitchFamily="2" charset="0"/>
                <a:cs typeface="Mulish" pitchFamily="2" charset="0"/>
              </a:defRPr>
            </a:pPr>
            <a:endParaRPr lang="en-KE" sz="1200">
              <a:latin typeface="Mulish" pitchFamily="2" charset="0"/>
            </a:endParaRPr>
          </a:p>
        </cx:txPr>
      </cx:axis>
    </cx:plotArea>
  </cx:chart>
  <cx:spPr>
    <a:noFill/>
    <a:ln>
      <a:solidFill>
        <a:srgbClr val="0137A6"/>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microsoft.com/office/2014/relationships/chartEx" Target="../charts/chartEx1.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microsoft.com/office/2014/relationships/chartEx" Target="../charts/chartEx3.xml"/><Relationship Id="rId1" Type="http://schemas.microsoft.com/office/2014/relationships/chartEx" Target="../charts/chartEx2.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9</xdr:col>
      <xdr:colOff>15240</xdr:colOff>
      <xdr:row>26</xdr:row>
      <xdr:rowOff>41910</xdr:rowOff>
    </xdr:from>
    <xdr:to>
      <xdr:col>17</xdr:col>
      <xdr:colOff>419100</xdr:colOff>
      <xdr:row>43</xdr:row>
      <xdr:rowOff>7620</xdr:rowOff>
    </xdr:to>
    <xdr:graphicFrame macro="">
      <xdr:nvGraphicFramePr>
        <xdr:cNvPr id="2" name="Chart 1">
          <a:extLst>
            <a:ext uri="{FF2B5EF4-FFF2-40B4-BE49-F238E27FC236}">
              <a16:creationId xmlns:a16="http://schemas.microsoft.com/office/drawing/2014/main" id="{3F41E597-CBD3-A061-8B42-BC340C45E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68580</xdr:colOff>
      <xdr:row>47</xdr:row>
      <xdr:rowOff>152400</xdr:rowOff>
    </xdr:from>
    <xdr:to>
      <xdr:col>17</xdr:col>
      <xdr:colOff>472440</xdr:colOff>
      <xdr:row>64</xdr:row>
      <xdr:rowOff>125730</xdr:rowOff>
    </xdr:to>
    <xdr:graphicFrame macro="">
      <xdr:nvGraphicFramePr>
        <xdr:cNvPr id="3" name="Chart 2">
          <a:extLst>
            <a:ext uri="{FF2B5EF4-FFF2-40B4-BE49-F238E27FC236}">
              <a16:creationId xmlns:a16="http://schemas.microsoft.com/office/drawing/2014/main" id="{955DA3BA-B7BC-42DD-9BB4-732464E40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91440</xdr:colOff>
      <xdr:row>69</xdr:row>
      <xdr:rowOff>7620</xdr:rowOff>
    </xdr:from>
    <xdr:to>
      <xdr:col>17</xdr:col>
      <xdr:colOff>495300</xdr:colOff>
      <xdr:row>85</xdr:row>
      <xdr:rowOff>148590</xdr:rowOff>
    </xdr:to>
    <xdr:graphicFrame macro="">
      <xdr:nvGraphicFramePr>
        <xdr:cNvPr id="4" name="Chart 3">
          <a:extLst>
            <a:ext uri="{FF2B5EF4-FFF2-40B4-BE49-F238E27FC236}">
              <a16:creationId xmlns:a16="http://schemas.microsoft.com/office/drawing/2014/main" id="{445D3C06-49A9-4ED4-B588-4DCC65D6A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114300</xdr:colOff>
      <xdr:row>90</xdr:row>
      <xdr:rowOff>30480</xdr:rowOff>
    </xdr:from>
    <xdr:to>
      <xdr:col>17</xdr:col>
      <xdr:colOff>518160</xdr:colOff>
      <xdr:row>107</xdr:row>
      <xdr:rowOff>3810</xdr:rowOff>
    </xdr:to>
    <xdr:graphicFrame macro="">
      <xdr:nvGraphicFramePr>
        <xdr:cNvPr id="5" name="Chart 4">
          <a:extLst>
            <a:ext uri="{FF2B5EF4-FFF2-40B4-BE49-F238E27FC236}">
              <a16:creationId xmlns:a16="http://schemas.microsoft.com/office/drawing/2014/main" id="{B508267F-0A60-420F-BB58-5D9D6B646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160020</xdr:colOff>
      <xdr:row>113</xdr:row>
      <xdr:rowOff>15240</xdr:rowOff>
    </xdr:from>
    <xdr:to>
      <xdr:col>17</xdr:col>
      <xdr:colOff>563880</xdr:colOff>
      <xdr:row>129</xdr:row>
      <xdr:rowOff>156210</xdr:rowOff>
    </xdr:to>
    <xdr:graphicFrame macro="">
      <xdr:nvGraphicFramePr>
        <xdr:cNvPr id="6" name="Chart 5">
          <a:extLst>
            <a:ext uri="{FF2B5EF4-FFF2-40B4-BE49-F238E27FC236}">
              <a16:creationId xmlns:a16="http://schemas.microsoft.com/office/drawing/2014/main" id="{9665F0C3-3E03-447B-9BAB-6C19D2DBC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175260</xdr:colOff>
      <xdr:row>135</xdr:row>
      <xdr:rowOff>0</xdr:rowOff>
    </xdr:from>
    <xdr:to>
      <xdr:col>17</xdr:col>
      <xdr:colOff>579120</xdr:colOff>
      <xdr:row>152</xdr:row>
      <xdr:rowOff>3810</xdr:rowOff>
    </xdr:to>
    <xdr:graphicFrame macro="">
      <xdr:nvGraphicFramePr>
        <xdr:cNvPr id="7" name="Chart 6">
          <a:extLst>
            <a:ext uri="{FF2B5EF4-FFF2-40B4-BE49-F238E27FC236}">
              <a16:creationId xmlns:a16="http://schemas.microsoft.com/office/drawing/2014/main" id="{66C8F057-173C-432F-A262-EFEE9B50C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190500</xdr:colOff>
      <xdr:row>156</xdr:row>
      <xdr:rowOff>99060</xdr:rowOff>
    </xdr:from>
    <xdr:to>
      <xdr:col>17</xdr:col>
      <xdr:colOff>594360</xdr:colOff>
      <xdr:row>173</xdr:row>
      <xdr:rowOff>102870</xdr:rowOff>
    </xdr:to>
    <xdr:graphicFrame macro="">
      <xdr:nvGraphicFramePr>
        <xdr:cNvPr id="8" name="Chart 7">
          <a:extLst>
            <a:ext uri="{FF2B5EF4-FFF2-40B4-BE49-F238E27FC236}">
              <a16:creationId xmlns:a16="http://schemas.microsoft.com/office/drawing/2014/main" id="{C3D108C8-DD47-444B-9059-E7A822F96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205740</xdr:colOff>
      <xdr:row>177</xdr:row>
      <xdr:rowOff>144780</xdr:rowOff>
    </xdr:from>
    <xdr:to>
      <xdr:col>18</xdr:col>
      <xdr:colOff>0</xdr:colOff>
      <xdr:row>194</xdr:row>
      <xdr:rowOff>148590</xdr:rowOff>
    </xdr:to>
    <xdr:graphicFrame macro="">
      <xdr:nvGraphicFramePr>
        <xdr:cNvPr id="9" name="Chart 8">
          <a:extLst>
            <a:ext uri="{FF2B5EF4-FFF2-40B4-BE49-F238E27FC236}">
              <a16:creationId xmlns:a16="http://schemas.microsoft.com/office/drawing/2014/main" id="{1716EF68-4371-4482-A367-4A2318EDB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182880</xdr:colOff>
      <xdr:row>199</xdr:row>
      <xdr:rowOff>60960</xdr:rowOff>
    </xdr:from>
    <xdr:to>
      <xdr:col>17</xdr:col>
      <xdr:colOff>586740</xdr:colOff>
      <xdr:row>216</xdr:row>
      <xdr:rowOff>64770</xdr:rowOff>
    </xdr:to>
    <xdr:graphicFrame macro="">
      <xdr:nvGraphicFramePr>
        <xdr:cNvPr id="10" name="Chart 9">
          <a:extLst>
            <a:ext uri="{FF2B5EF4-FFF2-40B4-BE49-F238E27FC236}">
              <a16:creationId xmlns:a16="http://schemas.microsoft.com/office/drawing/2014/main" id="{B262F2C1-7CA1-43D4-8512-76080CAF2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190500</xdr:colOff>
      <xdr:row>220</xdr:row>
      <xdr:rowOff>160020</xdr:rowOff>
    </xdr:from>
    <xdr:to>
      <xdr:col>17</xdr:col>
      <xdr:colOff>594360</xdr:colOff>
      <xdr:row>237</xdr:row>
      <xdr:rowOff>163830</xdr:rowOff>
    </xdr:to>
    <xdr:graphicFrame macro="">
      <xdr:nvGraphicFramePr>
        <xdr:cNvPr id="11" name="Chart 10">
          <a:extLst>
            <a:ext uri="{FF2B5EF4-FFF2-40B4-BE49-F238E27FC236}">
              <a16:creationId xmlns:a16="http://schemas.microsoft.com/office/drawing/2014/main" id="{62C2A29B-449C-4B97-B58D-DDB7698AC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175260</xdr:colOff>
      <xdr:row>242</xdr:row>
      <xdr:rowOff>91440</xdr:rowOff>
    </xdr:from>
    <xdr:to>
      <xdr:col>18</xdr:col>
      <xdr:colOff>563880</xdr:colOff>
      <xdr:row>264</xdr:row>
      <xdr:rowOff>22860</xdr:rowOff>
    </xdr:to>
    <xdr:graphicFrame macro="">
      <xdr:nvGraphicFramePr>
        <xdr:cNvPr id="12" name="Chart 11">
          <a:extLst>
            <a:ext uri="{FF2B5EF4-FFF2-40B4-BE49-F238E27FC236}">
              <a16:creationId xmlns:a16="http://schemas.microsoft.com/office/drawing/2014/main" id="{77D75292-6468-4423-9E1F-4F66F1B31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152400</xdr:colOff>
      <xdr:row>269</xdr:row>
      <xdr:rowOff>83820</xdr:rowOff>
    </xdr:from>
    <xdr:to>
      <xdr:col>18</xdr:col>
      <xdr:colOff>541020</xdr:colOff>
      <xdr:row>291</xdr:row>
      <xdr:rowOff>15240</xdr:rowOff>
    </xdr:to>
    <xdr:graphicFrame macro="">
      <xdr:nvGraphicFramePr>
        <xdr:cNvPr id="13" name="Chart 12">
          <a:extLst>
            <a:ext uri="{FF2B5EF4-FFF2-40B4-BE49-F238E27FC236}">
              <a16:creationId xmlns:a16="http://schemas.microsoft.com/office/drawing/2014/main" id="{782C9839-20B8-4BA7-9FA1-B94BBB907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99060</xdr:colOff>
      <xdr:row>296</xdr:row>
      <xdr:rowOff>7620</xdr:rowOff>
    </xdr:from>
    <xdr:to>
      <xdr:col>18</xdr:col>
      <xdr:colOff>487680</xdr:colOff>
      <xdr:row>317</xdr:row>
      <xdr:rowOff>114300</xdr:rowOff>
    </xdr:to>
    <xdr:graphicFrame macro="">
      <xdr:nvGraphicFramePr>
        <xdr:cNvPr id="15" name="Chart 14">
          <a:extLst>
            <a:ext uri="{FF2B5EF4-FFF2-40B4-BE49-F238E27FC236}">
              <a16:creationId xmlns:a16="http://schemas.microsoft.com/office/drawing/2014/main" id="{196849B0-721F-48CA-BDDF-4F1AF093D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144780</xdr:colOff>
      <xdr:row>322</xdr:row>
      <xdr:rowOff>60960</xdr:rowOff>
    </xdr:from>
    <xdr:to>
      <xdr:col>18</xdr:col>
      <xdr:colOff>533400</xdr:colOff>
      <xdr:row>344</xdr:row>
      <xdr:rowOff>0</xdr:rowOff>
    </xdr:to>
    <xdr:graphicFrame macro="">
      <xdr:nvGraphicFramePr>
        <xdr:cNvPr id="16" name="Chart 15">
          <a:extLst>
            <a:ext uri="{FF2B5EF4-FFF2-40B4-BE49-F238E27FC236}">
              <a16:creationId xmlns:a16="http://schemas.microsoft.com/office/drawing/2014/main" id="{C165C34A-BBE2-44B1-9421-A8311B673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30480</xdr:colOff>
      <xdr:row>360</xdr:row>
      <xdr:rowOff>72390</xdr:rowOff>
    </xdr:from>
    <xdr:to>
      <xdr:col>14</xdr:col>
      <xdr:colOff>487680</xdr:colOff>
      <xdr:row>379</xdr:row>
      <xdr:rowOff>68580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1C26739F-E055-0723-D0B0-CADFA66D9A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5777230" y="59667140"/>
              <a:ext cx="6502400" cy="31330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26</xdr:col>
      <xdr:colOff>31749</xdr:colOff>
      <xdr:row>2</xdr:row>
      <xdr:rowOff>148166</xdr:rowOff>
    </xdr:from>
    <xdr:to>
      <xdr:col>41</xdr:col>
      <xdr:colOff>10583</xdr:colOff>
      <xdr:row>34</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8F8AF28-FF5B-441C-ABE1-989ECC62A7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605249" y="478366"/>
              <a:ext cx="11700934" cy="513503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592664</xdr:colOff>
      <xdr:row>2</xdr:row>
      <xdr:rowOff>148166</xdr:rowOff>
    </xdr:from>
    <xdr:to>
      <xdr:col>56</xdr:col>
      <xdr:colOff>572364</xdr:colOff>
      <xdr:row>33</xdr:row>
      <xdr:rowOff>169233</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CC38F9D-372A-4470-9A8D-8948ED9F48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8888264" y="478366"/>
              <a:ext cx="9028450" cy="513281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374648</xdr:colOff>
      <xdr:row>2</xdr:row>
      <xdr:rowOff>148166</xdr:rowOff>
    </xdr:from>
    <xdr:to>
      <xdr:col>72</xdr:col>
      <xdr:colOff>354348</xdr:colOff>
      <xdr:row>33</xdr:row>
      <xdr:rowOff>169233</xdr:rowOff>
    </xdr:to>
    <xdr:graphicFrame macro="">
      <xdr:nvGraphicFramePr>
        <xdr:cNvPr id="7" name="Chart 6">
          <a:extLst>
            <a:ext uri="{FF2B5EF4-FFF2-40B4-BE49-F238E27FC236}">
              <a16:creationId xmlns:a16="http://schemas.microsoft.com/office/drawing/2014/main" id="{D118E65A-0C70-4F9A-BD4E-8BE39511A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31748</xdr:colOff>
      <xdr:row>35</xdr:row>
      <xdr:rowOff>21168</xdr:rowOff>
    </xdr:from>
    <xdr:to>
      <xdr:col>68</xdr:col>
      <xdr:colOff>148166</xdr:colOff>
      <xdr:row>139</xdr:row>
      <xdr:rowOff>0</xdr:rowOff>
    </xdr:to>
    <xdr:graphicFrame macro="">
      <xdr:nvGraphicFramePr>
        <xdr:cNvPr id="9" name="Chart 8">
          <a:extLst>
            <a:ext uri="{FF2B5EF4-FFF2-40B4-BE49-F238E27FC236}">
              <a16:creationId xmlns:a16="http://schemas.microsoft.com/office/drawing/2014/main" id="{52831312-4DFA-4482-9C0B-B9E0EC8AE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lter Owando" refreshedDate="45560.690416898149" createdVersion="8" refreshedVersion="8" minRefreshableVersion="3" recordCount="146" xr:uid="{8CCC53AA-04C2-4A36-B64A-9289A311D571}">
  <cacheSource type="worksheet">
    <worksheetSource ref="C1:C1048576" sheet="Raw Data"/>
  </cacheSource>
  <cacheFields count="5">
    <cacheField name="Start Date" numFmtId="0">
      <sharedItems containsNonDate="0" containsDate="1" containsString="0" containsBlank="1" minDate="2024-09-07T15:42:43" maxDate="2024-09-24T06:52:37" count="144">
        <m/>
        <d v="2024-09-24T06:52:37"/>
        <d v="2024-09-20T22:10:30"/>
        <d v="2024-09-09T09:18:24"/>
        <d v="2024-09-07T16:13:24"/>
        <d v="2024-09-16T14:35:56"/>
        <d v="2024-09-07T15:55:49"/>
        <d v="2024-09-07T16:16:47"/>
        <d v="2024-09-14T09:09:47"/>
        <d v="2024-09-13T18:42:13"/>
        <d v="2024-09-08T17:34:09"/>
        <d v="2024-09-13T10:50:27"/>
        <d v="2024-09-07T16:05:36"/>
        <d v="2024-09-13T22:02:28"/>
        <d v="2024-09-13T12:09:19"/>
        <d v="2024-09-13T19:57:35"/>
        <d v="2024-09-13T12:18:16"/>
        <d v="2024-09-07T15:44:08"/>
        <d v="2024-09-13T17:07:19"/>
        <d v="2024-09-07T16:48:35"/>
        <d v="2024-09-13T16:07:33"/>
        <d v="2024-09-13T14:32:11"/>
        <d v="2024-09-07T15:43:06"/>
        <d v="2024-09-13T11:50:40"/>
        <d v="2024-09-13T13:24:24"/>
        <d v="2024-09-13T12:57:54"/>
        <d v="2024-09-13T12:51:12"/>
        <d v="2024-09-07T15:46:35"/>
        <d v="2024-09-13T11:51:39"/>
        <d v="2024-09-13T10:01:59"/>
        <d v="2024-09-13T08:30:13"/>
        <d v="2024-09-13T10:58:55"/>
        <d v="2024-09-13T09:43:00"/>
        <d v="2024-09-07T16:16:31"/>
        <d v="2024-09-12T19:45:22"/>
        <d v="2024-09-12T17:15:54"/>
        <d v="2024-09-12T13:57:04"/>
        <d v="2024-09-07T16:14:07"/>
        <d v="2024-09-07T17:04:34"/>
        <d v="2024-09-07T15:46:25"/>
        <d v="2024-09-07T16:14:27"/>
        <d v="2024-09-07T16:32:43"/>
        <d v="2024-09-12T11:17:56"/>
        <d v="2024-09-07T16:39:02"/>
        <d v="2024-09-11T19:11:49"/>
        <d v="2024-09-11T19:03:35"/>
        <d v="2024-09-11T18:45:33"/>
        <d v="2024-09-07T16:27:54"/>
        <d v="2024-09-07T15:53:36"/>
        <d v="2024-09-10T09:45:37"/>
        <d v="2024-09-09T22:53:55"/>
        <d v="2024-09-09T15:28:19"/>
        <d v="2024-09-07T16:16:16"/>
        <d v="2024-09-09T10:13:46"/>
        <d v="2024-09-09T09:16:54"/>
        <d v="2024-09-07T16:35:38"/>
        <d v="2024-09-08T20:55:07"/>
        <d v="2024-09-08T23:22:48"/>
        <d v="2024-09-07T20:33:03"/>
        <d v="2024-09-08T15:24:20"/>
        <d v="2024-09-08T12:23:59"/>
        <d v="2024-09-08T10:09:13"/>
        <d v="2024-09-07T18:47:20"/>
        <d v="2024-09-07T16:02:11"/>
        <d v="2024-09-07T20:35:54"/>
        <d v="2024-09-07T20:33:18"/>
        <d v="2024-09-07T19:54:19"/>
        <d v="2024-09-07T16:04:55"/>
        <d v="2024-09-07T19:39:21"/>
        <d v="2024-09-07T15:48:51"/>
        <d v="2024-09-07T17:57:22"/>
        <d v="2024-09-07T18:40:06"/>
        <d v="2024-09-07T18:23:50"/>
        <d v="2024-09-07T16:24:43"/>
        <d v="2024-09-07T17:59:50"/>
        <d v="2024-09-07T16:47:35"/>
        <d v="2024-09-07T17:58:03"/>
        <d v="2024-09-07T17:59:07"/>
        <d v="2024-09-07T17:58:04"/>
        <d v="2024-09-07T16:49:18"/>
        <d v="2024-09-07T16:39:24"/>
        <d v="2024-09-07T17:57:47"/>
        <d v="2024-09-07T16:47:04"/>
        <d v="2024-09-07T18:02:59"/>
        <d v="2024-09-07T17:59:10"/>
        <d v="2024-09-07T16:29:07"/>
        <d v="2024-09-07T16:28:30"/>
        <d v="2024-09-07T18:07:04"/>
        <d v="2024-09-07T15:49:37"/>
        <d v="2024-09-07T16:49:56"/>
        <d v="2024-09-07T17:50:30"/>
        <d v="2024-09-07T16:47:02"/>
        <d v="2024-09-07T17:30:32"/>
        <d v="2024-09-07T16:52:25"/>
        <d v="2024-09-07T15:52:58"/>
        <d v="2024-09-07T17:31:03"/>
        <d v="2024-09-07T15:45:37"/>
        <d v="2024-09-07T15:43:41"/>
        <d v="2024-09-07T17:44:26"/>
        <d v="2024-09-07T17:25:45"/>
        <d v="2024-09-07T17:30:05"/>
        <d v="2024-09-07T16:51:10"/>
        <d v="2024-09-07T15:51:51"/>
        <d v="2024-09-07T15:45:55"/>
        <d v="2024-09-07T16:13:09"/>
        <d v="2024-09-07T17:30:22"/>
        <d v="2024-09-07T15:47:42"/>
        <d v="2024-09-07T16:41:42"/>
        <d v="2024-09-07T16:12:58"/>
        <d v="2024-09-07T16:21:47"/>
        <d v="2024-09-07T16:28:54"/>
        <d v="2024-09-07T16:25:12"/>
        <d v="2024-09-07T16:24:40"/>
        <d v="2024-09-07T16:50:08"/>
        <d v="2024-09-07T16:12:20"/>
        <d v="2024-09-07T15:42:43"/>
        <d v="2024-09-07T16:05:44"/>
        <d v="2024-09-07T16:39:46"/>
        <d v="2024-09-07T15:46:17"/>
        <d v="2024-09-07T16:26:15"/>
        <d v="2024-09-07T15:49:58"/>
        <d v="2024-09-07T15:44:59"/>
        <d v="2024-09-07T16:10:08"/>
        <d v="2024-09-07T15:49:50"/>
        <d v="2024-09-07T15:43:09"/>
        <d v="2024-09-13T10:49:31"/>
        <d v="2024-09-10T15:19:16"/>
        <d v="2024-09-07T20:49:41"/>
        <d v="2024-09-08T00:29:06"/>
        <d v="2024-09-07T16:25:54"/>
        <d v="2024-09-07T16:17:52"/>
        <d v="2024-09-07T16:08:07"/>
        <d v="2024-09-07T16:02:04"/>
        <d v="2024-09-07T15:44:14"/>
        <d v="2024-09-07T16:15:59"/>
        <d v="2024-09-07T16:19:37"/>
        <d v="2024-09-07T15:45:46"/>
        <d v="2024-09-07T16:20:52"/>
        <d v="2024-09-07T16:48:43"/>
        <d v="2024-09-07T16:21:28"/>
        <d v="2024-09-07T16:22:09"/>
        <d v="2024-09-07T16:25:31"/>
        <d v="2024-09-07T16:19:13"/>
        <d v="2024-09-07T16:22:17"/>
      </sharedItems>
      <fieldGroup par="4"/>
    </cacheField>
    <cacheField name="Seconds (Start Date)" numFmtId="0" databaseField="0">
      <fieldGroup base="0">
        <rangePr groupBy="seconds" startDate="2024-09-07T15:42:43" endDate="2024-09-24T06:52:37"/>
        <groupItems count="62">
          <s v="&lt;07/09/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4/09/2024"/>
        </groupItems>
      </fieldGroup>
    </cacheField>
    <cacheField name="Minutes (Start Date)" numFmtId="0" databaseField="0">
      <fieldGroup base="0">
        <rangePr groupBy="minutes" startDate="2024-09-07T15:42:43" endDate="2024-09-24T06:52:37"/>
        <groupItems count="62">
          <s v="&lt;07/09/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4/09/2024"/>
        </groupItems>
      </fieldGroup>
    </cacheField>
    <cacheField name="Hours (Start Date)" numFmtId="0" databaseField="0">
      <fieldGroup base="0">
        <rangePr groupBy="hours" startDate="2024-09-07T15:42:43" endDate="2024-09-24T06:52:37"/>
        <groupItems count="26">
          <s v="&lt;07/09/2024"/>
          <s v="00"/>
          <s v="01"/>
          <s v="02"/>
          <s v="03"/>
          <s v="04"/>
          <s v="05"/>
          <s v="06"/>
          <s v="07"/>
          <s v="08"/>
          <s v="09"/>
          <s v="10"/>
          <s v="11"/>
          <s v="12"/>
          <s v="13"/>
          <s v="14"/>
          <s v="15"/>
          <s v="16"/>
          <s v="17"/>
          <s v="18"/>
          <s v="19"/>
          <s v="20"/>
          <s v="21"/>
          <s v="22"/>
          <s v="23"/>
          <s v="&gt;24/09/2024"/>
        </groupItems>
      </fieldGroup>
    </cacheField>
    <cacheField name="Days (Start Date)" numFmtId="0" databaseField="0">
      <fieldGroup base="0">
        <rangePr groupBy="days" startDate="2024-09-07T15:42:43" endDate="2024-09-24T06:52:37"/>
        <groupItems count="368">
          <s v="&lt;07/09/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09/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lter Owando" refreshedDate="45561.394584027781" createdVersion="8" refreshedVersion="8" minRefreshableVersion="3" recordCount="131" xr:uid="{7F604D23-FDBE-4CD7-B6EA-572DD2B58215}">
  <cacheSource type="worksheet">
    <worksheetSource ref="I1:AE132" sheet="Survey Responses"/>
  </cacheSource>
  <cacheFields count="23">
    <cacheField name="Custom Data 1" numFmtId="0">
      <sharedItems containsBlank="1" containsMixedTypes="1" containsNumber="1" containsInteger="1" minValue="1" maxValue="129"/>
    </cacheField>
    <cacheField name="Please enter your name" numFmtId="0">
      <sharedItems/>
    </cacheField>
    <cacheField name="Please give us an email we can reach you on." numFmtId="0">
      <sharedItems containsBlank="1"/>
    </cacheField>
    <cacheField name="What is global date of Initial Application of IFRS 17 for insurance companies under National Insurance Commission's supervision? When did IFRS 17 Standard start applying? (1 mark)" numFmtId="0">
      <sharedItems count="4">
        <s v="1 Jan 2023"/>
        <s v="Response"/>
        <s v="31 Dec 2021"/>
        <s v="1 Jan 2022"/>
      </sharedItems>
    </cacheField>
    <cacheField name="When the National Insurance Commission (NIC) is supervising insurers, which of the methods below does it NOT expect to see as an IFRS 17 application method? (1 mark)" numFmtId="0">
      <sharedItems count="5">
        <s v="General Allocation Approach"/>
        <s v="Response"/>
        <s v="Premium Allocation Approach"/>
        <s v="Variable Fee Approach"/>
        <s v="General Measurement Model"/>
      </sharedItems>
    </cacheField>
    <cacheField name="Which Balance Sheet entry item below is NOT expected to be shown by an insurer while implementing IFRS 17? (1 mark)" numFmtId="0">
      <sharedItems count="5">
        <s v="Premium Receivables from Policyholders"/>
        <s v="Response"/>
        <s v="Reinsurance Contract Assets"/>
        <s v="Insurance Contract Liabilities"/>
        <s v="Insurance Contract Assets"/>
      </sharedItems>
    </cacheField>
    <cacheField name="Which Profit &amp; Loss entry item below is NOT expected to be shown by an insurer while implementing IFRS 17? (1 mark)" numFmtId="0">
      <sharedItems count="5">
        <s v="Gross Written Premium"/>
        <s v="Response"/>
        <s v="Commissions (Insurance Acquisition Costs)"/>
        <s v="Management Expenses"/>
        <s v="Incurred Claims"/>
      </sharedItems>
    </cacheField>
    <cacheField name="IFRS 17 requires that the insurer establishes a new reserve called Contractual Service Margin (“CSM”). What does this reserve represent? (2 marks)" numFmtId="0">
      <sharedItems containsBlank="1" count="5">
        <s v="b._x0009_Unearned Profit"/>
        <s v="Response"/>
        <m/>
        <s v="d._x0009_Risk Adjustment"/>
        <s v="a._x0009_Unpaid Claims"/>
      </sharedItems>
    </cacheField>
    <cacheField name="The Risk Adjustment margin for non-financial risks can be considered as (2 marks)" numFmtId="0">
      <sharedItems containsBlank="1" count="6">
        <s v="c._x0009_Part of Premium &amp; Claims Reserves"/>
        <s v="Response"/>
        <s v="a._x0009_Part of Gross Written Premium"/>
        <s v="d._x0009_Part of Intangible Assets"/>
        <m/>
        <s v="b._x0009_Part of Shareholder Funds"/>
      </sharedItems>
    </cacheField>
    <cacheField name="The Liability for Incurred Claims (LIC) is composed of (2 marks)" numFmtId="0">
      <sharedItems containsBlank="1" count="5">
        <s v="Outstanding Claim Reserves and Incurred But Not Reported Reserves &amp; Risk Adjustment for Non-Financial Risks"/>
        <s v="Response"/>
        <m/>
        <s v="Premium &amp; Risk Adjustment Margin for Non-Financial Risks"/>
        <s v="Liability for Remaining Coverage &amp; Risk Adjustment Margin"/>
      </sharedItems>
    </cacheField>
    <cacheField name="How does IFRS 17 Standard expect the insurer and the National Insurance Commission to monitor how the discounting of cashflows is being unwound as the payment date gets closer? (2 marks)" numFmtId="0">
      <sharedItems containsBlank="1" count="5">
        <s v="Through Insurance Finance Expense"/>
        <s v="Response"/>
        <s v="Through Risk Adjustment Margin for Non-Financial Risks"/>
        <s v="Through Contractual Service Margin"/>
        <m/>
      </sharedItems>
    </cacheField>
    <cacheField name="If all the policyholders fully pay their premium on time, the “Insurance Revenue” of a General Insurance Company can be compared to (2 marks)" numFmtId="0">
      <sharedItems containsBlank="1" count="5">
        <s v="Gross Earned Premium"/>
        <s v="Response"/>
        <s v="Net Earned Premium"/>
        <s v="Gross Written Premium"/>
        <m/>
      </sharedItems>
    </cacheField>
    <cacheField name="IFRS17 has a new view on how reinsurance contracts should be treated. The spirit of the new approach is (2 marks)" numFmtId="0">
      <sharedItems containsBlank="1" count="6">
        <s v="Separate all reinsurance cashflows from policyholder cashflows and report the net cost of reinsurance separately"/>
        <s v="Response"/>
        <s v="Combine all reinsurance cashflows and policyholder cashflows to get a net position."/>
        <m/>
        <s v="Combine only premium reinsurance cashflows and policyholder cashflows and separate claims cashflows."/>
        <s v="Separate all reinsurance cashflows from policyholder cashflows and report the net cost of reinsurance separately." u="1"/>
      </sharedItems>
    </cacheField>
    <cacheField name="IFRS 17 has a made some changes to how claim reserves should be treated when it comes to time value of money. The spirit of the new approach is (2 marks)" numFmtId="0">
      <sharedItems containsBlank="1" count="6">
        <s v="All claims expected to be paid after a year should be discounted and those expected to be paid in less than one year (can be discounted or not depending on the choice of the insurer)"/>
        <s v="Response"/>
        <s v="All claims must be discounted regardless of expected payment date."/>
        <s v="All claims expected to be paid after a year should be discounted and those expected to be paid in less than one year should also be discounted."/>
        <m/>
        <s v="The insurer has the choice of discounting or not regardless of when the claim is expected to be paid"/>
      </sharedItems>
    </cacheField>
    <cacheField name="Some people say adoption of IFRS 17 should be encouraged by regulators, such as National Insurance Commission (NIC), because it encourages CASH and CARRY by (2 marks)" numFmtId="0">
      <sharedItems containsBlank="1" count="6">
        <s v="Ignoring Uncollected Premium in Income"/>
        <s v="Response"/>
        <s v="Not considering Premium Receivables in the Balance Sheet"/>
        <s v="It considers premium only if claims have been paid"/>
        <s v="It discounts claims"/>
        <m/>
      </sharedItems>
    </cacheField>
    <cacheField name="When an insurer discounts its liabilities at a higher rate than what it expecting to earn, the National Insurance Commission (NIC) can easily detect this in the Profit &amp; Loss Account by looking at (2 marks)" numFmtId="0">
      <sharedItems containsBlank="1" count="6">
        <s v="Net Financial Results"/>
        <s v="Response"/>
        <s v="Insurance Service Expenses"/>
        <s v="Insurance Revenue"/>
        <s v="Insurance Service Results"/>
        <m/>
      </sharedItems>
    </cacheField>
    <cacheField name="Under the General Measurement Model (GMM), the insurance contract liabilities or assets are composed of (2 marks)" numFmtId="0">
      <sharedItems containsBlank="1" count="6">
        <s v="Liability for Remaining Coverage &amp; Liability for Incurred Claims"/>
        <s v="Response"/>
        <s v="Premium, Outstanding Claim Reserves and Incurred But Not Reported Reserves"/>
        <s v="Contractual Service Margin &amp; Liability for Incurred Claims"/>
        <s v="Liability for Remaining Coverage &amp; Risk Adjustment Margin"/>
        <m/>
      </sharedItems>
    </cacheField>
    <cacheField name="What is the Contractual Service Margin (“CSM”) expected to be seen in the accounts for this product by the IRAW for GoodInsurer? (6 marks)" numFmtId="0">
      <sharedItems containsBlank="1" containsMixedTypes="1" containsNumber="1" containsInteger="1" minValue="0" maxValue="4000000000" longText="1"/>
    </cacheField>
    <cacheField name="If no new policy was sold after the first year, what is the CSM expected in the second year? (4 marks)" numFmtId="0">
      <sharedItems containsBlank="1" containsMixedTypes="1" containsNumber="1" containsInteger="1" minValue="-110" maxValue="3600000000" longText="1"/>
    </cacheField>
    <cacheField name="In Year 3, the shareholders of GoodInsurer feel that the footballers are buying very fast cars and may have more claims. There is no evidence yet that the claims will increase. The Board of GoodInsurer held a meeting and approved the Risk Adjustment to be held at a higher confidence level of 95%. This means that the Original Risk Margin would have been Wsh 100,000 instead of Wsh 50,000. Calculate the CSM for Year 3? (6 marks)" numFmtId="0">
      <sharedItems containsBlank="1" containsMixedTypes="1" containsNumber="1" containsInteger="1" minValue="-60" maxValue="2400000000" longText="1"/>
    </cacheField>
    <cacheField name="What is the Insurance Finance Expenses expected to be seen in Year 1 up-to Year 5? (5 marks)" numFmtId="0">
      <sharedItems containsBlank="1" containsMixedTypes="1" containsNumber="1" containsInteger="1" minValue="0" maxValue="3000000000" longText="1"/>
    </cacheField>
    <cacheField name="BadInsurer decided to undercut and sell the same product at 50% of the premium. Calculate the Loss Component expected to be held on the insurer? (5 marks)" numFmtId="0">
      <sharedItems containsBlank="1" containsMixedTypes="1" containsNumber="1" containsInteger="1" minValue="-1700000000" maxValue="6000000000" longText="1"/>
    </cacheField>
    <cacheField name="Please rate your overall experience." numFmtId="0">
      <sharedItems containsBlank="1" containsMixedTypes="1" containsNumber="1" containsInteger="1" minValue="0" maxValue="100" count="43">
        <m/>
        <s v="Open-Ended Response"/>
        <n v="53"/>
        <n v="50"/>
        <n v="80"/>
        <n v="60"/>
        <n v="70"/>
        <n v="34"/>
        <n v="30"/>
        <n v="75"/>
        <n v="100"/>
        <n v="90"/>
        <n v="6"/>
        <n v="49"/>
        <n v="62"/>
        <n v="54"/>
        <n v="84"/>
        <n v="65"/>
        <n v="46"/>
        <n v="63"/>
        <n v="85"/>
        <n v="52"/>
        <n v="40"/>
        <n v="79"/>
        <n v="81"/>
        <n v="0"/>
        <n v="41"/>
        <n v="67"/>
        <n v="55"/>
        <n v="48"/>
        <n v="13"/>
        <n v="51"/>
        <n v="72"/>
        <n v="93"/>
        <n v="71"/>
        <n v="83"/>
        <n v="96"/>
        <n v="95"/>
        <n v="7"/>
        <n v="99"/>
        <n v="91"/>
        <n v="77"/>
        <n v="6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lter Owando" refreshedDate="45561.599260185183" createdVersion="8" refreshedVersion="8" minRefreshableVersion="3" recordCount="19" xr:uid="{9795DFB6-7B40-4694-9EA2-8697629D0905}">
  <cacheSource type="worksheet">
    <worksheetSource ref="F1:AA20" sheet="French Pivot Tables"/>
  </cacheSource>
  <cacheFields count="22">
    <cacheField name="Please enter your name" numFmtId="0">
      <sharedItems/>
    </cacheField>
    <cacheField name="Please give us an email we can reach you on." numFmtId="0">
      <sharedItems containsBlank="1"/>
    </cacheField>
    <cacheField name="What is global date of Initial Application of IFRS 17 for insurance companies under National Insurance Commission's supervision? When did IFRS 17 Standard start applying? (1 mark)" numFmtId="0">
      <sharedItems containsBlank="1" count="3">
        <s v="1er janvier 2023"/>
        <s v="1er janvier 2022"/>
        <m/>
      </sharedItems>
    </cacheField>
    <cacheField name="When the National Insurance Commission (NIC) is supervising insurers, which of the methods below does it NOT expect to see as an IFRS 17 application method? (1 mark)" numFmtId="0">
      <sharedItems containsBlank="1" count="5">
        <s v="Approche générale de l’allocation"/>
        <s v="Approche de l’allocation des primes"/>
        <s v="Modèle de mesure générale"/>
        <s v="Approche de la commission variable"/>
        <m/>
      </sharedItems>
    </cacheField>
    <cacheField name="Which Balance Sheet entry item below is NOT expected to be shown by an insurer while implementing IFRS 17? (1 mark)" numFmtId="0">
      <sharedItems containsBlank="1" count="4">
        <s v="Prime à recevoir des titulaires de police"/>
        <s v="Actifs de contrats de réassurance"/>
        <s v="Actifs de contrats d’assurance."/>
        <m/>
      </sharedItems>
    </cacheField>
    <cacheField name="Which Profit &amp; Loss entry item below is NOT expected to be shown by an insurer while implementing IFRS 17? (1 mark)" numFmtId="0">
      <sharedItems containsBlank="1" count="5">
        <s v="Prime brute souscrite"/>
        <s v="Sinistres encourus"/>
        <s v="Commissions (coûts d’acquisition d’assurance)"/>
        <s v="Frais de gestion"/>
        <m/>
      </sharedItems>
    </cacheField>
    <cacheField name="IFRS 17 requires that the insurer establishes a new reserve called Contractual Service Margin (“CSM”). What does this reserve represent? (2 marks)" numFmtId="0">
      <sharedItems containsBlank="1" count="3">
        <s v="Bénéfice non acquis"/>
        <s v="Ajustement du Risque"/>
        <m/>
      </sharedItems>
    </cacheField>
    <cacheField name="The Risk Adjustment margin for non-financial risks can be considered as (2 marks)" numFmtId="0">
      <sharedItems containsBlank="1" count="4">
        <s v="une partie des réserves de primes et sinistres"/>
        <s v="une partie des actifs intangibles"/>
        <m/>
        <s v="une partie de la prime brute souscrite"/>
      </sharedItems>
    </cacheField>
    <cacheField name="The Liability for Incurred Claims (LIC) is composed of (2 marks)" numFmtId="0">
      <sharedItems containsBlank="1" count="3">
        <s v="Réserves des sinistres en suspens et Réserves des sinistres encourus mais non déclarés &amp; Ajustement des risques pour risques non-financiers"/>
        <s v="Passif lié au la couverture restante et marge d’ajustement des risques"/>
        <m/>
      </sharedItems>
    </cacheField>
    <cacheField name="How does IFRS 17 Standard expect the insurer and the National Insurance Commission to monitor how the discounting of cashflows is being unwound as the payment date gets closer? (2 marks)" numFmtId="0">
      <sharedItems containsBlank="1" count="5">
        <s v="au moyen des dépenses de financement de l’assurance"/>
        <s v="par le biais des fonds propres."/>
        <s v="par le biais de la marge de service contractuel"/>
        <s v="par le biais de la marge d’ajustement des risques, pour les risques non-financiers"/>
        <m/>
      </sharedItems>
    </cacheField>
    <cacheField name="If all the policyholders fully pay their premium on time, the “Insurance Revenue” of a General Insurance Company can be compared to (2 marks)" numFmtId="0">
      <sharedItems containsBlank="1" count="3">
        <s v="la prime brute acquise"/>
        <s v="la prime nette acquise"/>
        <m/>
      </sharedItems>
    </cacheField>
    <cacheField name="IFRS17 has a new view on how reinsurance contracts should be treated. The spirit of the new approach is (2 marks)" numFmtId="0">
      <sharedItems containsBlank="1" count="5">
        <s v="Séparer les flux de trésorerie de réassurance des flux de trésorerie des assurés et comptabiliser séparément le coût net de réassurance."/>
        <s v="Combiner uniquement les flux de trésorerie de réassurance et ceux des assurés, en séparant les flux de trésorerie des sinistres."/>
        <s v="Combiner uniquement les flux de trésorerie des sinistres de réassurance et ceux des assurés, en séparant les flux de trésorerie des primes."/>
        <s v="Combiner tous les flux de trésorerie de réassurance et les flux de trésorerie des assurés pour obtenir une position nette"/>
        <m/>
      </sharedItems>
    </cacheField>
    <cacheField name="IFRS 17 has a made some changes to how claim reserves should be treated when it comes to time value of money. The spirit of the new approach is (2 marks)" numFmtId="0">
      <sharedItems containsBlank="1" count="4">
        <s v="Tous les règlements devant être effectués après un an devraient faire l’objet d’actualisation, tandis que ceux devant être effectués dans moins d’un an (peuvent être actualisés ou pas ; cela est laissé au choix de l’assureur)"/>
        <s v="L’assureur a le choix entre actualiser ou ne pas actualiser, indépendamment du moment où le règlement du sinistre est prévu"/>
        <s v="Toutes les demandes de règlement doivent être actualisées, indépendamment de la date de paiement prévue."/>
        <m/>
      </sharedItems>
    </cacheField>
    <cacheField name="Some people say adoption of IFRS 17 should be encouraged by regulators, such as National Insurance Commission (NIC), because it encourages CASH and CARRY by (2 marks)" numFmtId="0">
      <sharedItems containsBlank="1" count="4">
        <s v="Ignorant les primes non perçues dans le Revenu"/>
        <s v="Ne considérant la prime que si les règlements ont été effectués"/>
        <s v="Actualisant les demandes de règlement."/>
        <m/>
      </sharedItems>
    </cacheField>
    <cacheField name="When an insurer discounts its liabilities at a higher rate than what it expecting to earn, the National Insurance Commission (NIC) can easily detect this in the Profit &amp; Loss Account by looking at (2 marks)" numFmtId="0">
      <sharedItems containsBlank="1" count="4">
        <s v="les résultats financiers nets"/>
        <s v="les charges de service d’assurance"/>
        <s v="les résultats de services d’assurance"/>
        <m/>
      </sharedItems>
    </cacheField>
    <cacheField name="Under the General Measurement Model (GMM), the insurance contract liabilities or assets are composed of (2 marks)" numFmtId="0">
      <sharedItems containsBlank="1" count="5">
        <s v="Passif de la couverture restante et passif pour sinistres encourus"/>
        <s v="Réserves de prime, de sinistres en suspens et Réserves de sinistres encourus mais non déclarés."/>
        <s v="Marge de service contractuel et Passif pour sinistres encourus"/>
        <m/>
        <s v="Passif de la couverture restante et Marge d’ajustement des risques"/>
      </sharedItems>
    </cacheField>
    <cacheField name="What is the Contractual Service Margin (“CSM”) expected to be seen in the accounts for this product by the IRAW for GoodInsurer? (6 marks)" numFmtId="0">
      <sharedItems containsBlank="1" containsMixedTypes="1" containsNumber="1" containsInteger="1" minValue="250000" maxValue="250000"/>
    </cacheField>
    <cacheField name="If no new policy was sold after the first year, what is the CSM expected in the second year? (4 marks)" numFmtId="0">
      <sharedItems containsBlank="1"/>
    </cacheField>
    <cacheField name="In Year 3, the shareholders of GoodInsurer feel that the footballers are buying very fast cars and may have more claims. There is no evidence yet that the claims will increase. The Board of GoodInsurer held a meeting and approved the Risk Adjustment to be held at a higher confidence level of 95%. This means that the Original Risk Margin would have been Wsh 100,000 instead of Wsh 50,000. Calculate the CSM for Year 3? (6 marks)" numFmtId="0">
      <sharedItems containsBlank="1" longText="1"/>
    </cacheField>
    <cacheField name="What is the Insurance Finance Expenses expected to be seen in Year 1 up-to Year 5? (5 marks)" numFmtId="0">
      <sharedItems containsBlank="1" containsMixedTypes="1" containsNumber="1" containsInteger="1" minValue="0" maxValue="0" longText="1"/>
    </cacheField>
    <cacheField name="BadInsurer decided to undercut and sell the same product at 50% of the premium. Calculate the Loss Component expected to be held on the insurer? (5 marks)" numFmtId="0">
      <sharedItems containsBlank="1" containsMixedTypes="1" containsNumber="1" containsInteger="1" minValue="0" maxValue="0"/>
    </cacheField>
    <cacheField name="Please rate your overall experience." numFmtId="0">
      <sharedItems containsString="0" containsBlank="1" containsNumber="1" containsInteger="1" minValue="50" maxValue="100" count="6">
        <n v="98"/>
        <m/>
        <n v="50"/>
        <n v="65"/>
        <n v="100"/>
        <n v="6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0"/>
  </r>
  <r>
    <x v="138"/>
  </r>
  <r>
    <x v="139"/>
  </r>
  <r>
    <x v="140"/>
  </r>
  <r>
    <x v="141"/>
  </r>
  <r>
    <x v="142"/>
  </r>
  <r>
    <x v="143"/>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
  <r>
    <s v="English"/>
    <s v="Correct Answers"/>
    <m/>
    <x v="0"/>
    <x v="0"/>
    <x v="0"/>
    <x v="0"/>
    <x v="0"/>
    <x v="0"/>
    <x v="0"/>
    <x v="0"/>
    <x v="0"/>
    <x v="0"/>
    <x v="0"/>
    <x v="0"/>
    <x v="0"/>
    <x v="0"/>
    <s v="Wsh 4B"/>
    <s v="Wsh 3.2B"/>
    <s v="Wsh 1.47B"/>
    <s v="Wsh 0 all years"/>
    <s v="Wsh 6B"/>
    <x v="0"/>
  </r>
  <r>
    <m/>
    <s v="Open-Ended Response"/>
    <s v="Open-Ended Response"/>
    <x v="1"/>
    <x v="1"/>
    <x v="1"/>
    <x v="1"/>
    <x v="1"/>
    <x v="1"/>
    <x v="1"/>
    <x v="1"/>
    <x v="1"/>
    <x v="1"/>
    <x v="1"/>
    <x v="1"/>
    <x v="1"/>
    <x v="1"/>
    <s v="Open-Ended Response"/>
    <s v="Open-Ended Response"/>
    <s v="Open-Ended Response"/>
    <s v="Open-Ended Response"/>
    <s v="Open-Ended Response"/>
    <x v="1"/>
  </r>
  <r>
    <n v="1"/>
    <s v="Wendy Hon Pin"/>
    <s v="honpin.wendy@africa-re.com"/>
    <x v="0"/>
    <x v="0"/>
    <x v="0"/>
    <x v="0"/>
    <x v="0"/>
    <x v="0"/>
    <x v="0"/>
    <x v="0"/>
    <x v="0"/>
    <x v="0"/>
    <x v="0"/>
    <x v="0"/>
    <x v="0"/>
    <x v="0"/>
    <s v="Total premium revenue:  10,000 (Policies)*400,000=WSH4,000,000,000    Total contract costs=cost of claims +risk adjustment margin =Wsh200,000+50,000=WSH250,000    Total expenses:expenses attributable to this product+overheads that cannot be attributed=WSH 2,000,000,000+3,000,000,000=WSH 5,000,000,000    Total costs+expenses=WSH250,000+5,000,000,000=Wsh 5,000,250,000    CSM=Total revenue-total costs and expenses=Wsh 4,000,000,000-5,000,250,000=-1,000,250,000    CSM (Adjusted)=CSM+Acquisition costs +Attributable expenses=-wsh1,000,250,000+50,000+100,000=-WSH1,000,100,000  The policy has a 5 year term   Release per year Wsh10,000  Total release over 5 years =Wsh10,000*5=Wsh50,000  CSM(Final)=CSM(adjusted)+total release=-Wsh1,000,100,000+50,000=-Wsh1,000,050,000  CSM is negative   "/>
    <s v="Total revenue =wsh 4,000,000,000 (10,000 policies)  Total contract costs (2nd year)=cost of claims for the remaining policies=wsh200,000*10,000 policies=wsh 2,000,000,000    Total expenses (2nd year)=attributable expenses for the remaining policies =wsh100,000*10,000policies=wsh1,000,000,000    Total contract costs+expenses=wsh2,000,000,000+1,000,000,000=WSH3,000,000,000    CSM for 2nd year =total revenue(2nd year)-total contract costs and expenses(2nd year)=wsh4,000,000,000-3,000,000,000=wsh1,000,000,000  Add the release from risk adj margin =wsh1,000,000,000+wsh10,000=Wsh1000,010,000"/>
    <s v="Total revenue =wsh 4,000,000,000 (10,000 policies)  Total contract costs(3rd year)=wsh200,000*10,000policies=wsh2,000,000,000  total expenses(3rd year)=attributable exp for the remaining policies=wsh100,000*10,000 policies=wsh 1,000,000,000    total costs and exp=wsh2,000,000,000+1,000,000,000=wsh3,000,000,000    CSM(3rd year )=total revenue(3rd year )-total costs and expenses(3rd year)=wsh4,000,000,000-3,000,000,000=wsh 1,000,000,000    release from risk margin (3rd year)  =original risk adj-cumulative release=wsh100,000-(10,000*2)=wsh80,000    CSM(3rd year adjusted)=CSM(3rd year)+release from risk adj (3rd year)=wsh1,000,000,000+80,000=Wsh1,000,080,000    CSM (3rd year)= Wsh 1,000,080,000"/>
    <s v="attributable expenses per year wsh100,000*10,000 policies  overheads that cannot be attributed :wsh3,000,000,000  insurance finance exp per year =attributable exp per year +overheads=wsh 1,000,000,000+3,000,000,000=wsh 4,000,000,000 per year"/>
    <s v="total contract revenue (3rd year)=wsh200,000*10,000 policies=wsh 2,000,000,000  total contract costs=200,000*10000=wsh 2,000,000,000  total expenses=100,000*10000policies=wsh1,000,000,000    total contract costs+exp=2,000,000,000+1,000,000,000=wsh 3,000,000,000  CSM(3rd year reduced premium)=total revenue-contract costs and exp(3rd year)=wsh2,000,000,000-3,000,000,000=-wsh1,000,000,000    release from risk margin=original risk adj -cumulative release=wsh100,000-(10,000*2)=wsh80,000    CSM(3rd year, adjusted,reduced premium)=CSM(3rd year ,reduced premium)+releasefrom risk adj(3rd year)=-wsh1,000,000,000+80,000=-wsh999,999,920    the loss component is approx -wsh1,000,000,000"/>
    <x v="2"/>
  </r>
  <r>
    <n v="2"/>
    <s v="Chevrine Le-Desire"/>
    <s v="Le-Desire.Chevrine@africa-re.com"/>
    <x v="0"/>
    <x v="0"/>
    <x v="0"/>
    <x v="0"/>
    <x v="0"/>
    <x v="0"/>
    <x v="0"/>
    <x v="0"/>
    <x v="0"/>
    <x v="0"/>
    <x v="0"/>
    <x v="2"/>
    <x v="0"/>
    <x v="0"/>
    <s v="csm= premium- present value- risk adjustment  csm= 400-0-250   csm=150"/>
    <s v="                                   initial recognition         yr 1      yr2        Estimates of PV of          (400)                          0         0  future cash inflow    Estimates of PV of  future cash outflow            0                               0         0  Estimates of PV of           ---------                    -------    ------  cash flow                            (400)                           0          0  Risk adjustment for          250                           240      230  non financial risk             ---------                   ---------   -------                                                 (150)                       240         230  Contractual Services  Margin                                    150  insurance contract               0         "/>
    <s v="                                   initial recognition         yr 1      yr2      yr3  Estimates of PV of          (400)                          0         0         0    future cash inflow    Estimates of PV of  future cash outflow            0                               0         0          0  Estimates of PV of           ---------                    -------    ------   ------  cash flow                            (400)                           0          0         0  Risk adjustment for          250                           240      230     300  non financial risk             ---------                   ---------   -------    ------                                                 (150)                       240         230     300  Contractual Services  Margin                                    150  insurance contract               0         "/>
    <s v="                                     initial recognition         yr 1      yr2      yr3  yr 4    yr5  Estimates of PV of          (400)                          0         0         0    future cash inflow    Estimates of PV of  future cash outflow            0                               0         0          0  Estimates of PV of           ---------                    -------    ------   ------  cash flow                            (400)                           0          0         0  Risk adjustment for          250                           240      230     300  non financial risk             ---------                   ---------   -------    ------                                                 (150)                       240         230     300  Contractual Services  Margin                                    150  insurance contract               0                  "/>
    <s v="premium = 200  csm= 200-250  csm =-50"/>
    <x v="3"/>
  </r>
  <r>
    <n v="3"/>
    <s v="Phocas Nyandwi"/>
    <s v="nyandwi.phocas@africa-re.com"/>
    <x v="0"/>
    <x v="0"/>
    <x v="0"/>
    <x v="0"/>
    <x v="0"/>
    <x v="0"/>
    <x v="0"/>
    <x v="0"/>
    <x v="0"/>
    <x v="0"/>
    <x v="0"/>
    <x v="2"/>
    <x v="0"/>
    <x v="0"/>
    <n v="4000000000"/>
    <n v="3600000000"/>
    <n v="2400000000"/>
    <n v="0"/>
    <n v="6000000000"/>
    <x v="4"/>
  </r>
  <r>
    <n v="4"/>
    <s v="Amusan Olaide"/>
    <s v="amusan.olaide@africa-re.com"/>
    <x v="0"/>
    <x v="0"/>
    <x v="0"/>
    <x v="0"/>
    <x v="0"/>
    <x v="0"/>
    <x v="0"/>
    <x v="0"/>
    <x v="0"/>
    <x v="0"/>
    <x v="2"/>
    <x v="2"/>
    <x v="2"/>
    <x v="2"/>
    <s v="CSM = Wsh 0"/>
    <s v="CSM = Wsh -110,000"/>
    <s v="CSM for Year 3 = Wsh -60,000"/>
    <n v="0"/>
    <n v="0"/>
    <x v="5"/>
  </r>
  <r>
    <n v="5"/>
    <s v="Olayinka Dawodu"/>
    <s v="dawodu.olayinka@africa-re.com"/>
    <x v="0"/>
    <x v="0"/>
    <x v="0"/>
    <x v="0"/>
    <x v="0"/>
    <x v="0"/>
    <x v="0"/>
    <x v="2"/>
    <x v="0"/>
    <x v="0"/>
    <x v="2"/>
    <x v="2"/>
    <x v="3"/>
    <x v="3"/>
    <s v="CSM IS Wsh 3,100,000,000    The CSM actually represents the unearned profit that the entity will recognize as it provides insurance contract services in the future. "/>
    <s v="Wsh 3,200,000,000"/>
    <s v="Wsh 2,800,000,000"/>
    <s v="Insurance finance expenses reflects the change in the carrying amount of insurance contracts as a result of the effect of time value of money and Changes in financial risk assumptions."/>
    <s v="Insurance Revenue expected to be: 400,000 X 10,000 = 4 Billion  Bad Insurer sells at 50% of cost: 200,000 X 10,000= 2 Billion    There is no information that there was an adverse event that affected the contracts or it becoming onerous. However, BadInsurer would provide for Wsh 2 Billion."/>
    <x v="6"/>
  </r>
  <r>
    <n v="6"/>
    <s v="Serigne Moustapha Diongue"/>
    <s v="diongue.moustapha@africa-re.com"/>
    <x v="0"/>
    <x v="0"/>
    <x v="0"/>
    <x v="0"/>
    <x v="0"/>
    <x v="2"/>
    <x v="0"/>
    <x v="2"/>
    <x v="0"/>
    <x v="0"/>
    <x v="0"/>
    <x v="0"/>
    <x v="2"/>
    <x v="0"/>
    <s v="n/A"/>
    <s v="n/a"/>
    <s v="n/a"/>
    <s v="n/a"/>
    <s v="n/a"/>
    <x v="7"/>
  </r>
  <r>
    <n v="7"/>
    <s v="Anifowose Yusuff"/>
    <s v="anifowose.yusuff@africa-re.com"/>
    <x v="0"/>
    <x v="0"/>
    <x v="0"/>
    <x v="0"/>
    <x v="0"/>
    <x v="0"/>
    <x v="0"/>
    <x v="0"/>
    <x v="0"/>
    <x v="0"/>
    <x v="2"/>
    <x v="0"/>
    <x v="0"/>
    <x v="0"/>
    <s v="Wsh 2,000,000,000"/>
    <s v="Wsh 1,900,000,000"/>
    <s v="Wsh 1,600,000,000"/>
    <n v="0"/>
    <s v="10,500,000,000"/>
    <x v="8"/>
  </r>
  <r>
    <n v="8"/>
    <s v="Shelton Siwedza"/>
    <s v="siwedza.shelton@africa-re.com"/>
    <x v="0"/>
    <x v="0"/>
    <x v="0"/>
    <x v="0"/>
    <x v="0"/>
    <x v="0"/>
    <x v="0"/>
    <x v="0"/>
    <x v="0"/>
    <x v="0"/>
    <x v="0"/>
    <x v="0"/>
    <x v="0"/>
    <x v="0"/>
    <s v="Wsh4bn"/>
    <s v="Wsh3.6bn"/>
    <s v="Wsh2.2bn"/>
    <s v="Wsh0"/>
    <s v="Wsh6bn"/>
    <x v="9"/>
  </r>
  <r>
    <n v="9"/>
    <s v="Joseph Gombe"/>
    <s v="gombe.joseph@africa-re.com"/>
    <x v="0"/>
    <x v="0"/>
    <x v="0"/>
    <x v="0"/>
    <x v="0"/>
    <x v="0"/>
    <x v="0"/>
    <x v="0"/>
    <x v="0"/>
    <x v="0"/>
    <x v="2"/>
    <x v="2"/>
    <x v="2"/>
    <x v="0"/>
    <s v="Wsh 4,000,000,000"/>
    <s v="Wsh 3,600,000,000"/>
    <s v="Wsh 2,400,000,000"/>
    <s v="Zero"/>
    <s v="Wsh 2,000,000,000"/>
    <x v="10"/>
  </r>
  <r>
    <n v="10"/>
    <s v="Emeka Onwuchuruba"/>
    <s v="emy84S@yahoo.com"/>
    <x v="0"/>
    <x v="2"/>
    <x v="0"/>
    <x v="0"/>
    <x v="0"/>
    <x v="3"/>
    <x v="0"/>
    <x v="2"/>
    <x v="2"/>
    <x v="0"/>
    <x v="2"/>
    <x v="3"/>
    <x v="2"/>
    <x v="3"/>
    <s v="The CSM is expected to be an asset of wsh 850,000 in the account of Goodinsurer, representing  the unearned profit from the insurance contracts."/>
    <s v="The CSM in the second year remains unearned profit from the exisitng  policies."/>
    <s v="The CSM for year 3 would be wsh 380,0000"/>
    <n v="0"/>
    <s v="Wsh 150,000"/>
    <x v="3"/>
  </r>
  <r>
    <n v="11"/>
    <s v="Oluwatosin Ajayi"/>
    <s v="ajayi.oluwatosin@africa-re.com"/>
    <x v="0"/>
    <x v="0"/>
    <x v="0"/>
    <x v="0"/>
    <x v="0"/>
    <x v="0"/>
    <x v="0"/>
    <x v="0"/>
    <x v="0"/>
    <x v="0"/>
    <x v="3"/>
    <x v="2"/>
    <x v="0"/>
    <x v="0"/>
    <m/>
    <m/>
    <m/>
    <m/>
    <m/>
    <x v="0"/>
  </r>
  <r>
    <n v="12"/>
    <s v="POGOSON BERNARD"/>
    <s v="pogoson.bvernard@africa-re.com"/>
    <x v="2"/>
    <x v="0"/>
    <x v="0"/>
    <x v="0"/>
    <x v="0"/>
    <x v="0"/>
    <x v="0"/>
    <x v="0"/>
    <x v="0"/>
    <x v="2"/>
    <x v="0"/>
    <x v="2"/>
    <x v="2"/>
    <x v="0"/>
    <s v="CSM = (Wsh 400,000 - Wsh 50,000 - Wsh 100,000 - Wsh 50,000 - Wsh 200,000) x 10,000  CSM = Wsh 0"/>
    <s v="CSM = Previous Year's CSM - Attributable Expenses - Risk Adjustment Release"/>
    <s v="CSM = Previous Year's CSM - Attributable Expenses - Risk Adjustment Release + Change in Risk Adjustment"/>
    <s v="Insurance Finance Expenses = 0, since interest rates are 0%"/>
    <s v="Loss Component = (Premium - Acquisition Costs - Attributable Expenses - Risk Adjustment) x Number of Policies"/>
    <x v="0"/>
  </r>
  <r>
    <n v="13"/>
    <s v="Ogundipe Ipadedoyin"/>
    <s v="ogundipe.ipadedoyin@africa-re.com"/>
    <x v="0"/>
    <x v="0"/>
    <x v="0"/>
    <x v="2"/>
    <x v="0"/>
    <x v="0"/>
    <x v="0"/>
    <x v="0"/>
    <x v="0"/>
    <x v="0"/>
    <x v="0"/>
    <x v="2"/>
    <x v="0"/>
    <x v="0"/>
    <n v="700"/>
    <n v="140"/>
    <n v="96"/>
    <n v="0"/>
    <n v="170"/>
    <x v="11"/>
  </r>
  <r>
    <n v="14"/>
    <s v="Olugbenga Anjorin"/>
    <s v="anjorin.olugbenga@africa-re.com"/>
    <x v="0"/>
    <x v="0"/>
    <x v="0"/>
    <x v="0"/>
    <x v="0"/>
    <x v="0"/>
    <x v="0"/>
    <x v="0"/>
    <x v="0"/>
    <x v="0"/>
    <x v="2"/>
    <x v="2"/>
    <x v="2"/>
    <x v="0"/>
    <n v="0"/>
    <n v="-110"/>
    <n v="-60"/>
    <n v="0"/>
    <n v="-220"/>
    <x v="5"/>
  </r>
  <r>
    <n v="15"/>
    <s v="Eric Kangethe"/>
    <s v="kangethe.eric@africa-re.com"/>
    <x v="0"/>
    <x v="0"/>
    <x v="0"/>
    <x v="0"/>
    <x v="0"/>
    <x v="0"/>
    <x v="0"/>
    <x v="0"/>
    <x v="0"/>
    <x v="0"/>
    <x v="0"/>
    <x v="0"/>
    <x v="0"/>
    <x v="0"/>
    <s v="Total CSM = Total Revenue - Total Expenses    Premiums 400,000  Commission 50,000  Claims 200,000  Risk Adj 50,000  Attributable Cost 100,000    CSM=400,000-50,000-200,000-50,000-100,000    CSM=0"/>
    <s v="Premiums 400,000  Commission 50,000  Claims 200,000  Risk Adj 50,000  Attributable Cost 100,000    CSM=400,000-50,000-200,000-50,000-100,000    CSM=0"/>
    <s v="  Present Value of Cash Premiums 400,000  Commission 50,000  Claims 200,000  Risk Adj 50,000  Attributable Cost 100,000    CSM=400,000-50,000-200,000-50,000-100,000    CSM=0"/>
    <s v="Since the interest is Zero, Finance Cost is Zero throughout the period of 5 years"/>
    <s v="Premiums 400,000  Commission 50,000  Claims 200,000  Risk Adj 50,000  Attributable Cost 100,000    CSM=400,000-50,000-200,000-50,000-100,000    CSM=0"/>
    <x v="10"/>
  </r>
  <r>
    <n v="16"/>
    <s v="Magome Diale"/>
    <s v="diale.magome@africa-re.com"/>
    <x v="0"/>
    <x v="0"/>
    <x v="0"/>
    <x v="0"/>
    <x v="0"/>
    <x v="0"/>
    <x v="0"/>
    <x v="0"/>
    <x v="0"/>
    <x v="0"/>
    <x v="0"/>
    <x v="0"/>
    <x v="2"/>
    <x v="0"/>
    <s v="The CSM will be 400 000 per policy."/>
    <s v="3.6billion"/>
    <s v="2.2billion"/>
    <s v="Zero"/>
    <s v="6 billion"/>
    <x v="12"/>
  </r>
  <r>
    <n v="17"/>
    <s v="SIE KOUAME KOUADIO"/>
    <s v="kouadio.sie@africa-re.com"/>
    <x v="0"/>
    <x v="0"/>
    <x v="0"/>
    <x v="0"/>
    <x v="0"/>
    <x v="0"/>
    <x v="0"/>
    <x v="0"/>
    <x v="0"/>
    <x v="0"/>
    <x v="0"/>
    <x v="0"/>
    <x v="0"/>
    <x v="0"/>
    <s v="4 billion"/>
    <s v="3.6 billion"/>
    <s v="2.4 billion"/>
    <s v="0, because the interest rate is zero"/>
    <s v="6 billion"/>
    <x v="4"/>
  </r>
  <r>
    <n v="18"/>
    <s v="David Tumuhaise"/>
    <s v="tumuhaise.david@africa-re.com"/>
    <x v="0"/>
    <x v="3"/>
    <x v="0"/>
    <x v="3"/>
    <x v="0"/>
    <x v="2"/>
    <x v="0"/>
    <x v="0"/>
    <x v="3"/>
    <x v="0"/>
    <x v="3"/>
    <x v="2"/>
    <x v="0"/>
    <x v="0"/>
    <s v="Zero (0)"/>
    <s v="Zero (0)"/>
    <s v="Zero (For a loss of Wsh100,000 per policy and Wsh1,000,000,000 for the entire 10,000 policies"/>
    <s v="  Initial Recognition      Y1     Y2          Y3       Y4       Y5            0                                0        0           0          0          0  Zero (0) throughout Year 1 to Year 5"/>
    <s v="CSM                                                                     Initial Recognition (Per Policy)  Estimate of PV of future cash inflows:              (750,000)  Estimate of PV of future cash outflows:            1,500,000  Estimate of PV of future cashflows:                    750,000  Risk Adjustment for Non-Financial Risk:          250,000  Fulfilment Cashflows:                                            1,000,000  CSM Loss Component:                                           (1,000,000)"/>
    <x v="4"/>
  </r>
  <r>
    <n v="19"/>
    <s v="Jean-Paul Tankeu"/>
    <s v="tankeu.jean-paul@africa-re.com"/>
    <x v="0"/>
    <x v="0"/>
    <x v="0"/>
    <x v="0"/>
    <x v="0"/>
    <x v="0"/>
    <x v="0"/>
    <x v="3"/>
    <x v="3"/>
    <x v="2"/>
    <x v="3"/>
    <x v="2"/>
    <x v="2"/>
    <x v="3"/>
    <s v="CSM = 0"/>
    <s v="The CSM expected in the second year is 0"/>
    <s v="The CSM for year 3 is 0 with a loss component of Wsh 100,000 per policy"/>
    <s v="The Insurance Finance Expenses expected to be seen in Year 1 up-to Year 5 are all equal to 0."/>
    <s v="Loss Component expected to be held on the insurer at initial recognition is Wsh 1,000,000 per policy."/>
    <x v="11"/>
  </r>
  <r>
    <n v="20"/>
    <s v="Ntsako Makhubele"/>
    <s v="makhubele.ntsako@africa-re.com"/>
    <x v="0"/>
    <x v="0"/>
    <x v="0"/>
    <x v="0"/>
    <x v="0"/>
    <x v="0"/>
    <x v="0"/>
    <x v="0"/>
    <x v="0"/>
    <x v="0"/>
    <x v="0"/>
    <x v="0"/>
    <x v="0"/>
    <x v="4"/>
    <s v="4000 000 000"/>
    <s v="3 600 000 000"/>
    <s v="2 400 000 000"/>
    <s v="0 for all "/>
    <s v="6 000 000 000"/>
    <x v="3"/>
  </r>
  <r>
    <n v="21"/>
    <s v="Lanre Jagunlana"/>
    <s v="Jagunlana.sulaiman@africa-re.com"/>
    <x v="0"/>
    <x v="0"/>
    <x v="0"/>
    <x v="0"/>
    <x v="0"/>
    <x v="0"/>
    <x v="0"/>
    <x v="0"/>
    <x v="0"/>
    <x v="0"/>
    <x v="0"/>
    <x v="2"/>
    <x v="0"/>
    <x v="0"/>
    <s v="400,000 * 10,000 policies = 4,000,000,000   _x0009_1_x0009_2_x0009_3_x0009_4_x0009_5  Premium_x0009_400,000_x0009_400,000_x0009_400,000_x0009_400,000_x0009_400,000  Expected cost of claims_x0009_-200,000_x0009_-200,000_x0009_-200,000_x0009_-200,000_x0009_-200,000  Acq Costs_x0009_-50,000_x0009_0_x0009_0_x0009_0_x0009_0  Attributable Expenses_x0009_-100,000_x0009_-100,000_x0009_-100,000_x0009_-100,000_x0009_-100,000  Results_x0009_50,000_x0009_100,000_x0009_100,000_x0009_100,000_x0009_100,000  RA_x0009_-50,000_x0009_-40,000_x0009_-30,000_x0009_-20,000_x0009_-10,000  Cumulative Results_x0009_400,000_x0009_360,000_x0009_270,000_x0009_180,000_x0009_90,000  "/>
    <s v="360,000 * 10,000 policies = 3,600,000,000"/>
    <s v="240,000 * 10,000 policies = 2,400,000,000  _x0009_1_x0009_2_x0009_3_x0009_4_x0009_5  Premium_x0009_400,000_x0009_400,000_x0009_400,000_x0009_400,000_x0009_400,000  Expected cost of claims_x0009_-200,000_x0009_-200,000_x0009_-200,000_x0009_-200,000_x0009_-200,000  Acq Costs_x0009_-50,000_x0009_0_x0009_0_x0009_0_x0009_0  Attributable Expenses_x0009_-100,000_x0009_-100,000_x0009_-100,000_x0009_-100,000_x0009_-100,000  Results_x0009_50,000_x0009_100,000_x0009_100,000_x0009_100,000_x0009_100,000  RA_x0009_-100,000_x0009_-80,000_x0009_-60,000_x0009_-40,000_x0009_-20,000  Cumulative Results_x0009_350,000_x0009_320,000_x0009_240,000_x0009_160,000_x0009_80,000"/>
    <s v="IFIE = 0 from year 1 to 5 since the discount rate is zero"/>
    <s v="Loss Component = 600,000 * 10,000 policies = 6,000,000,000    _x0009_1_x0009_2_x0009_3_x0009_4_x0009_5  Premium_x0009_200,000_x0009_200,000_x0009_200,000_x0009_200,000_x0009_200,000  Expected cost of claims_x0009_-200,000_x0009_-200,000_x0009_-200,000_x0009_-200,000_x0009_-200,000  Acq Costs_x0009_-50,000_x0009_0_x0009_0_x0009_0_x0009_0  Attributable Expenses_x0009_-100,000_x0009_-100,000_x0009_-100,000_x0009_-100,000_x0009_-100,000  Results_x0009_-150,000_x0009_-100,000_x0009_-100,000_x0009_-100,000_x0009_-100,000  RA_x0009_-50,000_x0009_-40,000_x0009_-30,000_x0009_-20,000_x0009_-10,000  Cumulative Results_x0009_-600,000_x0009_-440,000_x0009_-330,000_x0009_-220,000_x0009_-110,000  "/>
    <x v="4"/>
  </r>
  <r>
    <n v="22"/>
    <s v="Chris Saigbe"/>
    <s v="saigbe.chris@africa-re.com"/>
    <x v="0"/>
    <x v="0"/>
    <x v="0"/>
    <x v="0"/>
    <x v="0"/>
    <x v="0"/>
    <x v="0"/>
    <x v="0"/>
    <x v="0"/>
    <x v="0"/>
    <x v="0"/>
    <x v="2"/>
    <x v="0"/>
    <x v="0"/>
    <s v="CSM is 0"/>
    <s v="CSM is 0"/>
    <s v="CSM is 0, but with a loss component of Cu100,000 on per policy basis"/>
    <s v="The IFE is 0 for the whole period"/>
    <s v="The Loss component is Cu1,000,000 per policy."/>
    <x v="6"/>
  </r>
  <r>
    <n v="23"/>
    <s v="Adedapo Omotoso"/>
    <s v="omotoso.adedapo@africa-re.com"/>
    <x v="0"/>
    <x v="0"/>
    <x v="0"/>
    <x v="0"/>
    <x v="0"/>
    <x v="0"/>
    <x v="0"/>
    <x v="0"/>
    <x v="2"/>
    <x v="0"/>
    <x v="0"/>
    <x v="0"/>
    <x v="0"/>
    <x v="3"/>
    <n v="700"/>
    <n v="140"/>
    <n v="96"/>
    <n v="0"/>
    <n v="170"/>
    <x v="13"/>
  </r>
  <r>
    <n v="24"/>
    <s v="MAYOWA OLUMIDE SEGUN"/>
    <s v="segun.mayowa@africa-re.com"/>
    <x v="0"/>
    <x v="0"/>
    <x v="0"/>
    <x v="0"/>
    <x v="0"/>
    <x v="0"/>
    <x v="0"/>
    <x v="0"/>
    <x v="0"/>
    <x v="2"/>
    <x v="0"/>
    <x v="2"/>
    <x v="2"/>
    <x v="0"/>
    <s v="CSM is Zero"/>
    <s v="The CSM in the Second Year is Zero"/>
    <s v="Since the CSM cannot be negative, the revised CSM is Zero with a loss Component of Wsh 100,000.00"/>
    <s v="The Finance Expenses is Zero "/>
    <s v="Loss Component of Wsh 1,000,000.00"/>
    <x v="14"/>
  </r>
  <r>
    <n v="25"/>
    <s v="Paul Atiomo"/>
    <s v="atiomo.paul@africa-re.com"/>
    <x v="0"/>
    <x v="0"/>
    <x v="2"/>
    <x v="0"/>
    <x v="0"/>
    <x v="0"/>
    <x v="0"/>
    <x v="0"/>
    <x v="0"/>
    <x v="0"/>
    <x v="3"/>
    <x v="4"/>
    <x v="3"/>
    <x v="4"/>
    <s v="How to calculate the Contractual Service Margin (CSM) for GoodInsurer's 5-Year endowment life insurance product is as follows;    - Premium per policy: Wsh 400,000  - Death or maturity benefit: Wsh 1,000,000  - Cost of claims: Wsh 200,000 per year per policy   - Risk Adjustment for Non-Financial Risk: Wsh 50,000 per year per policy  - Attributable expenses per policy:    - Acquisition costs (first year only): Wsh 50,000    - Attributable expenses: Wsh 100,000 per year  - Non-attributable expenses: Wsh 200,000 per policy  - Number of policies sold in the first year: 10,000    To calculate the Contractual Service Margin (CSM):    1. Revenue (Premiums):  - The total premium per policy is **Wsh 400,000**.  - For 10,000 policies sold, the total premium collected is:     Wsh 4,000,000,000        2. Expected Claims (Cost of claims):  - The cost of claims per policy is Wsh 200,000 per year for 5 years, so the total expected claims per policy over the life of the product is:  Wsh 1,000,000   - The total expected claims for all policies is:  Wsh 10,000,000,000        3. Risk Adjustment:  - The risk adjustment per policy is **Wsh 50,000** per year, which means over 5 years the total risk adjustment per policy is:    Wsh 250,000      - The total risk adjustment for all policies is: Wsh 2,500,000,000    - Since the company plans to release Wsh 10,000 per year from the risk adjustment, they expect to release Wsh 50,000 per policy over 5 years, reducing the overall risk adjustment liability. This will be factored into the CSM release.    4. Expenses:  - Acquisition costs per policy in the first year: Wsh 50,000.  - Attributable expenses per policy per year: Wsh 100,000 per year for 5 years:  Wsh 500,000  - Total acquisition and attributable expenses per policy over 5 years: Wsh 550,000   - Non-attributable expenses per policy: Wsh 200,000 over the life of the contract.  - Therefore, the total expenses per policy over 5 years:    Wsh 750,000   - For 10,000 policies, the total expenses are: Wsh 7,500,000,000     5. Expected Profit (CSM):  - The expected profit, or CSM, is calculated as the difference between the total premiums and the sum of the total claims, total risk adjustment, and total expenses.        Using the following formula:    CSM = Total Premiums - Total Claims+ Total Risk Adjustment + Total Expenses      Substituting the values:  CSM = 4,000,000,000 - (10,000,000,000 + 2,500,000,000 + 7,500,000,000)  = - Wsh 16,000,000,000      6. The negative CSM of Wsh 16 billion indicates that the product, as structured, is unprofitable. This loss arises because the total cost (claims, risk adjustment, and expenses) significantly exceeds the premiums collected. The product may need to be re-priced or restructured to make it viable. The primary drivers of the loss are the high claims and expenses relative to the premiums.    "/>
    <s v="  Calculating the Contractual Service Margin (CSM) for the second year, focuses on how much profit is expected to be recognized from the policies that were sold in the first year, assuming no new policies are sold after the first year. The CSM for the second year will be affected by several factors, including expected claims, risk adjustments, expenses, and the release of the risk adjustment.    Assumptions:    - Total number of policies sold: 10,000  - Premium per policy: Wsh 400,000  - Death or maturity benefit: Wsh 1,000,000  - Cost of claims per policy: Wsh 200,000 per year   - Risk adjustment per policy: Wsh 50,000 per year  - Release of risk adjustment: Wsh 10,000 per year per policy  - Attributable expenses per policy: Wsh 50,000 in the first year, and Wsh 100,000 per year afterward  - Non-attributable expenses per policy: Wsh 200,000 spread over the 5 years  - Total overheads: Wsh 5 billion     For the second year, we need to consider:    1. Revenue (Premiums): No new premiums are collected in the second year since no new policies are sold. The premium collected from the first year is already part of the calculation from the first year.      2. Expected Claims (Cost of Claims): The expected cost of claims for the second year per policy is still Wsh 200,000.       Total expected claims for the second year for 10,000 policies:     Wsh 2,000,000,000      3. Risk Adjustment:     - The risk adjustment for the second year is Wsh 50,000 per policy. However, the Board expects to release Wsh 10,000 of this risk adjustment per policy per year.     - Therefore, the remaining risk adjustment in the second year per policy is Wsh 40,000.     Total remaining risk adjustment in Year 2 for all policies:   Wsh 400,000,000    4. Attributable Expenses:     - In the second year, the attributable expenses per policy are Wsh 100,000.     Total attributable expenses for the second year for 10,000 policies: Wsh 1,000,000,000      5. Non-attributable Expenses:     - Non-attributable expenses are allocated at Wsh 200,000 per policy over the 5 years.     - In the second year, the portion of non-attributable expenses per policy is:Wsh 40,000   Total non-attributable expenses for the second year for 10,000 policies: Wsh 400,000,000    CSM Calculation for Year 2:    The CSM in the second year is the profit expected to be recognized from the product after accounting for the claims, risk adjustment, and expenses.  CSM in Year 2 = Remaining CSM from Year 1 - Claims in Year 2 + Risk Adjustment in Year 2 + Attributable Expenses in Year 2 + Non-Attributable Expenses in Year 2    The CSM in the first year was negative at Wsh -16,000,000,000 (unprofitable).  - For the second year, the expected cost components are:    Claims in Year 2 = Wsh 2,000,000,000   Risk Adjustment in Year 2 = Wsh 400,000,000    Attributable Expenses in Year 2 = Wsh 1,000,000,000    Non-Attributable Expenses in Year 2 = Wsh 400,000,000    Total Expected Costs in Year 2 = 2,000,000,000 + 400,000,000 + 1,000,000,000 + 400,000,000 = Wsh 3,800,000,000    Since the CSM in the first year was already negative by Wsh 16,000,000,000, and the costs continue to exceed any profit components, the CSM in the second year will remain negative. Thus, the CSM expected in Year 2 will be further reduced by the total costs of Wsh 3,800,000,000.  New CSM in Year 2: -16,000,000,000 - 3,800,000,000 = - Wsh 19,800,000,000      The CSM expected in the second year is Wsh -19.8 billion. This reflects an increasing unprofitability of the product as the total costs in the second year (claims, risk adjustment, and expenses) further erode the company's expected profit margin.  "/>
    <s v="The Contractual Service Margin (CSM) for Year 3 of the insurance product accounts for the changes in the risk adjustment following the Board's decision to increase the confidence level from 85% to 95%, raising the original Risk Adjustment for Non-Financial Risk (RA) from Wsh 50,000 to Wsh 100,000 per policy.    Claims, expenses, and risk adjustment release into the CSM calculation for Year 3 are also taken into account, considering the new risk adjustment level.    1. Premium per policy: Wsh 400,000  2. Death or maturity benefit: Wsh 1,000,000  3. Cost of claims: Wsh 200,000 per year per policy  4. Original Risk Adjustment: Wsh 50,000 per policy  5. Revised Risk Adjustment: Wsh 100,000 per policy  6. Risk Adjustment release per policy: Wsh 10,000 per year  7. Attributable expenses: Wsh 50,000 in the first year (acquisition cost), Wsh 100,000 per year thereafter  8. Non-attributable expenses per policy: Wsh 200,000 over 5 years  9. Number of policies sold: 10,000  Year 3 Adjustments    - Risk Adjustment Change: The Board raised the risk margin from Wsh 50,000 to Wsh 100,000 per policy. Therefore, the remaining risk adjustment to be recognized in Year 3 will reflect this increase.        - The original risk adjustment was Wsh 50,000 per policy per year.    - Now, with the revised confidence level of 95%, the risk adjustment is Wsh 100,000 per policy per year.      However, the Board is still releasing Wsh 10,000 per year per policy, meaning in Year 3 the revised risk adjustment to be held per policy will be reduced by Wsh 30,000 (from the releases in Years 1, 2, and 3).    Remaining Risk Adjustment in Year 3 = Wsh 70,000 per policy        Therefore, the total risk adjustment in Year 3 for 10,000 policies is:  Wsh 700,000,000     Expected Costs for Year 3:    1. Expected Claims:     - The cost of claims per policy is Wsh 200,000 per year.     - Total claims in Year 3 for 10,000 policies: Wsh 2,000,000,000       2. Attributable Expenses:     - Attributable expenses in Year 3 are Wsh 100,000 per policy.     - Total attributable expenses in Year 3 for 10,000 policies: Wsh 1,000,000,000        3. Non-attributable Expenses:     - The non-attributable expenses allocated per policy are Wsh 200,000 spread over 5 years, so for Year 3, the portion per policy is: Wsh 40,000     - Total non-attributable expenses in Year 3 for 10,000 policies: Wsh 400,000,000        Total Costs for Year 3: Add the claims, risk adjustment, attributable expenses, and non-attributable expenses:    Total costs in Year 3 = 2,000,000,000 + 700,000,000 + 1,000,000,000 + 400,000,000 = Wsh 4,100,000,000    CSM Calculation for Year 3:    In Year 1, the calculated CSM was **Wsh -16 billion**, and in Year 2, the CSM was **Wsh -19.8 billion**. Since there are no new premiums collected in Year 3 (no new policies were sold), the CSM will be further reduced by the total costs incurred in Year 3.    The CSM for Year 3 = CSM in Year 2 - Total Costs in Year 3   = -19,800,000,000 - 4,100,000,000 = - Wsh 23,900,000,000    The CSM expected for Year 3 is Wsh -23.9 billion. The product continues to be unprofitable as the costs exceed the revenues, and the increase in the risk adjustment has further deepened the negative margin.  "/>
    <s v="Insurance Finance Expenses (IFE) expected over the 5-year period for the endowment life insurance product offered by GoodInsurer, breaks down the components contributing to these expenses and spread them over the life of the policy.    1. Premium per policy: Wsh 400,000  2. Death or maturity benefit: Wsh 1,000,000  3. Cost of claims: Wsh 200,000 per year per policy  4. Risk Adjustment (RA): Wsh 50,000 per policy (adjusted based on risk appetite)     - Release of Wsh 10,000 per year if no significant claims  5. Attributable expenses:     - Acquisition cost in Year 1: Wsh 50,000 per policy     - Attributable expenses every year after Year 1: Wsh 100,000 per year  6. Non-attributable expenses:     - Wsh 200,000 per policy spread over 5 years  7. Total policies sold: 10,000  8. Sales staff salary: Wsh 1 billion (included as overhead)  9. Attributable management expenses: Wsh 2 billion  10. Non-attributable management expenses: Wsh 3 billion (allocated Wsh 200,000 per policy over 5 years)    Insurance Finance Expenses (IFE): Generally include the costs related to the unwinding of discount rates, interest expenses, or any changes in financial assumptions over time. These could be driven by the risk adjustment, claims cost, and policyholder liabilities. For this simplified case, we'll assume the IFE includes:    1. Cost of Claims: The expenses related to paying out death or maturity benefits over the life of the product.  2. Risk Adjustment (Unwinding): The gradual release of the risk adjustment as it is used to mitigate non-financial risk.  3. Attributable and Non-Attributable Expenses: These are administrative costs related to maintaining the policies.    1. Cost of Claims (Insurance Claims):  The expected claims per policy each year are Wsh 200,000, as determined by the Government Actuary. Since there are 10,000 policies, the total expected claims per year = Wsh 2,000,000,000    This is consistent each year from Year 1 to Year 5 unless actual mortality rates differ.    2. Risk Adjustment (Unwinding) is Wsh 50,000 per policy, but the Board expects to release Wsh 10,000 each year. The risk adjustment release gives investors comfort that the product is profitable if claims do not exceed expectations. The release each year is: 10,000  Total risk adjustment release per year for all policies} = Wsh 100,000,000    The risk adjustment reduces every year by Wsh 10,000 per policy, so the unwinding of the risk adjustment contributes to IFE. The remaining risk adjustment over time is as follows:    - Year 1: Wsh 50,000 - Wsh 10,000 = Wsh 40,000  - Year 2: Wsh 40,000 - Wsh 10,000 = Wsh 30,000  - Year 3: Wsh 30,000 - Wsh 10,000 = Wsh 20,000  - Year 4: Wsh 20,000 - Wsh 10,000 = Wsh 10,000  - Year 5: Wsh 10,000 - Wsh 10,000 = Wsh 0    Thus, the total remaining risk adjustment for all policies at the end of each year is:    - Year 1: 40,000 \times 10,000 = Wsh 400,000,000  - Year 2: 30,000 \times 10,000 = Wsh 300,000,000  - Year 3: 20,000 \times 10,000 = Wsh 200,000,000  - Year 4: 10,000 \times 10,000 = Wsh 100,000,000  - Year 5: 0    3. Attributable and Non-Attributable Expenses:    - Attributable expenses per policy:    - Wsh 50,000 in Year 1 for acquisition    - Wsh 100,000 per year from Year 2 to Year 5        Total attributable expenses for all policies:    - Year 1: 50,000 \times 10,000 = Wsh 500,000,000    - Years 2-5: 100,000 \times 10,000 = Wsh 1,000,000,000 per year      - Non-attributable expenses:    These are Wsh 200,000 per policy spread over 5 years, or Wsh 40,000 per year per policy.        Total non-attributable expenses for all policies per year:    Non-attributable expenses per year = 40,000 \times 10,000 = Wsh 400,000,000    Total Insurance Finance Expenses (IFE) Per Year:    IFE in Year = Total claims + Risk Adjustment Release + Attributable Expenses + Non-attributable Expenses    Year 1: IFE in Year 1 = 2,000,000,000 + 100,000,000 + 500,000,000 + 400,000,000 = Wsh 3,000,000,000    Year 2: IFE in Year 2 = 2,000,000,000 + 100,000,000 + 1,000,000,000 + 400,000,000 = Wsh 3,500,000,000    Year 3: IFE in Year 3 = 2,000,000,000 + 100,000,000 + 1,000,000,000 + 400,000,000 = Wsh 3,500,000,000    Year 4: IFE in Year 4 = 2,000,000,000 + 100,000,000 + 1,000,000,000 + 400,000,000 = Wsh 3,500,000,000    Year 5: IFE in Year 5 = 2,000,000,000 + 0 + 1,000,000,000 + 400,000,000 = Wsh 3,400,000,000    IFE for Years 1 to 5:  - Year 1: Wsh 3,000,000,000  - Year 2: Wsh 3,500,000,000  - Year 3: Wsh 3,500,000,000  - Year 4: Wsh 3,500,000,000  - Year 5: Wsh 3,400,000,000    This is the expected Insurance Finance Expenses over the 5 years of the product based on the information provided.      "/>
    <s v="The Loss Component that GoodInsurer is expected to hold after BadInsurer undercuts the premium price by 50%, assesses how the reduction in premium impacts the profitability of the product and whether it results in an onerous contract.     1. GoodInsurer's premium per policy: Wsh 400,000  2. BadInsurer's premium per policy: Wsh 200,000 (50% of GoodInsurer's price)  3. Death or maturity benefit: Wsh 1,000,000  4. Cost of claims: Wsh 200,000 per year per policy   5. Risk Adjustment: Wsh 50,000 per policy (with Wsh 10,000 released each year)  6. Attributable expenses:      - Acquisition cost: Wsh 50,000 in Year 1     - Annual attributable expenses: Wsh 100,000 per year  7. Non-attributable expenses: Wsh 200,000 spread over 5 years  8. Total policies sold: 10,000  9. Expected cost per policyholder: Wsh 250,000 per year (Wsh 200,000 claims + Wsh 50,000 risk margin)     GoodInsurer's Expected Cash Flows per Policy    1. Annual cost of claims: Wsh 200,000  2. Risk adjustment per year: Wsh 50,000 (gradually released over 5 years)  3. Attributable expenses:      - Year 1: Wsh 50,000 (acquisition cost)     - Year 2-5: Wsh 100,000 per year    4. Non-attributable expenses:      - Wsh 200,000 per policy spread over 5 years, or Wsh 40,000 per year    So, for Year 1, the total expected cost per policy is: Wsh 340,000    For Year 2-5, the expected cost per policy is: Wsh 390,000    Total Expected Costs for GoodInsurer (5 Years):  For GoodInsurer, the total expected costs per policy over the 5 years are Wsh 1,900,000    This means GoodInsurer expects to incur Wsh 1,900,000 in costs per policy over 5 years.    GoodInsurer collects Wsh 400,000 per policy as a single premium.    Calculate BadInsurer's Cash Flows    BadInsurer's charges Wsh 200,000 per policy, half of GoodInsurer's premium.    Expected Costs for BadInsurer: BadInsurer's costs are identical to GoodInsurer's since both companies offer the same product under the same conditions: Wsh 1,900,000    However, BadInsurer only collects Wsh 200,000 in premium per policy.    Calculate the Loss Component for BadInsurer    Loss Component calculation needs to determine whether the product is onerous i.e., the total expected cost exceeds the total premium income.    For BadInsurer:    - Total costs per policy: Wsh 1,900,000  - Premium income per policy: Wsh 200,000  - Loss per policy: Wsh 1,700,000     Thus, BadInsurer incurs a loss of Wsh 1,700,000 per policy.    Calculate the Total Loss Component for 10,000 Policies    BadInsurer sold 10,000 policies. The total loss component is Wsh 17,000,000,000    The Loss Component that BadInsurer is expected to hold is Wsh 17 billion. This represents the expected shortfall between the premium collected and the total expected costs of providing the coverage over 5 years.          "/>
    <x v="15"/>
  </r>
  <r>
    <n v="26"/>
    <s v="OWUNYESIGA RACHEAL"/>
    <s v="Owunyesiga.Racheal@africa-re.com"/>
    <x v="0"/>
    <x v="0"/>
    <x v="0"/>
    <x v="2"/>
    <x v="0"/>
    <x v="0"/>
    <x v="0"/>
    <x v="3"/>
    <x v="0"/>
    <x v="0"/>
    <x v="0"/>
    <x v="2"/>
    <x v="4"/>
    <x v="0"/>
    <n v="0"/>
    <n v="0"/>
    <s v="100,000"/>
    <n v="0"/>
    <s v="1,000,000"/>
    <x v="16"/>
  </r>
  <r>
    <n v="27"/>
    <s v="Lazard Toe"/>
    <s v="toe.lazard@africa-re.com"/>
    <x v="0"/>
    <x v="0"/>
    <x v="0"/>
    <x v="0"/>
    <x v="0"/>
    <x v="0"/>
    <x v="0"/>
    <x v="0"/>
    <x v="0"/>
    <x v="0"/>
    <x v="0"/>
    <x v="2"/>
    <x v="0"/>
    <x v="0"/>
    <s v="CMS=0"/>
    <s v="CMS=0"/>
    <s v="The contract is onerous, the CMS = 0"/>
    <s v="The Insurance Finance Expenses expected is 0"/>
    <s v="The total loss Component expected is WSH1,500,000.00"/>
    <x v="17"/>
  </r>
  <r>
    <n v="28"/>
    <s v="Gbenga Adegboye"/>
    <s v="adegboye.gbenga@africa-re.com"/>
    <x v="0"/>
    <x v="2"/>
    <x v="0"/>
    <x v="0"/>
    <x v="0"/>
    <x v="0"/>
    <x v="0"/>
    <x v="2"/>
    <x v="3"/>
    <x v="0"/>
    <x v="2"/>
    <x v="2"/>
    <x v="0"/>
    <x v="3"/>
    <s v="Wsh 2,500,000,000"/>
    <s v="Wsh 3,400,000,520"/>
    <s v="wsh 2,750,000,000"/>
    <s v="Wsh 25,000,000,000"/>
    <s v="Wsh200,000"/>
    <x v="18"/>
  </r>
  <r>
    <n v="29"/>
    <s v="Ranjana Soomirtee"/>
    <s v="soomirtee.ranjana@africa-re.com"/>
    <x v="0"/>
    <x v="0"/>
    <x v="0"/>
    <x v="0"/>
    <x v="0"/>
    <x v="0"/>
    <x v="0"/>
    <x v="0"/>
    <x v="0"/>
    <x v="0"/>
    <x v="0"/>
    <x v="2"/>
    <x v="0"/>
    <x v="0"/>
    <s v="CSM = Premium Income−Total Expected Costs+ Release from Risk Adjustment Margin−Acquisition Costs −Attributable Expenses    Premiums Collected = Wsh 400,000 per policy per year                                               x  10,000 policies                                          =Wsh 4,000,000,000    Expected Costs for 10,000 Policies = (200,000+50,000)x10,000 = Wsh 2,500,000,000    Release from Risk Adjustment Margin = Wsh 10,000 per policy × 10,000 policies = Wsh 100,000,000    Acquisition Costs= Wsh 50,000 per policy for the 1st yr × 10,000 policies = Wsh 500,000,000    Attributable Expenses= Wsh 100,000 per policy/year × 10,000 policies = Wsh 1,000,000,000    Non-Attributable Expenses= Wsh 200,000 per policy × 10,000 policies = Wsh 2,000,000,000    Total expected cost =Wsh 2,500,000,000 +   Wsh 2,000,000,000 = Wsh 4,500,000,000    CSM = Wsh 4,000,000,000 − Wsh 4,500,000,000 +               Wsh 100,000,000 − Wsh 500,000,000 −   Wsh 1,000,000,000          = -Wsh 1,900,000,000"/>
    <s v="CSM for 2nd Yr =     CSM Second Year = Starting CSM + Premium Income − Total Expected Costs + Release from Risk Adjustment Margin    CSM of 2nd Yr   =      −Wsh 1,900,000,000 +                                          Wsh 4,000,000,000 −                                          Wsh 3,500,000,000 +                                           Wsh 100,000,000                                        =  - Wsh 1,300,000,000.     CSM expected at the end of the 2nd yr = -Wsh 1,300,000,000  "/>
    <s v="CSM of Yr 3 = CSM of 2nd Yr + Premium Income − Total Expected Costs + Release from Risk Adjustment Margin − Increase in Risk Adjustment Margin    Premium Income for Yr 3 = Wsh 400,000/ policy × 10,000 policies                                                    = Wsh 4,000,000,000    Risk Adjustment Margin = Original Risk Adjustment Margin – New Risk Adjustment Margin                                                 (100,000 – 50,000) x 10,000 policies                                              = Wsh 500,000,000    Total Expected Costs for Yr 3 = Claims Cost + New Risk Adjustment Margin + Attributable Expenses    Claims Cost =   Wsh 200,000/ policy × 10,000 policies = Wsh 2,000,000,000    New Risk Adjustment Margin = Wsh 100,000/ policy × 10,000 policies = Wsh 1,000,000,000    Attributable Expenses = Wsh 100,000/ policy × 10,000 policies = Wsh 1,000,000,000    Total Expected Costs for Yr 3 = Wsh 2,000,000,000 + Wsh 1,000,000,000 + Wsh 1,000,000,000                                               = Wsh 4,000,000,000  Release from Risk Adjustment Margin   = Wsh 10,000/policy × 10,000 policies                                                                          = Wsh 100,000,000    CSMof Year 3   = (−Wsh 1,300,000,000) +                                    Wsh 4,000,000,000 −                                    Wsh 4,000,000,000 +                                       Wsh 100,000,000 −                                        Wsh 500,000,000                                = -Wsh 1,700,000,000  "/>
    <s v="1.  Since the interest rate is 0%, the focus is on the change in the present value of the liabilities over time due to the passage of time, but since the time value of money is neutral only Risk Adjustment Margin and Contractual Service Margin (CSM) over the years will be used to calculate the Insurance Finance Expenses.    2. Seeing as we are given only the Risk Adjustment, we can deduce that Insurance Finance Expenses would correlate with the Risk Adjustment Margin.    3. As such without more information the Insurance Finance Expenses for each year are Wsh 0.  "/>
    <s v="Loss Component = Total Expected Costs−Total Premium Income    New Premium Income, 50% of the premium    Premium = 0.5 × Wsh 400,000                     =Wsh200,000     Total Premium Income = Wsh 200,000/ policy ×10,000 policies                                             = Wsh 2,000,000,000    Loss Component = Wsh4,000,000,000 − Wsh2,000,000,000                                  = Wsh2,000,000,000    Loss Component expected to be held by insurer(BadInsurer)                   = Wsh 2,000,000,000  "/>
    <x v="4"/>
  </r>
  <r>
    <n v="30"/>
    <s v="Mesfin Abebe Damtew"/>
    <s v="damtew.mesfin@africa-re.com"/>
    <x v="0"/>
    <x v="0"/>
    <x v="0"/>
    <x v="0"/>
    <x v="0"/>
    <x v="0"/>
    <x v="0"/>
    <x v="2"/>
    <x v="0"/>
    <x v="0"/>
    <x v="2"/>
    <x v="0"/>
    <x v="2"/>
    <x v="0"/>
    <s v="NA"/>
    <s v="NA"/>
    <s v="NA"/>
    <s v="NA"/>
    <s v="NA"/>
    <x v="9"/>
  </r>
  <r>
    <n v="31"/>
    <s v="Emma Mwihia"/>
    <s v="mwihia.emma@africa-re.com"/>
    <x v="0"/>
    <x v="0"/>
    <x v="0"/>
    <x v="0"/>
    <x v="0"/>
    <x v="0"/>
    <x v="0"/>
    <x v="0"/>
    <x v="0"/>
    <x v="0"/>
    <x v="2"/>
    <x v="0"/>
    <x v="0"/>
    <x v="0"/>
    <n v="0"/>
    <n v="0"/>
    <n v="0"/>
    <n v="0"/>
    <n v="0"/>
    <x v="19"/>
  </r>
  <r>
    <n v="32"/>
    <s v="Pranil Sharma"/>
    <s v="sharma.pranil@africa-re.co"/>
    <x v="0"/>
    <x v="0"/>
    <x v="0"/>
    <x v="0"/>
    <x v="0"/>
    <x v="0"/>
    <x v="0"/>
    <x v="0"/>
    <x v="3"/>
    <x v="0"/>
    <x v="2"/>
    <x v="2"/>
    <x v="0"/>
    <x v="0"/>
    <s v="PV cash inflows -4 000 000 000.00 &amp; PV cash outflows 25 500 000 000.00 therefore  PV of future cashflows 21 500 000 000.00 . Now Risk adj for non-fin risk 2 500 000 000.00  Therefore Fulfilment cashflows 24 000 000 000.00. CSM = -24 000 000.00  Ins con a/l in initial recognition 24 000 000 000.00 . Ins service expense -24 000 000 000.00.  Loss recognised for the year -24 000 000 000.00   CSM set to zero"/>
    <s v="CSM = zero. The CSM expected in the accounts for the second year would be zero,  as the entire initial negative CSM was recognized as a loss in the first year,  and there are no new policies to generate a new CSM."/>
    <s v="Same as 1,17 above except the Risk adjustment for financial risk chages from 2500 000 000.00  to 5000 000 000.00 resulting in an insurance service expense of -26 500 000 000.00"/>
    <s v="No CSM to relase  No discounting effect  Impact of risk adjustment change does not affect IFE  Ni IFE as no discouting due to 0% interest rate and no remaining CSM"/>
    <s v="PV cash inflows -1 000 000.00  PV cash outflows 2 550 000.00  PV of future cashflows 1 550 000.00  Risk adj for non-fin risk 250 000.00  Fulfilment cashflows 1 800 000.00  CSM  Ins con a/l in initial recognition 1 800 000.00  Ins service expense -1 800 000.00  Loss recognised for the year -1 800 000.00 per policy, so big losses"/>
    <x v="20"/>
  </r>
  <r>
    <n v="33"/>
    <s v="Roopravesh Khooblall"/>
    <s v="khooblall.roopravesh@africa-re.com"/>
    <x v="0"/>
    <x v="0"/>
    <x v="3"/>
    <x v="0"/>
    <x v="0"/>
    <x v="0"/>
    <x v="0"/>
    <x v="0"/>
    <x v="0"/>
    <x v="0"/>
    <x v="0"/>
    <x v="0"/>
    <x v="0"/>
    <x v="0"/>
    <m/>
    <m/>
    <m/>
    <m/>
    <m/>
    <x v="0"/>
  </r>
  <r>
    <n v="34"/>
    <s v="Glen Peters"/>
    <s v="peters.glen@africa-re.com"/>
    <x v="0"/>
    <x v="0"/>
    <x v="0"/>
    <x v="0"/>
    <x v="0"/>
    <x v="0"/>
    <x v="0"/>
    <x v="0"/>
    <x v="0"/>
    <x v="0"/>
    <x v="0"/>
    <x v="2"/>
    <x v="0"/>
    <x v="3"/>
    <s v="_x0009_Per Year_x0009_Contract term  Premium_x0009_-400 000.00 _x0009_-2 000 000.00   Expected Claims_x0009_ 200 000.00 _x0009_ 1 000 000.00   Comm_x0009_ 50 000.00 _x0009_ 50 000.00   Attribuateble expenses_x0009_ 100 000.00 _x0009_ 500 000.00   RA_x0009__x0009_ 50 000   Expected costs_x0009_ 1 550 000.00 _x0009_  Opening CSM_x0009_ 4 000 000 000 _x0009_  Closing CSM therefore 4/5= Wsh 3 200 000 000"/>
    <s v="Whs 2 400 000 000"/>
    <s v="Opening CSM Year 3_x0009_ 2 400 000 000.00   Change in RA_x0009_-500 000 000.00   CSM amortisation_x0009_-633 333 333.33   Closing CSM Year 3_x0009_ 1 266 666 666.67   "/>
    <s v="There is no impact on discounting therefore Insurance Finance expense is zero"/>
    <s v="_x0009_Per Year_x0009_Contract term  Premium_x0009_-200 000.00 _x0009_-1 000 000.00   Expected Claims_x0009_ 200 000.00 _x0009_ 1 000 000.00   Comm_x0009_ 50 000.00 _x0009_ 50 000.00   Attribuateble expenses_x0009_ 100 000.00 _x0009_ 500 000.00   RA_x0009__x0009_ 50 000   Expected costs_x0009_ 1 550 000.00 _x0009_  Loss Component_x0009_-6 000 000 000 _x0009_  "/>
    <x v="10"/>
  </r>
  <r>
    <n v="35"/>
    <s v="Vedika Sooruth"/>
    <s v="sooruth.vedika@africa-re.com"/>
    <x v="0"/>
    <x v="0"/>
    <x v="0"/>
    <x v="0"/>
    <x v="0"/>
    <x v="0"/>
    <x v="0"/>
    <x v="0"/>
    <x v="0"/>
    <x v="0"/>
    <x v="0"/>
    <x v="2"/>
    <x v="0"/>
    <x v="0"/>
    <m/>
    <m/>
    <m/>
    <m/>
    <m/>
    <x v="0"/>
  </r>
  <r>
    <n v="36"/>
    <s v="Heshinee Gungaram Juggapah"/>
    <s v="juggapah.heshinee@africa-re.com"/>
    <x v="0"/>
    <x v="0"/>
    <x v="0"/>
    <x v="0"/>
    <x v="0"/>
    <x v="0"/>
    <x v="0"/>
    <x v="0"/>
    <x v="0"/>
    <x v="0"/>
    <x v="0"/>
    <x v="2"/>
    <x v="0"/>
    <x v="0"/>
    <m/>
    <m/>
    <m/>
    <m/>
    <m/>
    <x v="0"/>
  </r>
  <r>
    <n v="37"/>
    <s v="Teeshma Nursing Soowember"/>
    <s v="Soowember.Teeshma@africa-re.com"/>
    <x v="0"/>
    <x v="0"/>
    <x v="0"/>
    <x v="0"/>
    <x v="0"/>
    <x v="0"/>
    <x v="0"/>
    <x v="0"/>
    <x v="0"/>
    <x v="0"/>
    <x v="0"/>
    <x v="2"/>
    <x v="0"/>
    <x v="0"/>
    <m/>
    <m/>
    <m/>
    <m/>
    <m/>
    <x v="0"/>
  </r>
  <r>
    <n v="38"/>
    <s v="Mandlenkosi Lincoln Mthembu"/>
    <s v="mthembu.lincoln@africa-re.com"/>
    <x v="0"/>
    <x v="2"/>
    <x v="0"/>
    <x v="0"/>
    <x v="0"/>
    <x v="0"/>
    <x v="0"/>
    <x v="0"/>
    <x v="0"/>
    <x v="0"/>
    <x v="0"/>
    <x v="2"/>
    <x v="0"/>
    <x v="0"/>
    <s v=" 1 500 000 000.00   "/>
    <s v=" 1 000 000 000.00   "/>
    <s v="500 000 000"/>
    <s v=" 500 000 000.00    550 000 000.00    600 000 000.00    700 000 000.00    750 000 000.00   "/>
    <s v="750 000 000"/>
    <x v="21"/>
  </r>
  <r>
    <n v="39"/>
    <s v="Mohamed Ali Mohamed Hussein"/>
    <s v="ali.mohamed@africa-re.com"/>
    <x v="0"/>
    <x v="0"/>
    <x v="0"/>
    <x v="0"/>
    <x v="0"/>
    <x v="0"/>
    <x v="0"/>
    <x v="3"/>
    <x v="0"/>
    <x v="0"/>
    <x v="0"/>
    <x v="3"/>
    <x v="0"/>
    <x v="0"/>
    <m/>
    <m/>
    <m/>
    <m/>
    <m/>
    <x v="0"/>
  </r>
  <r>
    <n v="40"/>
    <s v="Stanley Mandeya"/>
    <s v="mandeya.stanley@africa-re.com"/>
    <x v="0"/>
    <x v="4"/>
    <x v="0"/>
    <x v="0"/>
    <x v="0"/>
    <x v="0"/>
    <x v="0"/>
    <x v="2"/>
    <x v="3"/>
    <x v="0"/>
    <x v="2"/>
    <x v="0"/>
    <x v="0"/>
    <x v="2"/>
    <s v="No idea"/>
    <s v="No idea"/>
    <s v="No idea"/>
    <s v="No idea"/>
    <s v="No idea"/>
    <x v="12"/>
  </r>
  <r>
    <n v="41"/>
    <s v="Hasina Andriatsimisetra"/>
    <s v="andriatsimisetra.hasina@africa-re.com"/>
    <x v="0"/>
    <x v="0"/>
    <x v="0"/>
    <x v="0"/>
    <x v="0"/>
    <x v="0"/>
    <x v="0"/>
    <x v="3"/>
    <x v="0"/>
    <x v="0"/>
    <x v="0"/>
    <x v="0"/>
    <x v="4"/>
    <x v="0"/>
    <s v="My apologies, I am yet to fully understand the concept. "/>
    <s v="My apologies, I am yet to fully understand the concept. "/>
    <s v="My apologies, I am yet to fully understand the concept. "/>
    <s v="My apologies, I am yet to fully understand the concept. "/>
    <s v="My apologies, I am yet to fully understand the concept. "/>
    <x v="22"/>
  </r>
  <r>
    <n v="42"/>
    <s v="Samuel Boakye"/>
    <s v="boakye.samuel@africa-re.com"/>
    <x v="0"/>
    <x v="4"/>
    <x v="0"/>
    <x v="0"/>
    <x v="2"/>
    <x v="4"/>
    <x v="2"/>
    <x v="4"/>
    <x v="4"/>
    <x v="3"/>
    <x v="4"/>
    <x v="5"/>
    <x v="5"/>
    <x v="5"/>
    <m/>
    <m/>
    <m/>
    <m/>
    <m/>
    <x v="0"/>
  </r>
  <r>
    <n v="43"/>
    <s v="AJAYI OLUDOTUN"/>
    <s v="ajayi.oludotun@africa-re.com"/>
    <x v="0"/>
    <x v="0"/>
    <x v="0"/>
    <x v="0"/>
    <x v="0"/>
    <x v="0"/>
    <x v="0"/>
    <x v="0"/>
    <x v="0"/>
    <x v="0"/>
    <x v="2"/>
    <x v="2"/>
    <x v="0"/>
    <x v="0"/>
    <s v="Wsh 1,500,000,000"/>
    <s v="Wsh 900,000,000"/>
    <s v="N/A"/>
    <n v="0"/>
    <s v="Wsh (50,000)"/>
    <x v="9"/>
  </r>
  <r>
    <n v="44"/>
    <s v="NWAMAKA EBELECHUKWU UBOMA"/>
    <s v="uboma.nwamak@africa-re.com"/>
    <x v="0"/>
    <x v="0"/>
    <x v="0"/>
    <x v="0"/>
    <x v="0"/>
    <x v="0"/>
    <x v="0"/>
    <x v="0"/>
    <x v="0"/>
    <x v="0"/>
    <x v="0"/>
    <x v="2"/>
    <x v="0"/>
    <x v="0"/>
    <s v="The CSM expected to be seen in the account is Wsh 1,500,000.00 computed as follows:    Estimates of PV of future Cash Inflows (Wsh 400) + Estimates of PV of future Cash Outflows Wsh 200 + Risk Adjustment Margin Wsh 50 = -150;   therefore CSM = 150* 10,000 (number of policies sold) = Wsh 1,500,000.00"/>
    <s v="CSM for year 2 = Wsh 90,000.00 computed on the assumption that the Changes related to current service will be distributed evenly over the period of 5years;     Opening Balance Wsh 150 less changes related to current service of Wsh 60 (for both year 1 and 2) = Wsh 90 * 10,000 (number of policies sold) = Wsh 900,000.00  "/>
    <s v="I do not know"/>
    <s v="Since the government of Wakanda keeps interest rate at Zero percent, the insurance finance expense for years 1 to 5 is Zero."/>
    <s v="The Loss component to the insurer is Wsh 500,000.00;    Estimates of PV of future Cash Inflows (Wsh 200) + Estimates of PV of future Cash Outflows Wsh 200 + Risk Adjustment Margin Wsh 50 = 50;   therefore; 50* 10,000 (number of policies sold) = Wsh500,000.00  "/>
    <x v="6"/>
  </r>
  <r>
    <n v="45"/>
    <s v="Reneiloe Pagiwa"/>
    <s v="pagiwa.reneiloe@africa-re.com"/>
    <x v="0"/>
    <x v="0"/>
    <x v="0"/>
    <x v="0"/>
    <x v="0"/>
    <x v="0"/>
    <x v="0"/>
    <x v="3"/>
    <x v="0"/>
    <x v="0"/>
    <x v="0"/>
    <x v="2"/>
    <x v="2"/>
    <x v="0"/>
    <s v="4 bn"/>
    <s v="3.6bn"/>
    <s v="2.2bn "/>
    <n v="0"/>
    <s v="6bn"/>
    <x v="23"/>
  </r>
  <r>
    <n v="46"/>
    <s v="MADIMETJA REGINALD SETHOSA"/>
    <s v="sethosa.reginald@africa-re.com"/>
    <x v="0"/>
    <x v="0"/>
    <x v="0"/>
    <x v="0"/>
    <x v="0"/>
    <x v="0"/>
    <x v="0"/>
    <x v="0"/>
    <x v="0"/>
    <x v="0"/>
    <x v="0"/>
    <x v="3"/>
    <x v="0"/>
    <x v="0"/>
    <s v="4 000 000 000"/>
    <s v="3 600 000 000"/>
    <s v="2 400 000 000"/>
    <s v="Year 1 : 0  Year 2:  0  Year 3: 0  Year 4: 0   Year 5: 0 "/>
    <s v="6 000 000 000"/>
    <x v="24"/>
  </r>
  <r>
    <n v="47"/>
    <s v="rguibi"/>
    <s v="RGUIBI.JAWAD@africa-re.com"/>
    <x v="0"/>
    <x v="0"/>
    <x v="0"/>
    <x v="0"/>
    <x v="0"/>
    <x v="0"/>
    <x v="0"/>
    <x v="0"/>
    <x v="2"/>
    <x v="0"/>
    <x v="0"/>
    <x v="4"/>
    <x v="0"/>
    <x v="0"/>
    <n v="90000"/>
    <n v="90000"/>
    <n v="180000"/>
    <s v="nsp"/>
    <s v="nsp"/>
    <x v="25"/>
  </r>
  <r>
    <n v="48"/>
    <s v="Tinuke Odufowora"/>
    <s v="odufowora.tinuke@africa-re.com"/>
    <x v="0"/>
    <x v="0"/>
    <x v="0"/>
    <x v="0"/>
    <x v="0"/>
    <x v="0"/>
    <x v="0"/>
    <x v="0"/>
    <x v="0"/>
    <x v="0"/>
    <x v="2"/>
    <x v="2"/>
    <x v="0"/>
    <x v="0"/>
    <s v="Reinsurance Revenue (Cost of Product) =Wsh400,000  Reinsurance Service Expenses= Wsh250,000(Claims&amp;Risk Margin)  Since there is no Retro;  Therefore CSM = (400,000 - 250,000)*10,000 Policies  CSM= Wsh1.5billion"/>
    <s v="CSM per year per policy= 150,000/5years = 30,000  CSM for year 1 = 30,000  Therefore, CSM after Yr1 = Total CSM - CSM for Yr 1= 150,000-30,000 = 120,000  CSM after Yr2 = 120,000 - 30,000 = 90,000  CSM after Yr2 for 10,000Policies = 90,000*10,000 = Wsh900,000,000"/>
    <s v="Reinsurance Revenue (Cost of Product) =Wsh400,000  Reinsurance Service Expenses= Wsh300,000(Claims&amp; Revised Risk Margin)  CSM = Wsh100,000 * 10,000 Policies ; Wsh1,000,000,000  CSM PerYear for 10,000Policies= 1,000,000,000/5years = 200,000,000  CSM for year 1 = 200,000,000  CSM after Yr1 = Total CSM - CSM for Yr 1= 1billion - 200million = 800million  CSM after Yr2 = 800million - 200million = 600million  CSM after Yr3 = 600million - 200million = Wsh400million"/>
    <s v="Since the government of Wakanda has managed to keep interest rate at 0% for all bonds. Therefore, there is no discount. As such, there is no Finance cost."/>
    <s v="Bad Insurer's Premium; 50% of 400,000 = Wsh200,000  Reinsurance Service Expenses= Wsh250,000(Claims&amp;Risk Margin)  Loss = (250,000 - 200,000)*10,000 Policies  Total Loss Component = Wsh500,000,000"/>
    <x v="4"/>
  </r>
  <r>
    <n v="49"/>
    <s v="Vuyo Rankoe"/>
    <s v="Rankoe.vuyo@africa-re.com"/>
    <x v="0"/>
    <x v="0"/>
    <x v="0"/>
    <x v="0"/>
    <x v="0"/>
    <x v="0"/>
    <x v="0"/>
    <x v="0"/>
    <x v="0"/>
    <x v="0"/>
    <x v="0"/>
    <x v="2"/>
    <x v="0"/>
    <x v="0"/>
    <s v="I assumed the premium is 400k p.a and not a single premium of 400k    CSMpp _x0009_= Premium - (Cost of claims + Risk Adjustment + Attributable Expenses + Acquisition Costs)  _x0009__x0009__x0009_= 2,000,000 - (1,000,000 + 50,000 +500,000 + 50,000)  _x0009__x0009__x0009_= 400,000  CSM for company = 400,000* 10,000 = 4,000,000,000  "/>
    <s v="CSMy2 = CSMinitial - Changes Related To Current Service Y1 (CRTCSy1) - CRTCSy2 = (400,000 - 40,000 - 90,000)*10,000 = 2,700,000,000  "/>
    <s v="CSMy3 = CSMinitial - CRTCSy1 - CRTCSy2 - CRTCSy3                = 400,000 - 40,000 - 90,000 - 110,000 (Change due to RM increase)                = 160,000  CSM = 160,000*10,000 = 1,600,000,000"/>
    <s v="Insurance Finance Expenses relate to unwinding of discount rate over time, the assumed discount rate is 0, there for we expect to see 0"/>
    <s v="Loss Component = Premium - (Cost of claims + Risk Adjustment + Attributable Expenses + Acquisition Costs + Unattributable Expenses)         = 1,000,000 - (1,000,000 + 50,000 + 500,000 + 50,000 + 1,000,000) = -1,600,000    Loss Component = 16,000,000,000"/>
    <x v="4"/>
  </r>
  <r>
    <n v="50"/>
    <s v="SK"/>
    <s v="SK"/>
    <x v="0"/>
    <x v="0"/>
    <x v="0"/>
    <x v="0"/>
    <x v="0"/>
    <x v="0"/>
    <x v="0"/>
    <x v="0"/>
    <x v="0"/>
    <x v="0"/>
    <x v="0"/>
    <x v="0"/>
    <x v="0"/>
    <x v="0"/>
    <m/>
    <m/>
    <m/>
    <m/>
    <m/>
    <x v="0"/>
  </r>
  <r>
    <n v="51"/>
    <s v="Ahmed Zahra"/>
    <s v="zahra.ahmed@africa-re.com"/>
    <x v="0"/>
    <x v="0"/>
    <x v="0"/>
    <x v="0"/>
    <x v="0"/>
    <x v="0"/>
    <x v="0"/>
    <x v="3"/>
    <x v="0"/>
    <x v="0"/>
    <x v="0"/>
    <x v="3"/>
    <x v="0"/>
    <x v="0"/>
    <s v="-900,000"/>
    <n v="0"/>
    <s v="-950,000"/>
    <s v="Y1: 40,000  Y2: 30,000  Y3: 90,000  Y4: 80,000  Y5&quot; 70,000"/>
    <s v="1,100,000"/>
    <x v="8"/>
  </r>
  <r>
    <n v="52"/>
    <s v="lina waweru"/>
    <s v="waweru.lina@africa-re.com"/>
    <x v="0"/>
    <x v="0"/>
    <x v="0"/>
    <x v="0"/>
    <x v="0"/>
    <x v="0"/>
    <x v="0"/>
    <x v="0"/>
    <x v="0"/>
    <x v="0"/>
    <x v="0"/>
    <x v="2"/>
    <x v="2"/>
    <x v="4"/>
    <s v="The CSM is negative since the total expected costs exceed the premiums. That is the claims, expenses, risk adjustment are more than the premiums. unless adjustments are made to the pricing or expenses."/>
    <s v="Since the CSM was negative in the 1st Year, no unearned profit is available to be carried forward into Year 2.  Other adjustments (such as the release of the risk adjustment or changes in assumptions) could impact the financial performance of the product, but no CSM  will be reported unless new unearned profit arises."/>
    <s v="CSM Remaining at the End of Year 2:    CSM remaining: Wsh 1.5 billion - Wsh 100 million (released) - Wsh 500 million (additional risk margin) = Wsh 900 million.  The Contractual Service Margin (CSM) at the end of Year 3 would be Wsh 900 million."/>
    <s v="In summary, the Insurance Finance Expenses are expected to be Wsh 100 million per year from Year 1 to Year 2, Wsh 600 million in Year 3 (including the adjustment), and Wsh 100 million per year from Year 4 to Year 5."/>
    <s v="Since the interest rate is zero, there is no discounting effect. However, in a real-world scenario, if there were a positive interest rate, the present value of future cash flows would need to be discounted.  The Loss Component expected to be held by BadInsurer is Wsh 250,000 per policy. For 10,000 policies, the total Loss Component would be Wsh 2.5 billion."/>
    <x v="24"/>
  </r>
  <r>
    <n v="53"/>
    <s v="Silifat Risola Akinwale"/>
    <s v="akinwale.silifat@africa-re.com"/>
    <x v="0"/>
    <x v="0"/>
    <x v="0"/>
    <x v="0"/>
    <x v="0"/>
    <x v="0"/>
    <x v="0"/>
    <x v="2"/>
    <x v="3"/>
    <x v="0"/>
    <x v="0"/>
    <x v="2"/>
    <x v="2"/>
    <x v="0"/>
    <s v="The CSM is zero made up of:  1. Estimates of the PV of future cash inflows per product = Wsh400,000   2. Estimates of the PV of future cash outflows = Wsh350,000 made up of Wsh200,000 cost of claims; Wsh50,000 as acquisition cost and Wsh100,000 as attributable expenses  Estimates of the PV of future cash flows = Wsh50,000  Risk Adjustment for non-financial risks = Wsh50,000    Contractual Service Margin = 0"/>
    <s v="The CSM at the end of the second year would be Wsh10,000 released from the Risk Adjustment for each product and with 10,000 policy holders, the total would be Wsh100,000,000"/>
    <s v="At a risk margin of Wsh100,000, the contract would have become onerous by Wsh50,000 per product. The loss of Wsh50,000 in year 3 and 20,000 CSM recognized in Years 1 &amp; 2 would be reversed to give a total loss of Wsh70,000 per policyholder. For the 10,000 policy holders, the loss would translate to Wsh70,000 X 10,000 = 700,000,000"/>
    <s v="Insurance Finance Expense would be zero because interest rate is zero and there is no discounting."/>
    <s v="This undercut translates to decreases in the fulfilment cash flows and at 50% of the premium is Wsh200,000 per product. For the 10,000 policies issued, the Loss component would be  Wsh200,000 X10,000 = 2,000,000,000"/>
    <x v="9"/>
  </r>
  <r>
    <n v="54"/>
    <s v="Andriambololona Holy"/>
    <s v="andriambololona.holy@africa-re.com"/>
    <x v="0"/>
    <x v="4"/>
    <x v="0"/>
    <x v="0"/>
    <x v="0"/>
    <x v="0"/>
    <x v="0"/>
    <x v="0"/>
    <x v="0"/>
    <x v="0"/>
    <x v="2"/>
    <x v="2"/>
    <x v="0"/>
    <x v="2"/>
    <s v="At recognition  Estimates of Present values of Future Cash InFlows (Premium + contributions) = - 1,400,000 (400,000 + 5*200,000)  Estimates of Present values of Future Cash OutFlows (claims)= 1,000,000 (5 * 200,000)  net cash flows = - 2,400,000 ( -1,400,000 - 1,000,000)  Risk Adjustment = 50,000  CSM = 2 450 000   "/>
    <s v="At year 2  Estimates of Present values of Future Cash InFlows (contributions) = - 600,000 (3*200,000)  Estimates of Present values of Future Cash OutFlows (claims)= 600,000 (3* 200,000)  net cash flows = - 1,600,000  Risk Adjustment = 30,000  CSM = 1 230 000   "/>
    <s v="At year 3  Estimates of Present values of Future Cash InFlows (contributions) = - 400,000 (2*200,000)  Estimates of Present values of Future Cash OutFlows (claims)= 400,000 (2* 200,000)  net cash flows = - 800,000  Risk Adjustment = 80,000 (100,000 - 10,000 - 10,000)  CSM = 880 000   "/>
    <s v="it is expected to be nil since discount rate is 0% ( iro Bonds rate)"/>
    <s v="For Good Insurer, CSM at recognition is 2,450,000  For Bad Insurer, CSM at recognition is 2,250,000  Hence, loss component held by Bad Insurer is 200,000 ( 2,450,000 - 2,250,000)"/>
    <x v="26"/>
  </r>
  <r>
    <n v="55"/>
    <s v="MP"/>
    <s v="manganye.portia@africa-re.com"/>
    <x v="0"/>
    <x v="0"/>
    <x v="0"/>
    <x v="0"/>
    <x v="0"/>
    <x v="5"/>
    <x v="0"/>
    <x v="3"/>
    <x v="2"/>
    <x v="0"/>
    <x v="0"/>
    <x v="4"/>
    <x v="2"/>
    <x v="0"/>
    <m/>
    <m/>
    <m/>
    <m/>
    <m/>
    <x v="0"/>
  </r>
  <r>
    <n v="56"/>
    <s v="Masha Tshegofatso"/>
    <s v="masha.tshegofatso@africa-re.com"/>
    <x v="0"/>
    <x v="0"/>
    <x v="0"/>
    <x v="0"/>
    <x v="0"/>
    <x v="0"/>
    <x v="0"/>
    <x v="0"/>
    <x v="0"/>
    <x v="0"/>
    <x v="0"/>
    <x v="0"/>
    <x v="0"/>
    <x v="0"/>
    <s v="4 000 000 000"/>
    <s v="3 600 000 000"/>
    <s v="2 400 000 000 if the adjustment is made retrospectively, 2 200 000 000 if the adjustment is made immediately in year 3"/>
    <s v="0 for all years since we are using a discount rate of 0%"/>
    <s v="6 000 000 000"/>
    <x v="10"/>
  </r>
  <r>
    <n v="57"/>
    <s v="Rehal"/>
    <s v="Rehal.abdelghani@africa-re.com"/>
    <x v="0"/>
    <x v="0"/>
    <x v="0"/>
    <x v="2"/>
    <x v="0"/>
    <x v="2"/>
    <x v="0"/>
    <x v="0"/>
    <x v="3"/>
    <x v="0"/>
    <x v="0"/>
    <x v="4"/>
    <x v="0"/>
    <x v="0"/>
    <n v="40000"/>
    <n v="0"/>
    <n v="0"/>
    <s v="Na"/>
    <s v="Na"/>
    <x v="27"/>
  </r>
  <r>
    <n v="58"/>
    <s v="Duncan Mukonyi"/>
    <s v="mukonyi.duncan@africa-re.com"/>
    <x v="0"/>
    <x v="0"/>
    <x v="0"/>
    <x v="0"/>
    <x v="0"/>
    <x v="0"/>
    <x v="0"/>
    <x v="0"/>
    <x v="0"/>
    <x v="0"/>
    <x v="2"/>
    <x v="4"/>
    <x v="0"/>
    <x v="0"/>
    <s v="-Wsh2,000,000,000"/>
    <s v="-Wsh4,900,000,000"/>
    <s v="-Wsh5,400,000,000"/>
    <s v="Zero"/>
    <s v="Wsh500,000"/>
    <x v="5"/>
  </r>
  <r>
    <n v="59"/>
    <s v="Khaled Mahdy"/>
    <s v="mahdy.khaled@africa-re.com"/>
    <x v="0"/>
    <x v="0"/>
    <x v="0"/>
    <x v="0"/>
    <x v="0"/>
    <x v="5"/>
    <x v="0"/>
    <x v="0"/>
    <x v="0"/>
    <x v="0"/>
    <x v="0"/>
    <x v="2"/>
    <x v="2"/>
    <x v="0"/>
    <s v="Premium 400,000 * 10,000  Expected claims   200,000 * 10,000 * 5 = 10,000,000,000  Risk adjustment for Non financial 50,000 decrease by 10,000 every year per policy holder = 1,500,000,000  Attributable expenses 100,000 * 10,000 *5 = 5,000,000,000  One time acquisition cost 50,000 * 10,000 = 500,000,000      No of policies sold 10,000    CSM = 4,000,000,000 - 10,000,000,000 - 1,500,000,000 -  500,000,000 - 5,000,000,000= -13,000,000,000 wsh HENCE it is onerous contract  CSM hence equal zero and loss is recognized under insurance service expenses"/>
    <s v="CSM will be lowed by the release of 10,000 per policy * 10,000 = 100,000,000, however the contract is still onerous so CSM is zero and loss is recognized insurance service expenses"/>
    <s v="change starting year 3  100,000 instead of 50,000  CSM still will be zero onerous contract and the calculation on the contract shall be WSH 15,400,000,000    CSM = 4,000,000,000 - ((10,000,000) - 3,900,000,000 -  500,000,000 - 5,000,000,000= -15,400,000,000 wsh HENCE it is onerous contract  CSM hence equal zero and loss is recognized under insurance service expenses"/>
    <s v="zero as the interest is 0% then no discounting factor"/>
    <s v="Premium 200,000 * 10,000  Expected claims   200,000 * 10,000 * 5 = 10,000,000,000  Risk adjustment for Non financial 50,000 decrease by 10,000 every year per policy holder = 1,500,000,000  Attributable expenses 100,000 * 10,000 *5 = 5,000,000,000  One time acquisition cost 50,000 * 10,000 = 500,000,000      No of policies sold 10,000    CSM = 2,000,000,000 - ((10,000,000,000) - 1,500,000,000 -  500,000,000 - 5,000,000,000= -15,000,000,000 wsh HENCE it is onerous contract, insurance service expenses"/>
    <x v="4"/>
  </r>
  <r>
    <n v="60"/>
    <s v="Micheal Ajiboye"/>
    <s v="ajiboye.micheal@africa-re.com"/>
    <x v="0"/>
    <x v="0"/>
    <x v="0"/>
    <x v="4"/>
    <x v="0"/>
    <x v="0"/>
    <x v="3"/>
    <x v="0"/>
    <x v="0"/>
    <x v="2"/>
    <x v="0"/>
    <x v="4"/>
    <x v="4"/>
    <x v="3"/>
    <m/>
    <m/>
    <m/>
    <m/>
    <m/>
    <x v="0"/>
  </r>
  <r>
    <n v="61"/>
    <s v="Magdi Guirguis"/>
    <s v="Guirguis.Magdi@africa-re.com"/>
    <x v="0"/>
    <x v="0"/>
    <x v="0"/>
    <x v="0"/>
    <x v="0"/>
    <x v="0"/>
    <x v="0"/>
    <x v="3"/>
    <x v="0"/>
    <x v="0"/>
    <x v="0"/>
    <x v="0"/>
    <x v="2"/>
    <x v="0"/>
    <s v="400,000-200,000-100,000-50,000-50,000=zero x 10,000=0  calculation based at end of year 1"/>
    <s v="-100,000+50,000+10,000= -40,000x 10,000-200,000"/>
    <s v="-50,000-40,000+10,000=-80,000"/>
    <s v="since interest rate is zero than it will be zero"/>
    <s v="200,000-200,000-100,000-50,000-50,000=-200,000x10,000  calculation based at end of year 1"/>
    <x v="4"/>
  </r>
  <r>
    <n v="62"/>
    <s v="Rana Amro"/>
    <s v="Amro.rana@africa-re.com"/>
    <x v="0"/>
    <x v="0"/>
    <x v="0"/>
    <x v="0"/>
    <x v="0"/>
    <x v="0"/>
    <x v="0"/>
    <x v="0"/>
    <x v="2"/>
    <x v="0"/>
    <x v="0"/>
    <x v="0"/>
    <x v="4"/>
    <x v="0"/>
    <s v="The premium is : WSH 400,000; The total cost: cost of claims: 200,000 &amp; 50,000 (Risk Adjustment Margin)= WSH 250,000    Profit Margin: Wsh 400,000 - 250,000= 150,000    Initial CSM: 10,000*150,000= Wsh 1,500,000,000"/>
    <s v="There is a release of Wsh 10,000 , then the new total cost will be : 250,000-10,000= 240,000 and as no new policies are issued, then the new CSM will be: 150,000-240,000= -90,000"/>
    <s v="The risk adjustment margin is now Wsh 100,000 instead of 50,000 , then the total cost will be 200,000 + 100,000= 300,000    Profit Margin : 400,000-300,000=100,000 and based on the reduction of Wsh 100,000 , CSM= 150,000-100,000= 50,000    Total CSM 10,000* 50,000 = 500,000,000"/>
    <s v="Zero, as the interest rate is already zero."/>
    <s v="New Premium= 400,000*50% = 200,000    Total Cost: 250,000    Loss per Policy= 250,000-200,000= 50,000    Total Loss: 10,000*50,000 = 500,000,000"/>
    <x v="6"/>
  </r>
  <r>
    <n v="63"/>
    <s v="Esraa Khaled"/>
    <s v="khaled.esraa@africa-re.com"/>
    <x v="0"/>
    <x v="0"/>
    <x v="0"/>
    <x v="0"/>
    <x v="0"/>
    <x v="0"/>
    <x v="0"/>
    <x v="0"/>
    <x v="2"/>
    <x v="0"/>
    <x v="0"/>
    <x v="0"/>
    <x v="4"/>
    <x v="0"/>
    <s v="Premium Income: 400,000×10,000=Wsh4,000,000,000  Expected Claims Cost: 1,000,000×10,000=Wsh10,000,000,000  Risk Adjustment Margin: 250,000×10,000=Wsh2,500,000,000  Acquisition and Attributable Expenses:(50,000+500,000)×10,000=Wsh5,500,000,000  Non-Attributable Overheads:200,000×10,000=Wsh2,000,000,000  Therefore, the total cost to GoodInsurer is over the 5 years is: 10,000,000,000+2,500,000,000+5,500,000,000+2,000,000,000=Wsh20,000,000,000    Since the total premium income is Wsh 4,000,000,000, and the expected total cost over the 5 years is Wsh 20,000,000,000, the company is expecting a loss of Wsh 16,000,000,000 and therefore the CSM will be zero.  "/>
    <s v="GoodInsurer plans to release Wsh 10,000 per policy from the risk adjustment margin if no significant claims occur. For 10,000 policies, this would amount to a release of: 10,000×10,000=Wsh100,000,000    Therefore, the effective risk adjustment margin would now be: 500,000,000−100,000,000=Wsh400,000,000    Referring to the calculations in the first question and the above.    The total cost for the second year is: 2,000,000,000+400,000,000+1,000,000,000+2,000,000,000=Wsh5,400,000,000    Since there is no premium income and the total cost is Wsh 5,400,000,000, the company is facing a loss. There is no profit to create a CSM, meaning the CSM for the second year would still be zero.    "/>
    <s v="The total cost for Year 3 is: 2,000,000,000+900,000,000+1,000,000,000+2,000,000,000=Wsh5,900,000,000    Since the premium income remains zero, the total cost of Wsh 5,900,000,000 in Year 3 results in a loss. Therefore, there is no profit to create a CSM."/>
    <s v="The Insurance Finance Expenses from Year 1 to Year 5 are calculated based on expected claims, risk adjustment margins, and operating expenses, assuming no new policies after Year 1.  Year 1:  Total IFE: Wsh 5,900,000,000  Year 2:  Total IFE: Wsh 5,400,000,000  Year 3 to 5:  Total IFE for each year: Wsh 5,900,000,000    "/>
    <s v="The Loss Component that BadInsurer would be expected to hold is Wsh 350,000 per policy, and for 10,000 policies, the total Loss Component would be Wsh 3.5 billion."/>
    <x v="14"/>
  </r>
  <r>
    <n v="64"/>
    <s v="Wilberforce Machuhi"/>
    <s v="machuhi.wilberforce@africa-re.com"/>
    <x v="0"/>
    <x v="0"/>
    <x v="0"/>
    <x v="0"/>
    <x v="0"/>
    <x v="0"/>
    <x v="0"/>
    <x v="0"/>
    <x v="2"/>
    <x v="0"/>
    <x v="0"/>
    <x v="2"/>
    <x v="0"/>
    <x v="0"/>
    <s v="CSM=0    Workings:  Premium:400,000*10,000=4,000,000,000  Claim costs:250,000*10,000=2,500,000,000  Acq. costs:50,000*10,000=500,000,000  Expenses: 100,000*10,000=1000,000,000  4b-(2.5b+0.5b+1b)=0"/>
    <s v="4b-(2.5b+1b) =Wsh. 500m"/>
    <s v="4b+0.5b=4.5b  4.5b-3b-1b=Wsh 0.5b"/>
    <n v="75"/>
    <s v="2b-2.5b-0.5b-1b = -2b"/>
    <x v="4"/>
  </r>
  <r>
    <n v="65"/>
    <s v="Memory Zimba"/>
    <s v="zimba.memory@africa-re.com"/>
    <x v="0"/>
    <x v="0"/>
    <x v="0"/>
    <x v="0"/>
    <x v="2"/>
    <x v="4"/>
    <x v="2"/>
    <x v="4"/>
    <x v="4"/>
    <x v="3"/>
    <x v="4"/>
    <x v="5"/>
    <x v="5"/>
    <x v="5"/>
    <m/>
    <m/>
    <m/>
    <m/>
    <m/>
    <x v="0"/>
  </r>
  <r>
    <n v="66"/>
    <s v="Asavela Rawe"/>
    <s v="rawe.asavela@africa-re.com"/>
    <x v="0"/>
    <x v="0"/>
    <x v="0"/>
    <x v="0"/>
    <x v="0"/>
    <x v="0"/>
    <x v="0"/>
    <x v="0"/>
    <x v="0"/>
    <x v="0"/>
    <x v="0"/>
    <x v="0"/>
    <x v="2"/>
    <x v="0"/>
    <s v="The initial reported CSM should be 2.2 million per policy, 22 billion in total. but its negative hence the CSM is set as zero    Inflows are = 4000009 (premium), outflows are= 2600000 =1000000+500000+1000000+50000+50000=(Expected claims+Attributable expenses+Non attributable expenses+Commission payable) per policy  CSM=INFLOWS -OUTFLOWS=2200000"/>
    <s v="No CSM expected as we recognized a loss initially "/>
    <s v="the adjustment in the RA would further result in a higher LRC which further reduces our CSM. so the CSM remains at zero since it was zero initially."/>
    <s v="since initially we had a CSM of zero and a discount rate of zero above , this item would also be zero. Unless we assume some form of discount. if we assume for example 10% discount and that liabilities are settled equally over the five years then we would have in year1 we have 260000, year 2 208000, year 3 156000, year 4 104000, year 5 52000 finance expenses."/>
    <s v="2 400 000 per policy and 24 billion overall  "/>
    <x v="10"/>
  </r>
  <r>
    <n v="67"/>
    <s v="Mohamed elshehawi"/>
    <s v="elshehawi.mohamed@africa-re.com"/>
    <x v="0"/>
    <x v="0"/>
    <x v="0"/>
    <x v="0"/>
    <x v="0"/>
    <x v="0"/>
    <x v="0"/>
    <x v="0"/>
    <x v="0"/>
    <x v="0"/>
    <x v="0"/>
    <x v="2"/>
    <x v="0"/>
    <x v="0"/>
    <s v="Premium 400,000*10,000=                         4,000,000,000  Claim is 200,000*10,000=                            (2,000,000,000)  Risk adjust margin =50,000*10,000=        (500,000,000)  Acquisition cost first year=50,000*10000=(500,000,000)  Salary per year=                                                  (1,000,000,000)    10,000= number of policies  Final answer and impact is Zero, Nil"/>
    <s v="Premium is 400,000*10,000=                      4,000,000,000  Claim is 200,000*10,000=                            (2,000,000,000)  Risk adjust margin =40,000*10,000=        (400,000,000)  Acqui cost second year=100,000*10000=(1,000,000,000)  Salary per year=                                                  (1,000,000,000)   Add all the above up( note the 10,000 release)  Final answer and impact is (400,000,000)  Since the CSM in the first year is zero and there are no new polices  or significant changes in assumptions, the CSM remain zero in the second year. The CSM can only change if there are new contract and significant change in the estimate of future cashflows that would results in positive unearned profits. "/>
    <s v="Premium is 400,000*10,000=                      4,000,000,000  Claim is 200,000*10,000=                            (2,000,000,000)  Risk adjust margin =80,000*10,000=        (800,000,000)  Acqui cost third year=100,000*10000=(1,000,000,000)  Salary per year=                                                  (1,000,000,000)   Add all the above up( note the risk adjustment is 100,000 minus the  20,000 release for two years)  Final answer and impact is (800,000,000)  since the CSM was zero in the first year, the increase in risk adjustment does not affect the CSM directly. The CSM  remains zero."/>
    <s v="Nil since the interest rate is zero for all bonds and therefore discount rate is zero"/>
    <s v="Assuming first year scenario  Premium is 200,000*10,000=                      2,000,000,000  Claim is 200,000*10,000=                            (2,000,000,000)  Risk adjust margin =50,000*10,000=        (800,000,000)  Acqui cost first year=50,000*10000=       (500,000,000)  Salary per year=                                                  (1,000,000,000)     Final answer and impact is (2,000,000,000)- Loss component to be held on the insurer is 200,000 per policy. "/>
    <x v="10"/>
  </r>
  <r>
    <n v="68"/>
    <s v="Oluwatobi Olatunji"/>
    <s v="olatunji.oluwatobi@africa-re.com"/>
    <x v="0"/>
    <x v="4"/>
    <x v="0"/>
    <x v="0"/>
    <x v="0"/>
    <x v="0"/>
    <x v="0"/>
    <x v="0"/>
    <x v="2"/>
    <x v="4"/>
    <x v="0"/>
    <x v="2"/>
    <x v="4"/>
    <x v="3"/>
    <s v="wsh675,000,000"/>
    <s v="wsh675,000,000"/>
    <s v="wsh725,000,000  "/>
    <s v="wsh1,130,000"/>
    <s v="wsh2,625,000"/>
    <x v="4"/>
  </r>
  <r>
    <n v="69"/>
    <s v="Sherin Latif"/>
    <s v="latif.sherin@africa-re.com"/>
    <x v="0"/>
    <x v="0"/>
    <x v="0"/>
    <x v="0"/>
    <x v="0"/>
    <x v="0"/>
    <x v="0"/>
    <x v="0"/>
    <x v="0"/>
    <x v="2"/>
    <x v="0"/>
    <x v="3"/>
    <x v="0"/>
    <x v="2"/>
    <s v="-900,000.00"/>
    <s v="zero"/>
    <s v="-950,000.00"/>
    <s v="Year 1= 40,000.00  Year 2=  30,000.00  year 3=  90,000.00  year 4=  80,000.00  year 5=  70,000.00"/>
    <s v="1,100,000.00"/>
    <x v="24"/>
  </r>
  <r>
    <n v="70"/>
    <s v="Hermann KOUAME"/>
    <s v="kouame.hermann@africa-re.com"/>
    <x v="0"/>
    <x v="0"/>
    <x v="0"/>
    <x v="3"/>
    <x v="3"/>
    <x v="5"/>
    <x v="0"/>
    <x v="3"/>
    <x v="0"/>
    <x v="0"/>
    <x v="0"/>
    <x v="2"/>
    <x v="0"/>
    <x v="3"/>
    <m/>
    <m/>
    <m/>
    <m/>
    <m/>
    <x v="0"/>
  </r>
  <r>
    <n v="71"/>
    <s v="Aya Abdel Kader Taha"/>
    <s v="taha.aya@africa-re.com"/>
    <x v="0"/>
    <x v="0"/>
    <x v="0"/>
    <x v="0"/>
    <x v="0"/>
    <x v="0"/>
    <x v="0"/>
    <x v="0"/>
    <x v="0"/>
    <x v="0"/>
    <x v="0"/>
    <x v="0"/>
    <x v="0"/>
    <x v="0"/>
    <s v="The premium is : WSH 400,000; The total cost: cost of claims: 200,000 &amp; 50,000 (Risk Adjustment Margin)= WSH 250,000  Profit Margin: Wsh 400,000 - 250,000= 150,000  Initial CSM: 10,000*150,000= Wsh 1,500,000,000"/>
    <s v="There is a release of Wsh 10,000 , then the new total cost will be : 250,000-10,000= 240,000 and as no new policies are issued, then the new CSM will be: 150,000-240,000= -90,000"/>
    <s v="The risk adjustment margin is now Wsh 100,000 instead of 50,000 , then the total cost will be 200,000 + 100,000= 300,000  Profit Margin : 400,000-300,000=100,000 and based on the reduction of Wsh 100,000 , CSM= 150,000-100,000= 50,000  Total CSM 10,000* 50,000 = 500,000,000"/>
    <s v="Zero, as the interest rate is already zero."/>
    <s v="New Premium= 400,000*50% = 200,000  Total Cost: 250,000  Loss per Policy= 250,000-200,000= 50,000  Total Loss: 10,000*50,000 = 500,000,000"/>
    <x v="5"/>
  </r>
  <r>
    <n v="72"/>
    <s v="Hossam Mohammed Mohammed El Shorbagy"/>
    <s v="mohamed.hosam@africa-re.com"/>
    <x v="0"/>
    <x v="0"/>
    <x v="0"/>
    <x v="0"/>
    <x v="0"/>
    <x v="0"/>
    <x v="0"/>
    <x v="3"/>
    <x v="0"/>
    <x v="0"/>
    <x v="0"/>
    <x v="3"/>
    <x v="0"/>
    <x v="0"/>
    <s v="Wsh -900,000"/>
    <s v="Wsh 0"/>
    <s v="Wsh 1,899,100,000"/>
    <s v="The Insurance Finance Expenses Good Insurer’s 5 Years as follows:  Year 1: Wsh 40,000  Year 2: Wsh 30,000  Year 3: Wsh 90,000  Year 4: Wsh 80,000  Year 5: Wsh 70,000"/>
    <s v="Wsh 1,150,000"/>
    <x v="5"/>
  </r>
  <r>
    <n v="73"/>
    <s v="Dina ahmed kamel"/>
    <s v="ahmed.dina@africa-re.com"/>
    <x v="0"/>
    <x v="0"/>
    <x v="2"/>
    <x v="3"/>
    <x v="4"/>
    <x v="2"/>
    <x v="0"/>
    <x v="2"/>
    <x v="0"/>
    <x v="0"/>
    <x v="0"/>
    <x v="3"/>
    <x v="4"/>
    <x v="2"/>
    <s v="Premium=10,000*400,000=4،000,000,000  Acquisition cost=50,000*10,000=500,000,000  Risk adjustment margin=50,000*10,000=500,000,000  Attributable expenses=100,000*10,000=1,000,000,000  CSM=4,000,000,000-(500,000,000+500,000,000+1,000,000,000)=2,000,000,000  So CSM equal WSH 2,000,000,000"/>
    <s v="If no policy sold so it is equal 10,000*10,000=100,000,000  So CSM expected in the second year  is 2,000,000,000-100,000,000=WSH 1,900,000,000"/>
    <s v="New risk margin =100,000*10,000=1,000,000,000 so the CSM for year 3 is WSH 2,000,000,000-1,000,000,000=WSH 1,000,000,000"/>
    <s v="Unknown"/>
    <s v="Premium=4,000,000,000*50%=2,000,000,000  Loss component=500,000,000+500,000,000+1,000,000,000=200,000,000  So the loss component expected is zero"/>
    <x v="28"/>
  </r>
  <r>
    <n v="74"/>
    <s v="Heba El Shakry"/>
    <s v="shakry.heba@africa-re.com"/>
    <x v="0"/>
    <x v="0"/>
    <x v="0"/>
    <x v="4"/>
    <x v="3"/>
    <x v="0"/>
    <x v="0"/>
    <x v="3"/>
    <x v="2"/>
    <x v="0"/>
    <x v="0"/>
    <x v="4"/>
    <x v="3"/>
    <x v="4"/>
    <s v="Wsh2BN"/>
    <s v="Wsh1BN"/>
    <s v="Wsh90,000"/>
    <s v="Wsh5.5BN"/>
    <s v="not known"/>
    <x v="29"/>
  </r>
  <r>
    <n v="75"/>
    <s v="Shereen Nabil Eshak"/>
    <s v="nabil.sherin@africa-re.com"/>
    <x v="0"/>
    <x v="0"/>
    <x v="0"/>
    <x v="2"/>
    <x v="0"/>
    <x v="5"/>
    <x v="0"/>
    <x v="2"/>
    <x v="3"/>
    <x v="4"/>
    <x v="3"/>
    <x v="4"/>
    <x v="0"/>
    <x v="2"/>
    <s v="Wsh 2,000,000,000          "/>
    <s v="Wsh 1,900,000,000"/>
    <s v="Wsh 1,000,000,000"/>
    <s v="Wsh 6,500,000,000"/>
    <s v="Unknown"/>
    <x v="22"/>
  </r>
  <r>
    <n v="76"/>
    <s v="Reham Attaia"/>
    <s v="attaia.reham@africa-re.com"/>
    <x v="0"/>
    <x v="0"/>
    <x v="0"/>
    <x v="0"/>
    <x v="0"/>
    <x v="0"/>
    <x v="0"/>
    <x v="3"/>
    <x v="0"/>
    <x v="0"/>
    <x v="0"/>
    <x v="3"/>
    <x v="0"/>
    <x v="0"/>
    <s v="-900,000"/>
    <n v="0"/>
    <s v="-950,000"/>
    <s v="40,000  30,000  90,000   80,000  70,000"/>
    <s v="1,100,000"/>
    <x v="30"/>
  </r>
  <r>
    <n v="77"/>
    <s v="Mohamed Elzeairy"/>
    <s v="elzeairy.Mohamed@africa-re.com"/>
    <x v="0"/>
    <x v="0"/>
    <x v="0"/>
    <x v="0"/>
    <x v="0"/>
    <x v="0"/>
    <x v="0"/>
    <x v="0"/>
    <x v="0"/>
    <x v="2"/>
    <x v="0"/>
    <x v="3"/>
    <x v="0"/>
    <x v="0"/>
    <s v="WSH -900,000"/>
    <s v="Zero"/>
    <s v="WSH -950,000"/>
    <s v="Year one: WSH 40,000  Year Two : WSH 30,000  Year three : WSH 90,000  Year four : WSH 80,000  Year five: WSH 70,000"/>
    <s v="WSH 1,100,000"/>
    <x v="3"/>
  </r>
  <r>
    <n v="78"/>
    <s v="Mohamed Ali Hussein"/>
    <s v="ali.mohamed@africa-re.com"/>
    <x v="0"/>
    <x v="0"/>
    <x v="0"/>
    <x v="0"/>
    <x v="0"/>
    <x v="0"/>
    <x v="0"/>
    <x v="3"/>
    <x v="0"/>
    <x v="0"/>
    <x v="0"/>
    <x v="3"/>
    <x v="0"/>
    <x v="0"/>
    <s v="wsh -900,000"/>
    <s v="Zero"/>
    <s v="wsh -950,000"/>
    <s v="Year 1: Wsh 40,000  Year 2: Wsh 30,000  Year 3: Wsh 90,000  Year 4: Wsh 80,000  Year 5: Wsh 70,000"/>
    <s v="Wsh 1,100,000"/>
    <x v="31"/>
  </r>
  <r>
    <n v="79"/>
    <s v="Eslam Gaber"/>
    <s v="gaber.eslam@africa-re.com"/>
    <x v="0"/>
    <x v="0"/>
    <x v="0"/>
    <x v="0"/>
    <x v="0"/>
    <x v="0"/>
    <x v="0"/>
    <x v="3"/>
    <x v="0"/>
    <x v="0"/>
    <x v="0"/>
    <x v="3"/>
    <x v="4"/>
    <x v="0"/>
    <s v="total prem 4000000000   total acq 500000000  tota atr 1000000000  risk adj 500000000  CSM 400000000-2000000000= 200000000    CSM 2000000000"/>
    <s v="10000*10000=100000000  2000000000-100000000= 1900000000"/>
    <s v="100000*10000= 1000000000  2000000000-1000000000=1000000000"/>
    <s v="NA"/>
    <s v="NA"/>
    <x v="32"/>
  </r>
  <r>
    <n v="80"/>
    <s v="Abdelali RIDAOUI"/>
    <s v="ridaoui.abdelali@africa-re.com"/>
    <x v="0"/>
    <x v="0"/>
    <x v="0"/>
    <x v="0"/>
    <x v="0"/>
    <x v="0"/>
    <x v="0"/>
    <x v="0"/>
    <x v="2"/>
    <x v="0"/>
    <x v="0"/>
    <x v="4"/>
    <x v="0"/>
    <x v="0"/>
    <s v="CSM= 1 000 000 000 Wsh."/>
    <s v="CSM= 1 400 000 000 Wsh."/>
    <s v="CSM= 1 800 000 000 Wsh."/>
    <n v="0"/>
    <n v="0"/>
    <x v="33"/>
  </r>
  <r>
    <n v="81"/>
    <s v="Ahmed Medhat"/>
    <s v="medhat.ahmed@africa-re.com"/>
    <x v="0"/>
    <x v="0"/>
    <x v="0"/>
    <x v="0"/>
    <x v="0"/>
    <x v="0"/>
    <x v="4"/>
    <x v="0"/>
    <x v="0"/>
    <x v="2"/>
    <x v="0"/>
    <x v="3"/>
    <x v="0"/>
    <x v="0"/>
    <s v="The expected Contractual Service Margin (CSM) for the product that Goodinsurer reports to the Insurance Regulatory Authority of Wakanda (IRAW) is **Wsh 500,000,000**. This amount represents the unrecognized profit that will be earned as the insurer provides coverage over the policy term."/>
    <s v="The expected Contractual Service Margin (CSM) in the second year remains **Wsh 500,000,000**, assuming no new policies are sold and the assumptions regarding claims and expenses hold true"/>
    <s v="The expected Contractual Service Margin (CSM) for Year 3 is **Wsh 0**. This indicates that, given the increased risk adjustment and the existing costs, Goodinsurer does not have any unrecognized profit for this year."/>
    <s v="The expected Insurance Finance Expenses for Goodinsurer from Year 1 up to Year 5 is **Wsh 15,000,000,000"/>
    <s v="The expected Loss Component to be held by BadInsurer is Wsh 1,500,000,000"/>
    <x v="22"/>
  </r>
  <r>
    <n v="82"/>
    <s v="Joy Wathondu"/>
    <s v="wathondu.joy@africa-re.com"/>
    <x v="0"/>
    <x v="0"/>
    <x v="0"/>
    <x v="0"/>
    <x v="0"/>
    <x v="0"/>
    <x v="0"/>
    <x v="0"/>
    <x v="0"/>
    <x v="0"/>
    <x v="0"/>
    <x v="0"/>
    <x v="0"/>
    <x v="0"/>
    <s v="CSM = Total Premium Income - Total Costs  a)_x0009_Total Premium Income = Premium per policy x Policies sold  Wsh 400,000 × 10,000 = Wsh 4,000,000,000  b)_x0009_Total Costs =Total Expected Costs + Total Acquisition Cost + Total Attributed Expenses + Risk Adjustment Release per year  = (250,000+50,000+100,000 -10,000) x 10,000 policies sold  CSM = Wsh 4,000,000,000 - Wsh 3,900,000,000 = Wsh 100,000,000            "/>
    <s v="Remaining CSM at the End of the Second Year = Initial CSM – Risk Adj. Release  o_x0009_Initial CSM brought forward =  Wsh 100,000,000  o_x0009_Risk Adjustment Release: = (10,000 x 10,000) =  Wsh 100,000,000  o_x0009_Remaining CSM: Wsh 100,000,000 - Wsh 100,000,000 = Wsh 0  "/>
    <s v="Additional Risk Adjustment Due to Increased Confidence Level:  o_x0009_Additional Risk Adjustment   = (100,000 × 10,000) Wsh 1,000,000,000 (new) - Wsh 500,000,000 (original) = Wsh 500,000,000  o_x0009_Risk Adjustment Release = Wsh 10,000 per policy × 10,000 policies = Wsh 100,000,000  Remaining CSM at the End of the 3rd Year = Initial CSM + Additional Risk Adjust. – Risk Adj. Release  o_x0009_Initial CSM brought forward =  Wsh 0  o_x0009_Additional Risk Adj. = Wsh 500,000,000  o_x0009_Risk Adjustment Release: = Wsh 100,000,000  o_x0009_Remaining CSM = 0 + Wsh 500,000,000 - Wsh 100,000,000 = Wsh 400,000,000  "/>
    <s v="Given that interest rates are zero percent in Wakanda, the Insurance Finance Expenses expected to be seen in Year 1 up to Year 5 are Wsh 0 for each year. This is because the present value of future cash flows remains constant with zero discounting impact."/>
    <s v="1._x0009_Calculate the Premium Income for BadInsurer:  o_x0009_Premium per policy: Wsh 200,000  o_x0009_Policies sold: 10,000  o_x0009_Total Premium Income: Wsh 200,000 × 10,000 = Wsh 2,000,000,000  2._x0009_Calculate the Total Expected Cash flows for BadInsurer:  o_x0009_Cost per policyholder per year: Wsh 250,000  o_x0009_Policies sold: 10,000  o_x0009_Total Expected Cost: Wsh 250,000 × 10,000 = Wsh 2,500,000,000  3._x0009_Determine the Loss Component:  o_x0009_Loss Component = Total Expected Cash Outflows - Total Premium Income  o_x0009_Loss Component = Wsh 2,500,000,000 - Wsh 2,000,000,000 = Wsh 500,000,000  "/>
    <x v="9"/>
  </r>
  <r>
    <n v="83"/>
    <s v="Joseph Nduati"/>
    <s v="nduati.joseph@africa-re.com"/>
    <x v="0"/>
    <x v="0"/>
    <x v="0"/>
    <x v="0"/>
    <x v="0"/>
    <x v="0"/>
    <x v="0"/>
    <x v="0"/>
    <x v="0"/>
    <x v="0"/>
    <x v="0"/>
    <x v="0"/>
    <x v="0"/>
    <x v="0"/>
    <s v="CSM = Total Premium Income - Total Costs  a)_x0009_Total Premium Income = Premium per policy x Policies sold  Wsh 400,000 × 10,000 = Wsh 4,000,000,000  b)_x0009_Total Costs =Total Expected Costs + Total Acquisition Cost + Total Attributed Expenses + Risk Adjustment Release per year  = (250,000+50,000+100,000 -10,000) x 10,000 policies sold  CSM = Wsh 4,000,000,000 - Wsh 3,900,000,000 = Wsh 100,000,000  "/>
    <s v="Remaining CSM at the End of the Second Year = Initial CSM – Risk Adj. Release  o_x0009_Initial CSM brought forward =  Wsh 100,000,000  o_x0009_Risk Adjustment Release: = (10,000 x 10,000) =  Wsh 100,000,000  o_x0009_Remaining CSM: Wsh 100,000,000 - Wsh 100,000,000 = Wsh 0  "/>
    <s v="Additional Risk Adjustment Due to Increased Confidence Level:  o_x0009_Additional Risk Adjustment   = (100,000 × 10,000) Wsh 1,000,000,000 (new) - Wsh 500,000,000 (original) = Wsh 500,000,000  o_x0009_Risk Adjustment Release = Wsh 10,000 per policy × 10,000 policies = Wsh 100,000,000  Remaining CSM at the End of the 3rd Year = Initial CSM + Additional Risk Adjust. – Risk Adj. Release  o_x0009_Initial CSM brought forward =  Wsh 0  o_x0009_Additional Risk Adj. = Wsh 500,000,000  o_x0009_Risk Adjustment Release: = Wsh 100,000,000  o_x0009_Remaining CSM = 0 + Wsh 500,000,000 - Wsh 100,000,000 = Wsh 400,000,000  "/>
    <s v="Given that interest rates are zero percent in Wakanda, the Insurance Finance Expenses expected to be seen in Year 1 up to Year 5 are Wsh 0 for each year. This is because the present value of future cash flows remains constant with zero discounting impact."/>
    <s v="1._x0009_Calculate the Premium Income for BadInsurer:  o_x0009_Premium per policy: Wsh 200,000  o_x0009_Policies sold: 10,000  o_x0009_Total Premium Income: Wsh 200,000 × 10,000 = Wsh 2,000,000,000  2._x0009_Calculate the Total Expected Cash flows for BadInsurer:  o_x0009_Cost per policyholder per year: Wsh 250,000  o_x0009_Policies sold: 10,000  o_x0009_Total Expected Cost: Wsh 250,000 × 10,000 = Wsh 2,500,000,000  3._x0009_Determine the Loss Component:  o_x0009_Loss Component = Total Expected Cash Outflows - Total Premium Income  o_x0009_Loss Component = Wsh 2,500,000,000 - Wsh 2,000,000,000 = Wsh 500,000,000  "/>
    <x v="34"/>
  </r>
  <r>
    <n v="84"/>
    <s v="Esraa Khaled"/>
    <s v="Khaled.esraa@africa-re.com"/>
    <x v="0"/>
    <x v="0"/>
    <x v="0"/>
    <x v="0"/>
    <x v="0"/>
    <x v="0"/>
    <x v="0"/>
    <x v="0"/>
    <x v="2"/>
    <x v="0"/>
    <x v="0"/>
    <x v="0"/>
    <x v="4"/>
    <x v="0"/>
    <m/>
    <m/>
    <m/>
    <m/>
    <m/>
    <x v="0"/>
  </r>
  <r>
    <n v="85"/>
    <s v="Ragudu Netradev"/>
    <s v="ragudu.netradev@africa-re.com"/>
    <x v="0"/>
    <x v="0"/>
    <x v="0"/>
    <x v="0"/>
    <x v="0"/>
    <x v="0"/>
    <x v="0"/>
    <x v="0"/>
    <x v="0"/>
    <x v="0"/>
    <x v="0"/>
    <x v="0"/>
    <x v="2"/>
    <x v="0"/>
    <s v="wsh 1,500,000,000"/>
    <s v="Wsh 1,300,000,000"/>
    <s v="Wsh 1,300,000,000"/>
    <s v="Nil"/>
    <s v="Wsh 1,000,000,000"/>
    <x v="35"/>
  </r>
  <r>
    <n v="86"/>
    <s v="LUCY NGANGA"/>
    <s v="nganga.lucy@africa-re.com"/>
    <x v="0"/>
    <x v="0"/>
    <x v="0"/>
    <x v="0"/>
    <x v="0"/>
    <x v="0"/>
    <x v="0"/>
    <x v="0"/>
    <x v="0"/>
    <x v="0"/>
    <x v="0"/>
    <x v="2"/>
    <x v="0"/>
    <x v="0"/>
    <s v="CSM=Total Premium-Total Expected Claim-Non-Attributable expenses-Risk Adjustment-Acquisition cost   4B-2B-2B-0.5B-0.5B=0  "/>
    <s v="The CSM is zero as no new policies are introduced in the 2nd year."/>
    <s v="Second year  Release of Risk Adj = (10,000)  Claims = 200,000   Acq. costs = 0  Att expenses = 100,000  Product premium = 0  CSM = 290,000 x 10,000 = 2,900,000,000  "/>
    <s v="Risk margin readjustment: 100,000 year 1, 20,000 year 2, 20,000 year 3 and onwards to year 5. But 50,000 already in year 1 and 10,000 released in year 2 leaving 40,000 yet   to be released. Hence Risk margin for year 3 is (50,000 additional + 40,000 remaining margin)/3 remaining years = 30,000.   CSM = 400,000 less (Claims 200,000 + Att expenses 100,000 less 30,000 risk margin)   400,000 - 270,000 = 130,000 x 10,000   CSM = 1,300,000,000  "/>
    <s v="CSM=10,000*(x). x=CSM per policy.  x =200,000 less (Risk adj 50,000 + Claims 200,000 + Acq. costs 1st year 50,000 + 100,000 attributable expenses) = Zero.  Loss Component = 10,000*(-200,000) = -2,000,000,000  "/>
    <x v="28"/>
  </r>
  <r>
    <n v="87"/>
    <s v="Jagun Sikiru Kolapo"/>
    <s v="Jagun.kolapo@africa-re.com"/>
    <x v="0"/>
    <x v="0"/>
    <x v="0"/>
    <x v="0"/>
    <x v="0"/>
    <x v="2"/>
    <x v="0"/>
    <x v="0"/>
    <x v="3"/>
    <x v="2"/>
    <x v="0"/>
    <x v="0"/>
    <x v="2"/>
    <x v="4"/>
    <s v="'=(Wsh400,000-50,000-100,000-50,000-200,000)*10,000 = 0"/>
    <s v="CSM=Wsh 0-100,000-10,000= -Wsh110,000"/>
    <s v="CSM= -110,000-100,000-10,000+50,000 = -Wsh170,000"/>
    <s v="IFE = 0 because Interest rate is 0"/>
    <s v="Loss Comp = (Wsh200,000-50,000-100,000-50,000)*10,000 = - Wsh 0"/>
    <x v="6"/>
  </r>
  <r>
    <n v="88"/>
    <s v="AGGREY MWESIGWA"/>
    <s v="mwesigwa.aggrey@africa-re.com"/>
    <x v="0"/>
    <x v="0"/>
    <x v="0"/>
    <x v="0"/>
    <x v="0"/>
    <x v="0"/>
    <x v="0"/>
    <x v="0"/>
    <x v="0"/>
    <x v="0"/>
    <x v="0"/>
    <x v="2"/>
    <x v="0"/>
    <x v="0"/>
    <s v="CSM=10,000*(x). x=CSM per policy.  x =400,000 less (Risk adj 50,000 + Claims 200,000 + Acq. costs 1st year 50,000 + 100,000 attributable expenses) = Zero.  CSM = 10,000*0 = 0. No profit.         "/>
    <s v="Second year  Release of Risk Adj = (10,000)  Claims = 200,000   Acq. costs = 0  Att expenses = 100,000  Product premium = 0  CSM = 290,000 x 10,000 = 2,900,000,000"/>
    <s v="Risk margin readjustment: 100,000 year 1, 20,000 year 2, 20,000 year 3 and onwards to year 5. But 50,000 already in year 1 and 10,000 released in year 2 leaving 40,000 yet   to be released. Hence Risk margin for year 3 is (50,000 additional + 40,000 remaining margin)/3 remaining years = 30,000.   CSM = 400,000 less (Claims 200,000 + Att expenses 100,000 less 30,000 risk margin)   400,000 - 270,000 = 130,000 x 10,000   CSM = 1,300,000,000"/>
    <s v="No idea!! :-)"/>
    <s v="CSM=10,000*(x). x=CSM per policy.  x =200,000 less (Risk adj 50,000 + Claims 200,000 + Acq. costs 1st year 50,000 + 100,000 attributable expenses) = Zero.  Loss Component = 10,000*(-200,000) = -2,000,000,000 "/>
    <x v="36"/>
  </r>
  <r>
    <n v="89"/>
    <s v="peter Katiwa"/>
    <s v="katiwa.peter@africa-re.com"/>
    <x v="0"/>
    <x v="0"/>
    <x v="0"/>
    <x v="0"/>
    <x v="0"/>
    <x v="0"/>
    <x v="0"/>
    <x v="0"/>
    <x v="2"/>
    <x v="0"/>
    <x v="0"/>
    <x v="2"/>
    <x v="0"/>
    <x v="0"/>
    <s v="4,000,000,000-(2,500,000,000+500,000,000+1,000,000,000) = 0"/>
    <s v="4,000,000,000-(2,500,000,000+1,000,000,000) =500,000,000"/>
    <s v="500,000,000 + 4,000,000,000-(3,000,000,000+1,000,000,000)=500,000,000"/>
    <s v="Yr 1 to Yr 2  500,000,000*15% = 75,000,000  each year   Yr 3 to Yr 5  1,000,000,000*5% =50,000,000 each year"/>
    <s v="2,000,000,000-(2,500,000,000+500,000,000+1,000,000,000)=-2,000,000,000"/>
    <x v="20"/>
  </r>
  <r>
    <n v="90"/>
    <s v="NASSOLO.M.GRACE"/>
    <s v="nassolo.grace@africa-re.com"/>
    <x v="0"/>
    <x v="0"/>
    <x v="0"/>
    <x v="0"/>
    <x v="0"/>
    <x v="0"/>
    <x v="0"/>
    <x v="0"/>
    <x v="0"/>
    <x v="0"/>
    <x v="0"/>
    <x v="2"/>
    <x v="0"/>
    <x v="0"/>
    <s v="4,000,000*10,000-((250,000*10,000) +(50,000*10,000) +(100,000*10,000)) = 0  CSM = 0"/>
    <s v="4,000,000,000-2,500,000,000-1,000,000,000=500,000,000  CSM = 500,000,000"/>
    <s v="4,000,000,000-2,500,000,000-500,000,000-1,000,000,000=0  CSM = 0"/>
    <s v="Year 1 -2 = 500,000,000*15% = 75,000,000  Year 3-5 = 1,000,000,000*5%= 50,000,000   = 125,000,000"/>
    <s v="2,000,000,000- (2,500,000,000+500,000,000+1,000,000,000= (2,000,000,000)"/>
    <x v="4"/>
  </r>
  <r>
    <n v="91"/>
    <s v="Abdunnaser Naas"/>
    <s v="musanaas.abdunnaser@africa-re.com"/>
    <x v="0"/>
    <x v="0"/>
    <x v="4"/>
    <x v="2"/>
    <x v="0"/>
    <x v="0"/>
    <x v="0"/>
    <x v="0"/>
    <x v="2"/>
    <x v="0"/>
    <x v="0"/>
    <x v="4"/>
    <x v="0"/>
    <x v="0"/>
    <s v="NIL"/>
    <s v="NIL"/>
    <s v="NIL"/>
    <s v="0%"/>
    <s v="NIL"/>
    <x v="37"/>
  </r>
  <r>
    <n v="92"/>
    <s v="Consolata  Musewe"/>
    <s v="wendoh.consolata@africa-re.com"/>
    <x v="0"/>
    <x v="0"/>
    <x v="0"/>
    <x v="0"/>
    <x v="0"/>
    <x v="0"/>
    <x v="0"/>
    <x v="0"/>
    <x v="0"/>
    <x v="0"/>
    <x v="0"/>
    <x v="2"/>
    <x v="4"/>
    <x v="0"/>
    <s v="CSM =-1,350000 "/>
    <s v="ZERO"/>
    <s v="ZERO"/>
    <s v="ZERO"/>
    <s v="Loss component = 1,550,000"/>
    <x v="4"/>
  </r>
  <r>
    <n v="93"/>
    <s v="ANNA MANNING"/>
    <s v="Manning.Anna@africa-re.com"/>
    <x v="0"/>
    <x v="0"/>
    <x v="0"/>
    <x v="0"/>
    <x v="0"/>
    <x v="0"/>
    <x v="0"/>
    <x v="0"/>
    <x v="0"/>
    <x v="0"/>
    <x v="0"/>
    <x v="2"/>
    <x v="0"/>
    <x v="3"/>
    <s v="Total premium WSH 20bn minus total exp WSH 16bn = WSH 4bn.  Initial CSM WSH 4bn  Discounting/Amort 4bn/5 = WSH 800m so CSM at end of  year WSH 4b - 800m = WSH 3.2bn"/>
    <s v="Beginning of year 2 CSM: WSH 3.2bn  Amount for the year end of year 2 = 2.4bn"/>
    <s v="New Risk Adj      - 500,000,000.00    50000*10000 policies                                    1,900,000,000.00  amort 3                      633,333,333.33  end of year 3 CSM  1,266,666,666.67"/>
    <s v="Year 1         800,000,000.00  Year 2        800,000,000.00  Year 3       633,333,333.33  Year 4        633,333,333.33  Year 5        633,333,333.33    "/>
    <s v="prem  = 10,000,000,000.00  total costs = -16,000,000,000.00    claims   = 10,000,000,000.00  risk adj margin = 500,000,000.00  acquisition cost = 500,000,000.00  attributable cost = 5,000,000,000.00    loss component -6,000,000,000.00  "/>
    <x v="38"/>
  </r>
  <r>
    <n v="94"/>
    <s v="Oluwatoyin Arowolo"/>
    <s v="arowolo.oluwatoyin@africa-re.com"/>
    <x v="0"/>
    <x v="0"/>
    <x v="0"/>
    <x v="0"/>
    <x v="0"/>
    <x v="0"/>
    <x v="0"/>
    <x v="2"/>
    <x v="3"/>
    <x v="0"/>
    <x v="3"/>
    <x v="4"/>
    <x v="3"/>
    <x v="0"/>
    <n v="0"/>
    <n v="0"/>
    <n v="0"/>
    <n v="0"/>
    <n v="0"/>
    <x v="23"/>
  </r>
  <r>
    <n v="95"/>
    <s v="Cebisa Moshao"/>
    <s v="moshao.cebisa@africa-re.com"/>
    <x v="0"/>
    <x v="0"/>
    <x v="0"/>
    <x v="0"/>
    <x v="4"/>
    <x v="0"/>
    <x v="0"/>
    <x v="0"/>
    <x v="0"/>
    <x v="0"/>
    <x v="0"/>
    <x v="2"/>
    <x v="0"/>
    <x v="3"/>
    <s v="premium        20 000 000 000.00   total_x0009__x0009_-16 000 000 000.00   claims  _x0009__x0009_ 10 000 000 000.00   Risj adj margin_x0009__x0009_ 500 000 000.00   acquisition cost_x0009__x0009_ 500 000 000.00   attributable cost     5 000 000 000.00   _x0009__x0009_  _x0009__x0009_Total initial CSM  4 000 000 000.00   _x0009_year 1 amort -800 000 000.00   _x0009__x0009_      CSM at end of year 1   3 200 000 000.00   "/>
    <s v="Amort for year 2 is 800m based on above   CSM at end of year 2: 2400 000 000.00"/>
    <s v="CSM at end of year 2: 2400 000 000  new risk  adj: 500 000 000.00 _x0009_ (added 50000*10000 policies)  _x0009_CSM after adj 1 900 000 000.00 _x0009_  amort for year 3:_x0009_ 633 333 333.33 _x0009_(1900 000 000/3)  end of year 3 CSM_x0009_ 1 266 666 666.67 _x0009_  "/>
    <s v="Year 1_x0009_ 800 000 000.00   Year 2_x0009_ 800 000 000.00   year 3_x0009_ 633 333 333.33   year 4_x0009_ 633 333 333.33   year 5_x0009_ 633 333 333.33   "/>
    <s v="1.21_x0009_premium_x0009_ 10 000 000 000.00 _x0009_ (20000000*50% )  _x0009_total costs_x0009_-16 000 000 000.00 _x0009_  _x0009_claims  _x0009_ 10 000 000 000.00 _x0009_  _x0009_Risj adj margin_x0009_ 500 000 000.00 _x0009_  _x0009_acquisition cost_x0009_ 500 000 000.00 _x0009_  _x0009_attributable cost 5 000 000 000.00 _x0009_  _x0009_loss component_x0009_-6 000 000 000.00 _x0009_  "/>
    <x v="32"/>
  </r>
  <r>
    <n v="96"/>
    <s v="Ajibola Folami"/>
    <s v="folami.ajibola@africa-re.com"/>
    <x v="0"/>
    <x v="0"/>
    <x v="0"/>
    <x v="0"/>
    <x v="0"/>
    <x v="5"/>
    <x v="0"/>
    <x v="3"/>
    <x v="3"/>
    <x v="0"/>
    <x v="0"/>
    <x v="2"/>
    <x v="0"/>
    <x v="0"/>
    <s v="Wsh 599,900,000"/>
    <s v="Wsh 599,900,000"/>
    <s v="Wsh 599,850,000"/>
    <s v="Wsh 0"/>
    <s v="Loss of Wsh 1,400,100,000"/>
    <x v="10"/>
  </r>
  <r>
    <n v="97"/>
    <s v="Adaeze Okafor"/>
    <s v="adaeze.okafor5@gmail.com"/>
    <x v="0"/>
    <x v="0"/>
    <x v="0"/>
    <x v="0"/>
    <x v="0"/>
    <x v="5"/>
    <x v="0"/>
    <x v="3"/>
    <x v="3"/>
    <x v="0"/>
    <x v="0"/>
    <x v="2"/>
    <x v="0"/>
    <x v="0"/>
    <s v="Wsh  599,900,000.00   "/>
    <s v="Wsh 599,900,000.00   "/>
    <s v="Wsh 599,850,000.00   "/>
    <s v="Wsh 0"/>
    <s v="The loss expected is Wsh 1,400,100,000.00   "/>
    <x v="4"/>
  </r>
  <r>
    <n v="98"/>
    <s v="Oletu Raphael"/>
    <s v="oletu.raphael@afric-re.com"/>
    <x v="0"/>
    <x v="2"/>
    <x v="0"/>
    <x v="0"/>
    <x v="0"/>
    <x v="0"/>
    <x v="0"/>
    <x v="0"/>
    <x v="0"/>
    <x v="0"/>
    <x v="0"/>
    <x v="2"/>
    <x v="0"/>
    <x v="0"/>
    <s v="CSM =Premium-Expected fulfilments Cash flows      premium=400,000      expected claims+risk adj+ acquisition costs+attributable expenses  Expected Fulfilment casflows=250,000*5+50,000+100,000*5=Wsh1,800,000  CSM=400,000-1,800,000= -1,400,000"/>
    <s v="nil"/>
    <s v="nil"/>
    <s v="Insurance Finance Expenses for Year 1 to Year 5 (throughout the financial Yr)will remain Zero because interest rate in Wakanda is 0%."/>
    <s v="Loss Component: difference b/w total expected cash outflows and premium received.   premium received 50% of 400,000 = 200,000   Total expected cash outflows = expected claims+Risk Adj+Acquisition Costs+attributable expenses  Total= 200,000*5 + 50,000*5+50,000+100,000*5=1,800,000  Loss Component=1,800,000-200,000=Wsh1,600,000"/>
    <x v="13"/>
  </r>
  <r>
    <n v="99"/>
    <s v="Julianna Kipsang"/>
    <s v="kipsang.julianna@africa-re.com"/>
    <x v="0"/>
    <x v="0"/>
    <x v="0"/>
    <x v="0"/>
    <x v="0"/>
    <x v="0"/>
    <x v="0"/>
    <x v="0"/>
    <x v="0"/>
    <x v="0"/>
    <x v="0"/>
    <x v="2"/>
    <x v="0"/>
    <x v="0"/>
    <s v="CSM=400,000-(1,000,000+50,000+200,000+500,000) =-1,350,000  Acquistion cost is higher than the premiums  CSM =Zero/0"/>
    <s v="Year 2=Zero/0"/>
    <s v="Year 3=Zero/0"/>
    <s v="Year 1=Zero/0  Year 2=Zero/0  Year 3=Zero/0  Year 4=Zero/0  Year 5=Zero/0"/>
    <s v="Loss component= Cost -premium received  1,750,000-200,000=1,550,000"/>
    <x v="10"/>
  </r>
  <r>
    <n v="100"/>
    <s v="DENNIS KIIRU"/>
    <s v="kiiru.dennis@africa-re.com"/>
    <x v="0"/>
    <x v="0"/>
    <x v="0"/>
    <x v="0"/>
    <x v="0"/>
    <x v="0"/>
    <x v="0"/>
    <x v="0"/>
    <x v="0"/>
    <x v="0"/>
    <x v="0"/>
    <x v="0"/>
    <x v="0"/>
    <x v="0"/>
    <s v="CSM=400,000-(1000,000 + 50,000+500,000+200,000)= -1,350,000  The CSM is Zero since its negative"/>
    <s v=" Zero"/>
    <s v=" Zero"/>
    <s v=" YEAR 1=0  YEAR 2=0   YEAR-3=0 YEAR 4=0 YEAR 5=0     "/>
    <s v="Loss component=200,000-(1000,000 + 50,000+500,000+200,000) = 1,550,000"/>
    <x v="39"/>
  </r>
  <r>
    <n v="101"/>
    <s v="Mounira Guerouachi"/>
    <s v="Guerouachi.Mounira@africa-re.com"/>
    <x v="0"/>
    <x v="0"/>
    <x v="0"/>
    <x v="0"/>
    <x v="0"/>
    <x v="0"/>
    <x v="0"/>
    <x v="0"/>
    <x v="0"/>
    <x v="0"/>
    <x v="0"/>
    <x v="0"/>
    <x v="0"/>
    <x v="0"/>
    <s v="Present Value of Future Cash Inflow = Wsh400000 Premium per policy   Present Value of Future Cash Outflow:     Annual Costs per Policyholder:    Claims Cost: Wsh 200,000  Risk Adjustment Margin: Wsh 50,000  Attributable Expenses: Wsh 100,000  Total Annual Cost: Wsh 350,000  Initial Year Costs:    Acquisition Cost: Wsh 50,000  Total Initial Year Cost: Wsh 350,000 + Wsh 50,000 = Wsh 400,000  Total cost initial Year : 350000+50000 = 400000  Total Cost Over 5 Year per policy : (350000*5)+50000 = Wsh 1,800,000= Total Cash Out= Total PV Cash OutFlow    CSM =  CSM = PV(best estimate future cash inflows) – PV(best estimate future cash outflows) – Risk   Adjustment – any deferred acquisition costs allocated to the group + cash inflows at date of   recognition – cash outflows at date of recognition.    Interest Zero So CSM = - 1,400,000 per policy   10000 policies so it is -14,000,000,000                                                                                                                                 "/>
    <s v="Initial CSM = Wsh -1,400,000 per policy  Risk adjustment release = Wsh 10,000 reduces the risk adjustment component.  Attributable Expenses: Wsh 100,000 per policy for the second year.  Non-attributable Expenses: Wsh 200,000 per policy for the second year.    Calculation:    Initial CSM: -Wsh 1,400,000  Add Risk Adjustment Release: +Wsh 10,000  Subtract Attributable Expenses: -Wsh 100,000  Subtract Non-attributable Expenses: -Wsh 200,000    CSM in the second year=−1400000+10,000−100,000−200000  =−1,110,000 Wsh per policy "/>
    <s v="Key Data :   .CSM Year 2=Wsh  -1,100,000 per policy   .Risk Adjustment 10,000 per year   .Attributable expenses: Wsh 100,000 per year  .Non-attributable expenses: Wsh 200,000 per policy  .New Risk Adjustment: Wsh 100,000 per policy    So, we need to adjust the CSM to reflect this change of Risk Adjustment increase.  Claculation :   CSM Year 3 = CSM Year 2 +Adjust Risk Adjustment +Release Risk Adjustment - Attributable Expenses-  Non-attributable Expenses  So   CSM Year 3 = -1100,000-50000+10000-100000-200000= -1,440,000Wsh per Policy   To be multiplied by 10K Policy for total."/>
    <s v="Insurance Finance Expenses for Year 1 to Year 5: Wsh 0 per year  The insurance finance expenses are effectively zero because there is no interest component to unwind given the 0%  interest environment in Wakanda. The main adjustment in this context comes from the amortization of the Contractual Service Margin (CSM) rather than any interest related expense."/>
    <s v="Present Value of Future Cash Inflows:  Premiums: 200,000 wsh per policy  Present Value of Future Cash Outflows:  Mortality rate contribution: Wsh 200,000 per year for 5 years = Wsh 1,000,000 per policy  Risk Adjustment: Wsh 50,000 per policy (initially)  Attributable expenses: Wsh 100,000 per year for 5 years = Wsh 500,000 per policy  Non-attributable expenses: Wsh 200,000 per policy  Total Cash Outflows:  1,750,000 wsh    Given 0% interest rate so CSM = 200,000-1750000-50000-50000+200000-0= -1,450,000 wsh per policy   The Loss Component for bad insurer is an absolute  value of the Negative CSM.   Comparing it to Good insurer with CSM at -1,400,000, the bad insurer will have an additional loss component of 50,000 wsh per policy "/>
    <x v="3"/>
  </r>
  <r>
    <n v="102"/>
    <s v="Samuel Muthee"/>
    <s v="Muthee.Samuel@africa-re.com"/>
    <x v="0"/>
    <x v="0"/>
    <x v="0"/>
    <x v="0"/>
    <x v="0"/>
    <x v="0"/>
    <x v="0"/>
    <x v="0"/>
    <x v="0"/>
    <x v="0"/>
    <x v="0"/>
    <x v="0"/>
    <x v="0"/>
    <x v="0"/>
    <s v="CSM = -1,350,000"/>
    <n v="0"/>
    <n v="0"/>
    <s v="YR 1 = 0  YR 2 = 0  YR 3 = 0  YR 4 = 0  YR 5 = 0"/>
    <s v="Loss component = 1,550,000"/>
    <x v="11"/>
  </r>
  <r>
    <n v="103"/>
    <s v="Evelyn Gakahu"/>
    <s v="gakahu.evelyn@africa-re.com"/>
    <x v="0"/>
    <x v="0"/>
    <x v="0"/>
    <x v="0"/>
    <x v="0"/>
    <x v="0"/>
    <x v="0"/>
    <x v="0"/>
    <x v="0"/>
    <x v="0"/>
    <x v="0"/>
    <x v="0"/>
    <x v="0"/>
    <x v="0"/>
    <s v="The contractual service margin will be negative (-1,350,000,000) because The cost of the product is a premium of Wsh 400,000 but the company charged wsh 200,000 per person. "/>
    <s v="the expected CSM for year 2 is nil. "/>
    <s v="zero"/>
    <s v="Yr1- 0  Yr 2-0   Yr 3-0  Yr 4-0  Yr 5-0"/>
    <s v="Loss Component=200,000- (1,000,000+50,000+500,000+200,00)= 1,550,000"/>
    <x v="20"/>
  </r>
  <r>
    <n v="104"/>
    <s v="VERNON LIDAVA"/>
    <s v="museywa.vernon@africa-re.com"/>
    <x v="0"/>
    <x v="0"/>
    <x v="0"/>
    <x v="0"/>
    <x v="0"/>
    <x v="0"/>
    <x v="4"/>
    <x v="3"/>
    <x v="0"/>
    <x v="0"/>
    <x v="5"/>
    <x v="0"/>
    <x v="2"/>
    <x v="0"/>
    <s v="-400,000,000"/>
    <s v="-4,400,000,000"/>
    <s v="300,000"/>
    <n v="3000000000"/>
    <n v="-1700000000"/>
    <x v="6"/>
  </r>
  <r>
    <n v="105"/>
    <s v="ABIOLA BALOGUN"/>
    <s v="balogun.biola@africa-re.com"/>
    <x v="0"/>
    <x v="4"/>
    <x v="0"/>
    <x v="0"/>
    <x v="0"/>
    <x v="0"/>
    <x v="0"/>
    <x v="0"/>
    <x v="0"/>
    <x v="0"/>
    <x v="2"/>
    <x v="4"/>
    <x v="2"/>
    <x v="4"/>
    <s v="The contractual service margin(CSM) expected to be seen for this products by IRAW for GoodInsurer is Wsh 350,000,000. Calculation:   CSM=(Premiums received-Acquisition costs-Attributable expenses-Risk Adjustment)*No of policies: CSM=(Wsh 400,000-50,000-100,000-50,000-200,000*10,000 CSM=Wsh 0"/>
    <s v="Previous Year's CSM-Attributable Expenses-Risk Adjustment Release  CSM=Wsh 0-Wsh 10,000  CSM=-Wsh 110,000  "/>
    <s v="CSM=Previous Year's CSM-Attributable Expenses-Risk Adjustment Release + Change in Risk Adjustment  CSM=Wsh 110,000-Wsh 100,000-Wsh 10,000 + Wsh 50,000  CSM =-170,000"/>
    <s v="Insurance finance Expenses=0, since interest rates are 0%"/>
    <s v="Loss Component = ( Premium- Acquisition Costs - Attributable Expenses - Risk Adjustment)*Number of Policies.  Loss Component= ( Wsh 200,000 - Wsh 50,000-Wsh 100,000- Wsh 50,000) * 10,000  Loss Component = -0"/>
    <x v="11"/>
  </r>
  <r>
    <n v="106"/>
    <s v="PHARES MURUTHI NYATHA"/>
    <s v="nyatha.phares@africa-re.com"/>
    <x v="0"/>
    <x v="0"/>
    <x v="0"/>
    <x v="4"/>
    <x v="0"/>
    <x v="5"/>
    <x v="0"/>
    <x v="0"/>
    <x v="3"/>
    <x v="0"/>
    <x v="0"/>
    <x v="2"/>
    <x v="2"/>
    <x v="4"/>
    <m/>
    <m/>
    <m/>
    <m/>
    <m/>
    <x v="0"/>
  </r>
  <r>
    <n v="107"/>
    <s v="Lincoln Mthembu"/>
    <s v="mthembu.lincoln@africa-re.com"/>
    <x v="0"/>
    <x v="2"/>
    <x v="0"/>
    <x v="0"/>
    <x v="0"/>
    <x v="0"/>
    <x v="0"/>
    <x v="0"/>
    <x v="0"/>
    <x v="0"/>
    <x v="0"/>
    <x v="2"/>
    <x v="0"/>
    <x v="0"/>
    <s v="4 000 000 000 - (1 000 000 000 + 500 000 000)  equals to 2 500 000 000"/>
    <s v="4 000 000 000 - (1 000 000 000 + 1 000 000 000)  equals to 2 000 000 000"/>
    <s v="4 000 000 000 - (1 000 000 000 + 1 000 000 000)  equals to 2 000 000 000"/>
    <s v="Year 1 - 500 000 000  Year 2 - 1 000 000 000  Year 3 - 1 500 000 000  Year 4 - 2 000 000 000  Year 5 - 2 500 000 000"/>
    <s v="(25 000 x 10000) = 250 000 000"/>
    <x v="22"/>
  </r>
  <r>
    <n v="108"/>
    <s v="Amina Shoshore"/>
    <s v="shoshore.amina@africa-re.com"/>
    <x v="0"/>
    <x v="0"/>
    <x v="0"/>
    <x v="0"/>
    <x v="0"/>
    <x v="0"/>
    <x v="0"/>
    <x v="0"/>
    <x v="0"/>
    <x v="0"/>
    <x v="0"/>
    <x v="0"/>
    <x v="2"/>
    <x v="0"/>
    <s v="CSM=4 000 000 000−17 000 000 000= -13 000 000 000    Since the CSM is negative, this suggests that GoodInsurer expects to make a loss on the product over the 5-year period, as the total expected outflows exceed the premiums. This negative result would imply that there’s no positive contractual service margin to report under IFRS 17. In fact, this may require GoodInsurer to recognize an onerous contract liability"/>
    <s v="At the end of Year 1, the contract was deemed onerous with no positive CSM.    In Year 2, no new policies were sold, and the insurer continues to incur service expenses and claims.    The CSM for Year 2 remains zero because no positive unearned profit was carried forward from the first year.    The focus in Year 2 would be on managing the loss component of the onerous contract and releasing the risk adjustment margin, but this does not create or increase the CSM."/>
    <s v="In Year 3, the CSM remains at zero because the contract is still considered onerous, and the increase in the risk adjustment (Wsh 500 million) would not reduce the CSM below zero. Instead, it would increase the loss component of the onerous contract by Wsh 500 million, meaning GoodInsurer will recognize a larger loss on the product.    The key takeaway is that the CSM remains zero, but the contract becomes more onerous due to the higher risk adjustment, and this is reflected in the increased loss component."/>
    <s v="Year 1: Wsh -100 million (RAM release)  Year 2: Wsh -100 million (RAM release)  Year 3: Wsh -100 million (RAM release, risk adjustment increase deferred)  Year 4: Wsh -100 million (RAM release)  Year 5: Wsh -100 million (RAM release)    Therefore, the Insurance Finance Expenses (IFE) are expected to be Wsh -100 million per year from Year 1 to Year 5, resulting in a total IFE of Wsh -500 million over the 5-year period."/>
    <s v="The Loss Component expected to be held by BadInsurer is Wsh 1.5 million per policy. If BadInsurer sells 10,000 policies, the total Loss Component would be Wsh 15 billion.    This reflects the fact that by undercutting the premium by 50%, BadInsurer incurs significant losses, as the expected costs of the product far exceed the premiums collected."/>
    <x v="40"/>
  </r>
  <r>
    <n v="109"/>
    <s v="Nkululeko Ngobese"/>
    <s v="ngobese.nkululeko@africa-re.com"/>
    <x v="0"/>
    <x v="0"/>
    <x v="0"/>
    <x v="0"/>
    <x v="0"/>
    <x v="0"/>
    <x v="0"/>
    <x v="0"/>
    <x v="0"/>
    <x v="4"/>
    <x v="0"/>
    <x v="2"/>
    <x v="0"/>
    <x v="3"/>
    <s v="CSM=Total Premium−Total Expected Costs          =10000*(2 000 000-1 600 000)         =Wsh 4 billion  "/>
    <s v="Wsh 2.4 billion  "/>
    <s v="CSM=Wsh800million−Wsh500million=Wsh300million"/>
    <s v="Year 1: Wsh 1.6 billion (release of CSM).  Year 2: Wsh 1.6 billion (release of CSM).  Year 3: Wsh 500 million (adjusted CSM after increased Risk Adjustment).  Year 4: Wsh 300 million (remaining CSM).  Year 5: Wsh 0 (CSM fully utilized)."/>
    <s v="Total Loss Component=Loss Component per Policyholder×Number of Policies  Total Loss Component=Wsh250,000×10,000  Total Loss Component=Wsh2.5billion"/>
    <x v="33"/>
  </r>
  <r>
    <n v="110"/>
    <s v="Francis Mwangi"/>
    <s v="mwangi.francis@africa-re.com"/>
    <x v="0"/>
    <x v="0"/>
    <x v="0"/>
    <x v="0"/>
    <x v="0"/>
    <x v="0"/>
    <x v="0"/>
    <x v="0"/>
    <x v="3"/>
    <x v="0"/>
    <x v="0"/>
    <x v="2"/>
    <x v="0"/>
    <x v="0"/>
    <n v="0"/>
    <n v="0"/>
    <n v="0"/>
    <n v="0"/>
    <s v="1,500,000,000"/>
    <x v="41"/>
  </r>
  <r>
    <n v="111"/>
    <s v="Tolulope Akinpelu"/>
    <s v="akinpelu.tolulope@africa-re.com"/>
    <x v="0"/>
    <x v="4"/>
    <x v="0"/>
    <x v="0"/>
    <x v="0"/>
    <x v="0"/>
    <x v="0"/>
    <x v="0"/>
    <x v="0"/>
    <x v="0"/>
    <x v="2"/>
    <x v="4"/>
    <x v="2"/>
    <x v="4"/>
    <s v="CSM = (Premium - Acquisition Costs - Attributable Expenses - Risk Adjustment - Non-Attributable Expenses) x Number of Policies  CSM = (Wsh 400,000 - Wsh 50,000 - Wsh 100,000 - Wsh 50,000 - Wsh 200,000) x 10,000  CSM = Wsh 0"/>
    <s v="CSM = -Wsh 110,000"/>
    <s v=" -Wsh 170,000"/>
    <s v="The Insurance Finance Expenses expected to be seen in Year 1 up-to Year 5 is Wsh 0, since the interest rate is 0%"/>
    <s v="loss component"/>
    <x v="42"/>
  </r>
  <r>
    <n v="112"/>
    <s v="Peter Owuor Okola"/>
    <s v="okola.peter@africa-re.com"/>
    <x v="0"/>
    <x v="0"/>
    <x v="2"/>
    <x v="0"/>
    <x v="0"/>
    <x v="3"/>
    <x v="4"/>
    <x v="3"/>
    <x v="3"/>
    <x v="4"/>
    <x v="0"/>
    <x v="0"/>
    <x v="4"/>
    <x v="4"/>
    <n v="0"/>
    <n v="0"/>
    <n v="0"/>
    <n v="0"/>
    <n v="0"/>
    <x v="31"/>
  </r>
  <r>
    <n v="113"/>
    <s v="MGBEADICHIE RITA"/>
    <s v="Mgbeadichie.rita@africa-re.com"/>
    <x v="0"/>
    <x v="0"/>
    <x v="0"/>
    <x v="0"/>
    <x v="2"/>
    <x v="4"/>
    <x v="2"/>
    <x v="4"/>
    <x v="4"/>
    <x v="3"/>
    <x v="4"/>
    <x v="5"/>
    <x v="5"/>
    <x v="5"/>
    <m/>
    <m/>
    <m/>
    <m/>
    <m/>
    <x v="0"/>
  </r>
  <r>
    <n v="114"/>
    <s v="Nancy Chege"/>
    <s v="chege.nancy@africa-re.com"/>
    <x v="3"/>
    <x v="0"/>
    <x v="0"/>
    <x v="0"/>
    <x v="0"/>
    <x v="0"/>
    <x v="0"/>
    <x v="0"/>
    <x v="0"/>
    <x v="0"/>
    <x v="0"/>
    <x v="2"/>
    <x v="0"/>
    <x v="0"/>
    <s v="Zero"/>
    <s v="Zero"/>
    <s v="Zero"/>
    <s v="Zero"/>
    <s v="1,550,000 per policy"/>
    <x v="4"/>
  </r>
  <r>
    <n v="115"/>
    <s v="FESTUS OSEJI OBI"/>
    <s v="oseji.festus@africa-re.com"/>
    <x v="0"/>
    <x v="4"/>
    <x v="4"/>
    <x v="0"/>
    <x v="0"/>
    <x v="0"/>
    <x v="0"/>
    <x v="0"/>
    <x v="0"/>
    <x v="0"/>
    <x v="2"/>
    <x v="4"/>
    <x v="2"/>
    <x v="4"/>
    <s v="350,000000  CSM=(Wsh 400,000-Wsh50,000-Wsh100,000-Wsh 50,000) x 10,000  CSM = 350,000,000"/>
    <s v="CSM=Wsh 350,000,000 -Wsh 100,000,000 -Wsh 10,000,000  CSM=300,000,000"/>
    <s v="The CSM FOR YEAR 3 IS WSH 250,000,000"/>
    <s v="THE INSURENCE FINANCE EXPENSES EXPECTED TO BE SEEN IN YEAR 1 UP TP YEAR 5 IS WSH 0, SINCE THE INTEREST RATE IS 0%"/>
    <s v="WSH 350,000,000"/>
    <x v="32"/>
  </r>
  <r>
    <n v="116"/>
    <s v="Estaberyl Mucheru"/>
    <s v="mucheru.estaberyl@africa-re.com"/>
    <x v="0"/>
    <x v="0"/>
    <x v="0"/>
    <x v="0"/>
    <x v="0"/>
    <x v="0"/>
    <x v="0"/>
    <x v="0"/>
    <x v="0"/>
    <x v="0"/>
    <x v="0"/>
    <x v="2"/>
    <x v="0"/>
    <x v="0"/>
    <s v="Zero"/>
    <s v="Zero"/>
    <s v="Zero"/>
    <s v="Zero"/>
    <s v="1,550,000 per policy."/>
    <x v="4"/>
  </r>
  <r>
    <n v="117"/>
    <s v="DANIEL EKO"/>
    <s v="eko.daniel@africa-re.com"/>
    <x v="0"/>
    <x v="0"/>
    <x v="0"/>
    <x v="0"/>
    <x v="0"/>
    <x v="0"/>
    <x v="0"/>
    <x v="0"/>
    <x v="0"/>
    <x v="2"/>
    <x v="0"/>
    <x v="2"/>
    <x v="0"/>
    <x v="0"/>
    <s v="CSM = Total Premium - Total Expected Claim - Non Attributable Exp - Acquisition Cost - Risk Adjustment  400,000 - 200,000 - 200,000 - 50,000 - 50,000 = 0"/>
    <s v="CSM = 0  Given that no new policies are introduced in the 2nd year."/>
    <s v="The increase in risk adjustment is supposed to be adjusted against CSM which is zero"/>
    <s v="Insurance finance expense are related to interest on insurance liabilities for each period.   Premium Income 4B - Attributable + Non-Attributable + Claims = 0 (Breakeven)"/>
    <s v="Original premium 400,000  50% Badinsurer gets 200,000 for premium.  Expense claim + Non Attributable Exp is same.  Loss Component to be held is zero"/>
    <x v="9"/>
  </r>
  <r>
    <n v="118"/>
    <s v="Catherine Wandia Nduati"/>
    <s v="nduati.catherine@africa-re.com"/>
    <x v="0"/>
    <x v="0"/>
    <x v="0"/>
    <x v="0"/>
    <x v="0"/>
    <x v="0"/>
    <x v="0"/>
    <x v="0"/>
    <x v="0"/>
    <x v="0"/>
    <x v="0"/>
    <x v="2"/>
    <x v="0"/>
    <x v="4"/>
    <s v="CSM=Premium−(Expected Claims+Risk Adjustment+Attributable Expenses+Non-Attributable Expenses)\text{CSM} = \text{Premium} - (\text{Expected Claims} + \text{Risk Adjustment} + \text{Attributable Expenses} + \text{Non-Attributable Expenses})CSM=Premium−(Expected Claims+Risk Adjustment+Attributable Expenses+Non-Attributable Expenses)  Substituting the values:  CSM=400,000−(1,000,000+50,000+500,000+200,000)\text{CSM} = 400,000 - (1,000,000 + 50,000 + 500,000 + 200,000)CSM=400,000−(1,000,000+50,000+500,000+200,000)CSM=400,000−1,750,000=−1,350,000 Wsh\text{CSM} = 400,000 - 1,750,000 = -1,350,000 \, \text{Wsh}CSM=400,000−1,750,000=−1,350,000Wsh  The result is negative, meaning this product is currently expected to make a loss of Wsh 1,350,000 per policy over the contract period, and there will be no CSM because there is no unearned profit."/>
    <s v="To determine the Contractual Service Margin (CSM) in the second year (assuming no new policies were sold after the first year), we need to analyze what happens to the CSM from the first year onward.  Recap of Year 1:  From the previous calculation:  The CSM was negative in the first year because the total expected costs (claims, expenses, risk adjustment) exceeded the premium. Therefore, there was no positive CSM at the end of Year 1.  Implications for Year 2:  Since the CSM was zero or negative in Year 1, no unearned profit is available to be carried forward into Year 2.  As the CSM represents future unearned profit from the insurance contract, and there was none in Year 1, the CSM in Year 2 will also remain zero (or negative if the product remains loss-making).  However, during Year 2, other adjustments (such as the release of the risk adjustment or changes in assumptions) could impact the financial performance of the product, but no CSM will be reported unless new unearned profit arises.  Conclusion for Year 2:  CSM in the second year is expected to be zero, as there was no unearned profit carried forward from Year 1."/>
    <s v="1. Premium Received  The premium remains Wsh 400,000.  2. Expected Claims  The total expected claims are Wsh 200,000 per year over 5 years, resulting in:  200,000×5=1,000,000 Wsh.200,000 \times 5 = 1,000,000 \, \text{Wsh}.200,000×5=1,000,000Wsh.  3. Risk Adjustment  The new Risk Adjustment is increased to Wsh 100,000 due to the Board's decision. This additional buffer is now factored into the CSM calculation.  4. Attributable Expenses  The ongoing attributable expenses remain Wsh 100,000 per year, and for Year 3:  100,000×3=300,000 Wsh (for 3 years).100,000 \times 3 = 300,000 \, \text{Wsh} \, \text{(for 3 years)}.100,000×3=300,000Wsh(for 3 years).  5. Non-Attributable Expenses  Non-attributable overhead expenses are Wsh 200,000 per policy.  Updated CSM Calculation for Year 3:  Using the updated risk adjustment, the new CSM for Year 3 is calculated as:  CSM=Premium−(Expected Claims+New Risk Adjustment+Attributable Expenses+Non-Attributable Expenses).\text{CSM} = \text{Premium} - (\text{Expected Claims} + \text{New Risk Adjustment} + \text{Attributable Expenses} + \text{Non-Attributable Expenses}).CSM=Premium−(Expected Claims+New Risk Adjustment+Attributable Expenses+Non-Attributable Expenses).  Substitute the values:  CSM=400,000−(1,000,000+100,000+300,000+200,000).\text{CSM} = 400,000 - (1,000,000 + 100,000 + 300,000 + 200,000).CSM=400,000−(1,000,000+100,000+300,000+200,000).CSM=400,000−1,600,000=−1,200,000 Wsh.\text{CSM} = 400,000 - 1,600,000 = -1,200,000 \, \text{Wsh}.CSM=400,000−1,600,000=−1,200,000Wsh.  Conclusion for Year 3:  The CSM for Year 3 is negative Wsh 1,200,000 per policy. This reflects that the total expected costs, including the updated risk adjustment, still exceed the premium received. There is no unearned profit, and the CSM remains negative.  "/>
    <s v="Yearly Breakdown of Expenses per Policy  Year 1:  Acquisition Costs: Wsh 50,000    Attributable Expenses: Wsh 100,000    Non-Attributable Expenses: Wsh 200,000    Total Year 1 Expenses per Policy: Wsh 50,000 + Wsh 100,000 + Wsh 200,000 = Wsh 350,000    Total Year 1 Expenses for 10,000 Policies: Wsh 350,000 x 10,000 = Wsh 3.5 billion    Year 2:  Attributable Expenses: Wsh 100,000    Non-Attributable Expenses: Wsh 200,000    Total Year 2 Expenses per Policy: Wsh 100,000 + Wsh 200,000 = Wsh 300,000    Total Year 2 Expenses for 10,000 Policies: Wsh 300,000 x 10,000 = Wsh 3 billion    Year 3:  Attributable Expenses: Wsh 100,000    Non-Attributable Expenses: Wsh 200,000    Total Year 3 Expenses per Policy: Wsh 100,000 + Wsh 200,000 = Wsh 300,000    Total Year 3 Expenses for 10,000 Policies: Wsh 300,000 x 10,000 = Wsh 3 billion    Year 4:  Attributable Expenses: Wsh 100,000    Non-Attributable Expenses: Wsh 200,000    Total Year 4 Expenses per Policy: Wsh 100,000 + Wsh 200,000 = Wsh 300,000    Total Year 4 Expenses for 10,000 Policies: Wsh 300,000 x 10,000 = Wsh 3 billion    Year 5:  Attributable Expenses: Wsh 100,000    Non-Attributable Expenses: Wsh 200,000    Total Year 5 Expenses per Policy: Wsh 100,000 + Wsh 200,000 = Wsh 300,000    Total Year 5 Expenses for 10,000 Policies: Wsh 300,000 x 10,000 = Wsh 3 billion    Summary of Insurance Finance Expenses  Year 1: Wsh 3.5 billion  Year 2: Wsh 3 billion  Year 3: Wsh 3 billion  Year 4: Wsh 3 billion  Year 5: Wsh 3 billion  These expenses reflect the costs associated with running the insurance product each year, considering acquisition costs only in Year 1 and then ongoing attributable and non-attributable expenses for each subsequent year.  "/>
    <s v="Key Details:  GoodInsurer Premium: Wsh 400,000  BadInsurer Premium: 50% of Wsh 400,000 = Wsh 200,000  Cost of Claims and Risk Adjustment: Wsh 250,000 per policy per year (Wsh 200,000 for claims + Wsh 50,000 for risk adjustment)  Acquisition Costs: Wsh 50,000 in the first year  Attributable Expenses: Wsh 100,000 per year  Non-Attributable Expenses: Wsh 200,000 per policy per year  Calculation Steps:  Annual Costs for BadInsurer:    Cost of Claims and Risk Adjustment: Wsh 250,000  Attributable Expenses: Wsh 100,000  Non-Attributable Expenses: Wsh 200,000  Total Annual Costs per Policy: Wsh 250,000 (claims and risk adjustment) + Wsh 100,000 (attributable expenses) + Wsh 200,000 (non-attributable expenses) = Wsh 550,000    Annual Revenue for BadInsurer:    Premium Received: Wsh 200,000  Annual Loss per Policy: Wsh 550,000 (total annual costs) - Wsh 200,000 (premium) = Wsh 350,000    Acquisition Costs in the First Year:    Acquisition Costs per Policy: Wsh 50,000  Total First-Year Loss per Policy: Wsh 350,000 (annual loss) + Wsh 50,000 (acquisition costs) = Wsh 400,000    Loss Component Calculation:  The Loss Component is the amount that BadInsurer needs to hold to cover the loss per policy due to the reduced premium. Given that the total loss per policy in the first year is Wsh 400,000, this represents the Loss Component that BadInsurer needs to account for.    Therefore, the Loss Component expected to be held by BadInsurer is Wsh 400,000 per policy."/>
    <x v="6"/>
  </r>
  <r>
    <n v="119"/>
    <s v="Luxmi Naiesing"/>
    <s v="naiesing.luxmi@africa-re.com"/>
    <x v="0"/>
    <x v="0"/>
    <x v="0"/>
    <x v="0"/>
    <x v="0"/>
    <x v="0"/>
    <x v="0"/>
    <x v="0"/>
    <x v="0"/>
    <x v="0"/>
    <x v="0"/>
    <x v="0"/>
    <x v="0"/>
    <x v="3"/>
    <m/>
    <m/>
    <m/>
    <m/>
    <m/>
    <x v="0"/>
  </r>
  <r>
    <n v="120"/>
    <s v="EMMANUEL BAIDEN"/>
    <s v="baiden.emmanuel@africa-re.com"/>
    <x v="0"/>
    <x v="0"/>
    <x v="0"/>
    <x v="0"/>
    <x v="0"/>
    <x v="0"/>
    <x v="0"/>
    <x v="0"/>
    <x v="3"/>
    <x v="0"/>
    <x v="2"/>
    <x v="4"/>
    <x v="0"/>
    <x v="0"/>
    <m/>
    <m/>
    <m/>
    <m/>
    <m/>
    <x v="0"/>
  </r>
  <r>
    <n v="121"/>
    <s v="ALLERY CHRISTOPHE"/>
    <s v="Allery.Christophe@africa-re.com"/>
    <x v="0"/>
    <x v="0"/>
    <x v="0"/>
    <x v="0"/>
    <x v="0"/>
    <x v="0"/>
    <x v="4"/>
    <x v="0"/>
    <x v="2"/>
    <x v="0"/>
    <x v="0"/>
    <x v="2"/>
    <x v="0"/>
    <x v="3"/>
    <m/>
    <m/>
    <m/>
    <m/>
    <m/>
    <x v="0"/>
  </r>
  <r>
    <n v="122"/>
    <s v="Luxmi Naiesing"/>
    <s v="naiesing.luxmi@africa-re.com"/>
    <x v="0"/>
    <x v="0"/>
    <x v="0"/>
    <x v="0"/>
    <x v="0"/>
    <x v="0"/>
    <x v="0"/>
    <x v="0"/>
    <x v="0"/>
    <x v="0"/>
    <x v="0"/>
    <x v="0"/>
    <x v="0"/>
    <x v="3"/>
    <m/>
    <m/>
    <m/>
    <m/>
    <m/>
    <x v="0"/>
  </r>
  <r>
    <n v="123"/>
    <s v="EMMANUEL BAIDEN"/>
    <s v="baiden.emmanuel@africa-re.com"/>
    <x v="0"/>
    <x v="0"/>
    <x v="0"/>
    <x v="0"/>
    <x v="0"/>
    <x v="0"/>
    <x v="0"/>
    <x v="0"/>
    <x v="3"/>
    <x v="0"/>
    <x v="2"/>
    <x v="4"/>
    <x v="0"/>
    <x v="0"/>
    <m/>
    <m/>
    <m/>
    <m/>
    <m/>
    <x v="0"/>
  </r>
  <r>
    <n v="124"/>
    <s v="ALLERY CHRISTOPHE"/>
    <s v="Allery.Christophe@africa-re.com"/>
    <x v="0"/>
    <x v="0"/>
    <x v="0"/>
    <x v="0"/>
    <x v="0"/>
    <x v="0"/>
    <x v="4"/>
    <x v="0"/>
    <x v="2"/>
    <x v="0"/>
    <x v="0"/>
    <x v="2"/>
    <x v="0"/>
    <x v="3"/>
    <m/>
    <m/>
    <m/>
    <m/>
    <m/>
    <x v="0"/>
  </r>
  <r>
    <n v="125"/>
    <s v="Lanre Jagunlana"/>
    <s v="Jagunlana.sulaiman@africa-re.com"/>
    <x v="0"/>
    <x v="0"/>
    <x v="0"/>
    <x v="0"/>
    <x v="0"/>
    <x v="0"/>
    <x v="0"/>
    <x v="0"/>
    <x v="0"/>
    <x v="0"/>
    <x v="0"/>
    <x v="0"/>
    <x v="0"/>
    <x v="0"/>
    <n v="0"/>
    <n v="10000"/>
    <n v="60000"/>
    <n v="0"/>
    <s v="200,000 per policy"/>
    <x v="0"/>
  </r>
  <r>
    <n v="126"/>
    <s v="Chanty Mathebula"/>
    <s v="mathebula.chanty@africa-re.com"/>
    <x v="0"/>
    <x v="0"/>
    <x v="0"/>
    <x v="0"/>
    <x v="0"/>
    <x v="0"/>
    <x v="0"/>
    <x v="0"/>
    <x v="0"/>
    <x v="0"/>
    <x v="0"/>
    <x v="0"/>
    <x v="0"/>
    <x v="0"/>
    <m/>
    <m/>
    <m/>
    <m/>
    <m/>
    <x v="0"/>
  </r>
  <r>
    <n v="127"/>
    <s v="Pranil Sharma"/>
    <s v="sharma.pranil@africa-re.com"/>
    <x v="0"/>
    <x v="0"/>
    <x v="0"/>
    <x v="0"/>
    <x v="0"/>
    <x v="0"/>
    <x v="0"/>
    <x v="0"/>
    <x v="3"/>
    <x v="0"/>
    <x v="2"/>
    <x v="2"/>
    <x v="0"/>
    <x v="0"/>
    <s v="PV cash inflows -4 000 000 000.00 &amp; PV cash outflows 25 500 000 000.00 therefore _x000a_PV of future cashflows 21 500 000 000.00 . Now Risk adj for non-fin risk 2 500 000 000.00 _x000a_Therefore Fulfilment cashflows 24 000 000 000.00. CSM = -24 000 000.00_x000a_Ins con a/l in initial recognition 24 000 000 000.00 . Ins service expense -24 000 000 000.00"/>
    <n v="0"/>
    <s v="Same as 1,17 above except the Risk adjustment for financial risk chages from 2500 000 000.00 to 5000 000 000.00 resulting in an insurance service expense of -26500 000 000.00"/>
    <s v="No CSM to relase_x000a_No discounting effect_x000a_Impact of risk adjustment change does not affect IFE_x000a_Ni IFE as no discouting due to 0% interets rate and no remaining CSM"/>
    <s v="PV cash inflows -1 000 000.00 _x000a_PV cash outflows 2 550 000.00 _x000a_PV of future cashflows 1 550 000.00 _x000a_Risk adj for non-fin risk 250 000.00 _x000a_Fulfilment cashflows 1 800 000.00 _x000a_CSM _x000a_Ins con a/l in initial recognition 1 800 000.00 _x000a_Ins service expense -1 800 000.00 _x000a_Loss recognised ofr the year -1 800 000.00 per policy, so big losses"/>
    <x v="0"/>
  </r>
  <r>
    <n v="128"/>
    <s v="Asavela Rawe"/>
    <s v="rawe.asavela@africa-re.com"/>
    <x v="0"/>
    <x v="0"/>
    <x v="0"/>
    <x v="0"/>
    <x v="0"/>
    <x v="0"/>
    <x v="0"/>
    <x v="0"/>
    <x v="0"/>
    <x v="0"/>
    <x v="0"/>
    <x v="0"/>
    <x v="2"/>
    <x v="0"/>
    <n v="400000"/>
    <s v="Wsh 3.2B"/>
    <s v="Wsh 1.1B"/>
    <s v="Wsh 0 all years"/>
    <s v="Wsh 6B"/>
    <x v="0"/>
  </r>
  <r>
    <n v="129"/>
    <s v="Vuyo Rankoe"/>
    <s v="Rankoe.vuyo@africa-re.com"/>
    <x v="0"/>
    <x v="0"/>
    <x v="0"/>
    <x v="0"/>
    <x v="0"/>
    <x v="0"/>
    <x v="0"/>
    <x v="0"/>
    <x v="0"/>
    <x v="0"/>
    <x v="0"/>
    <x v="2"/>
    <x v="0"/>
    <x v="0"/>
    <n v="0"/>
    <n v="100000000"/>
    <n v="100000000"/>
    <s v="Wsh 0 all years"/>
    <n v="40000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s v="Correct answer"/>
    <m/>
    <x v="0"/>
    <x v="0"/>
    <x v="0"/>
    <x v="0"/>
    <x v="0"/>
    <x v="0"/>
    <x v="0"/>
    <x v="0"/>
    <x v="0"/>
    <x v="0"/>
    <x v="0"/>
    <x v="0"/>
    <x v="0"/>
    <x v="0"/>
    <s v="Wsh 4B"/>
    <s v="Wsh 3.2B"/>
    <s v="Wsh 1.47B"/>
    <s v="Here we are assuming 0% discount rate. Hence there is no interest accretion or changes in the discount rate.   Hence the insurance finance expense remains zero throughout."/>
    <s v="Initial loss component would be 6 billion in total."/>
    <x v="0"/>
  </r>
  <r>
    <s v="asavela rawe"/>
    <s v="rawe.asavela@africa-re.com"/>
    <x v="0"/>
    <x v="0"/>
    <x v="0"/>
    <x v="0"/>
    <x v="0"/>
    <x v="0"/>
    <x v="0"/>
    <x v="0"/>
    <x v="0"/>
    <x v="0"/>
    <x v="0"/>
    <x v="0"/>
    <x v="1"/>
    <x v="0"/>
    <s v="The CSM assuming that the premium of 400000 is paid per year is 400k per policy and 4 billion for the 10000 policies. We have a total outflow per policy of 1.6 million and a total inflow of 2 million per policy giving the CSM of 400 000 per policy"/>
    <s v="The CSM at the end of year one is 3.6 billion. if you assume an even release of CSM over the cover period of 5 years then it is 3.2 billion."/>
    <s v="If you assume the changes are made at the beginning of year 3 then the revised CSM is 2.2 billion, if the changes are made at the end year 3 then the revised CSM is 1.3 billion.  If you assume the Initial CSM of 4 billion is released evenly the CSM at beginning of year 3 is 1.9 billion and at end of year 3 it is 1.1 billion"/>
    <m/>
    <m/>
    <x v="1"/>
  </r>
  <r>
    <s v="Rguibi"/>
    <s v="Rguibi.jawad@africa-re.com"/>
    <x v="1"/>
    <x v="1"/>
    <x v="1"/>
    <x v="1"/>
    <x v="1"/>
    <x v="1"/>
    <x v="1"/>
    <x v="1"/>
    <x v="1"/>
    <x v="1"/>
    <x v="1"/>
    <x v="0"/>
    <x v="2"/>
    <x v="0"/>
    <m/>
    <m/>
    <m/>
    <s v="1er année: 1,500,000,000  2 em année à 5 em année : 1,000,000,000*4  "/>
    <s v="2,500,000,000"/>
    <x v="2"/>
  </r>
  <r>
    <s v="SILUE KASSINABIN LAURE NOELLE"/>
    <s v="Silue.laure@africa-re.com"/>
    <x v="0"/>
    <x v="2"/>
    <x v="0"/>
    <x v="2"/>
    <x v="0"/>
    <x v="0"/>
    <x v="0"/>
    <x v="2"/>
    <x v="0"/>
    <x v="2"/>
    <x v="0"/>
    <x v="1"/>
    <x v="0"/>
    <x v="1"/>
    <s v="2,000,000,000"/>
    <s v="5,000,000,000"/>
    <s v="2,000,000,000"/>
    <s v="nil"/>
    <s v="nil"/>
    <x v="3"/>
  </r>
  <r>
    <s v="ALAMI AROUSSI MOHAMED"/>
    <s v="alami.mohamed@africa-re.com"/>
    <x v="0"/>
    <x v="0"/>
    <x v="2"/>
    <x v="0"/>
    <x v="0"/>
    <x v="0"/>
    <x v="0"/>
    <x v="0"/>
    <x v="1"/>
    <x v="0"/>
    <x v="0"/>
    <x v="1"/>
    <x v="0"/>
    <x v="0"/>
    <n v="250000"/>
    <s v="nil"/>
    <s v="nil"/>
    <s v="un taux d'intérêt 0%, le frais de financement des assurances ne changent pas avec le temps. Donc:  1ère année : les frais de financement sont 0 wsh ( car le taux d'intérêt 0 wsh ."/>
    <s v="."/>
    <x v="4"/>
  </r>
  <r>
    <s v="bouaiche zineb "/>
    <s v="bouaiche.zineb@africa-re.com"/>
    <x v="0"/>
    <x v="0"/>
    <x v="0"/>
    <x v="0"/>
    <x v="0"/>
    <x v="0"/>
    <x v="0"/>
    <x v="0"/>
    <x v="0"/>
    <x v="0"/>
    <x v="0"/>
    <x v="2"/>
    <x v="0"/>
    <x v="0"/>
    <s v="COUT:200 000+50000+50000+100000=400 000  revenue:400 000-400 000=0  Danc MSC=0"/>
    <s v="."/>
    <s v="."/>
    <s v=" Le montant des frais de financement des assurances pour la 1ère année et les années suivantes, jusqu’à la 5ème est 0 WSH (puisque le taux d’intérêt est de 0%)"/>
    <s v="."/>
    <x v="5"/>
  </r>
  <r>
    <s v="Zaroual"/>
    <s v="zaroual.nouhaila@africa-re.com"/>
    <x v="0"/>
    <x v="0"/>
    <x v="0"/>
    <x v="0"/>
    <x v="0"/>
    <x v="0"/>
    <x v="0"/>
    <x v="0"/>
    <x v="0"/>
    <x v="0"/>
    <x v="0"/>
    <x v="2"/>
    <x v="0"/>
    <x v="2"/>
    <s v="."/>
    <s v="."/>
    <s v="."/>
    <s v="0%"/>
    <s v="prime pour Badinsurer : 50% x 400000 = 200000  Cout total des prestations : 250000  Loss : 250000-200000 = 50000"/>
    <x v="5"/>
  </r>
  <r>
    <s v="EL ALLIJY ASMAA"/>
    <s v="elallyji.asmaa@africa-re.com"/>
    <x v="0"/>
    <x v="0"/>
    <x v="2"/>
    <x v="0"/>
    <x v="0"/>
    <x v="0"/>
    <x v="0"/>
    <x v="0"/>
    <x v="1"/>
    <x v="0"/>
    <x v="0"/>
    <x v="2"/>
    <x v="0"/>
    <x v="0"/>
    <s v="Prime : 4000000000  Cout : 2500000000  Risk: 500000000  CSM: 1.000.000.000"/>
    <s v="Liberation: 100.000.000  Csm au année 2 : 900.000.000"/>
    <s v="."/>
    <s v="Un taux d'intérêt de 0%, les frais de financement des assurances ne changent pas avec le temps. Donc :    1ère année : Les frais de financement des assurances sont 0 Wsh (car le taux d'intérêt est à 0%).  2ème à 5ème année : Les frais de financement des assurances restent 0 Wsh."/>
    <s v="."/>
    <x v="5"/>
  </r>
  <r>
    <s v="EN-NOUARI Oumaima "/>
    <s v="ennouari.oumaima@africa-re.com"/>
    <x v="0"/>
    <x v="0"/>
    <x v="0"/>
    <x v="0"/>
    <x v="0"/>
    <x v="0"/>
    <x v="0"/>
    <x v="0"/>
    <x v="0"/>
    <x v="0"/>
    <x v="0"/>
    <x v="2"/>
    <x v="0"/>
    <x v="0"/>
    <s v="1. Calcul des recettes totales :    Prime par produit : 400 000 Wsh  Nombre de polices vendues : 10 000  Total des primes reçues :   400000×10000=4000000000Wsh  "/>
    <s v="."/>
    <s v="."/>
    <m/>
    <m/>
    <x v="1"/>
  </r>
  <r>
    <s v="YEBOUA ISSA OUATTARA OUMAROU"/>
    <s v="yeboua.issa@gmail.com"/>
    <x v="0"/>
    <x v="2"/>
    <x v="0"/>
    <x v="0"/>
    <x v="0"/>
    <x v="0"/>
    <x v="0"/>
    <x v="3"/>
    <x v="0"/>
    <x v="3"/>
    <x v="2"/>
    <x v="1"/>
    <x v="0"/>
    <x v="1"/>
    <m/>
    <m/>
    <m/>
    <n v="0"/>
    <n v="0"/>
    <x v="2"/>
  </r>
  <r>
    <s v="Hicham EL IDRISSI"/>
    <s v="elidrissi.hicham@africa-re.com"/>
    <x v="0"/>
    <x v="0"/>
    <x v="0"/>
    <x v="0"/>
    <x v="0"/>
    <x v="0"/>
    <x v="0"/>
    <x v="0"/>
    <x v="0"/>
    <x v="0"/>
    <x v="0"/>
    <x v="0"/>
    <x v="1"/>
    <x v="0"/>
    <s v="CSM= 2 Billions"/>
    <s v="CSM=-1,4Billions"/>
    <s v="CSM=-1,8Billions"/>
    <m/>
    <m/>
    <x v="1"/>
  </r>
  <r>
    <s v="KONE GNENAN MARCEL"/>
    <s v="kone.marcel@africa-re.com"/>
    <x v="0"/>
    <x v="0"/>
    <x v="0"/>
    <x v="1"/>
    <x v="2"/>
    <x v="2"/>
    <x v="2"/>
    <x v="4"/>
    <x v="2"/>
    <x v="4"/>
    <x v="3"/>
    <x v="3"/>
    <x v="3"/>
    <x v="3"/>
    <m/>
    <m/>
    <m/>
    <m/>
    <m/>
    <x v="1"/>
  </r>
  <r>
    <s v="YELEDIFLEKON Christelle"/>
    <s v="penan.christelle@africa-re.com"/>
    <x v="0"/>
    <x v="2"/>
    <x v="0"/>
    <x v="0"/>
    <x v="2"/>
    <x v="2"/>
    <x v="2"/>
    <x v="4"/>
    <x v="2"/>
    <x v="4"/>
    <x v="3"/>
    <x v="3"/>
    <x v="3"/>
    <x v="3"/>
    <m/>
    <m/>
    <m/>
    <m/>
    <m/>
    <x v="1"/>
  </r>
  <r>
    <s v="KOUADIO Thierry"/>
    <s v="kouadio.thierry@africa-re.com"/>
    <x v="0"/>
    <x v="3"/>
    <x v="0"/>
    <x v="0"/>
    <x v="0"/>
    <x v="3"/>
    <x v="0"/>
    <x v="0"/>
    <x v="0"/>
    <x v="0"/>
    <x v="0"/>
    <x v="2"/>
    <x v="1"/>
    <x v="0"/>
    <m/>
    <m/>
    <m/>
    <m/>
    <m/>
    <x v="1"/>
  </r>
  <r>
    <s v="ASSE"/>
    <s v="asse.jules@africa-re.com"/>
    <x v="0"/>
    <x v="3"/>
    <x v="0"/>
    <x v="0"/>
    <x v="1"/>
    <x v="0"/>
    <x v="0"/>
    <x v="3"/>
    <x v="1"/>
    <x v="2"/>
    <x v="2"/>
    <x v="2"/>
    <x v="1"/>
    <x v="4"/>
    <m/>
    <m/>
    <m/>
    <n v="0"/>
    <s v="."/>
    <x v="2"/>
  </r>
  <r>
    <s v="ihsane saidi"/>
    <s v="saidi.ihsane@africa-re.com"/>
    <x v="0"/>
    <x v="0"/>
    <x v="0"/>
    <x v="3"/>
    <x v="0"/>
    <x v="0"/>
    <x v="0"/>
    <x v="2"/>
    <x v="1"/>
    <x v="0"/>
    <x v="0"/>
    <x v="2"/>
    <x v="0"/>
    <x v="0"/>
    <s v="."/>
    <s v="."/>
    <s v="."/>
    <m/>
    <m/>
    <x v="1"/>
  </r>
  <r>
    <s v="YAO N'GUESSAN MELISSA"/>
    <s v="Yao.Melissa@africa-re.com"/>
    <x v="2"/>
    <x v="4"/>
    <x v="3"/>
    <x v="4"/>
    <x v="2"/>
    <x v="2"/>
    <x v="2"/>
    <x v="4"/>
    <x v="2"/>
    <x v="4"/>
    <x v="3"/>
    <x v="3"/>
    <x v="3"/>
    <x v="3"/>
    <m/>
    <m/>
    <m/>
    <m/>
    <m/>
    <x v="1"/>
  </r>
  <r>
    <s v="Atta Kassi Salomon"/>
    <s v="atta-kassi.salomon@africa-re.com"/>
    <x v="0"/>
    <x v="3"/>
    <x v="0"/>
    <x v="3"/>
    <x v="2"/>
    <x v="2"/>
    <x v="2"/>
    <x v="4"/>
    <x v="2"/>
    <x v="4"/>
    <x v="3"/>
    <x v="3"/>
    <x v="3"/>
    <x v="3"/>
    <m/>
    <m/>
    <m/>
    <m/>
    <m/>
    <x v="1"/>
  </r>
  <r>
    <s v="Mariam N'GUETTA"/>
    <s v="ouattara.mariam@africa-re.com"/>
    <x v="0"/>
    <x v="1"/>
    <x v="0"/>
    <x v="1"/>
    <x v="2"/>
    <x v="2"/>
    <x v="2"/>
    <x v="4"/>
    <x v="2"/>
    <x v="4"/>
    <x v="3"/>
    <x v="3"/>
    <x v="3"/>
    <x v="3"/>
    <m/>
    <m/>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35CD32-3641-479D-B5B7-8E91F25AE85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H17" firstHeaderRow="1" firstDataRow="1" firstDataCol="1"/>
  <pivotFields count="23">
    <pivotField showAll="0"/>
    <pivotField showAll="0"/>
    <pivotField showAll="0"/>
    <pivotField showAll="0"/>
    <pivotField showAll="0"/>
    <pivotField showAll="0"/>
    <pivotField showAll="0"/>
    <pivotField showAll="0"/>
    <pivotField axis="axisRow" dataField="1" showAll="0">
      <items count="7">
        <item x="2"/>
        <item x="5"/>
        <item x="0"/>
        <item x="3"/>
        <item h="1"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5">
    <i>
      <x/>
    </i>
    <i>
      <x v="1"/>
    </i>
    <i>
      <x v="2"/>
    </i>
    <i>
      <x v="3"/>
    </i>
    <i t="grand">
      <x/>
    </i>
  </rowItems>
  <colItems count="1">
    <i/>
  </colItems>
  <dataFields count="1">
    <dataField name="Count Risk Adj"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3756CF-AE59-4E41-AFEC-7CB9B893621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8" firstHeaderRow="1" firstDataRow="1" firstDataCol="1"/>
  <pivotFields count="23">
    <pivotField showAll="0"/>
    <pivotField showAll="0"/>
    <pivotField showAll="0"/>
    <pivotField axis="axisRow"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77D7C7-E288-463F-8E79-64545C660681}"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7:H41"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0"/>
        <item x="3"/>
        <item x="2"/>
        <item h="1" x="1"/>
        <item h="1"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Insurance Revenue"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9195FA-317F-450A-A222-B54075551A2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8" firstHeaderRow="1" firstDataRow="1" firstDataCol="1"/>
  <pivotFields count="23">
    <pivotField showAll="0"/>
    <pivotField showAll="0"/>
    <pivotField showAll="0"/>
    <pivotField showAll="0"/>
    <pivotField showAll="0"/>
    <pivotField showAll="0"/>
    <pivotField showAll="0"/>
    <pivotField axis="axisRow" dataField="1" showAll="0">
      <items count="6">
        <item x="4"/>
        <item x="0"/>
        <item x="3"/>
        <item h="1"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2"/>
    </i>
    <i>
      <x v="4"/>
    </i>
    <i t="grand">
      <x/>
    </i>
  </rowItems>
  <colItems count="1">
    <i/>
  </colItems>
  <dataFields count="1">
    <dataField name="Count CSM"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30FBD8A-431C-491A-88E7-F4DB99B130B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2:D17" firstHeaderRow="1" firstDataRow="1" firstDataCol="1"/>
  <pivotFields count="23">
    <pivotField showAll="0"/>
    <pivotField showAll="0"/>
    <pivotField showAll="0"/>
    <pivotField showAll="0"/>
    <pivotField axis="axisRow" dataField="1" showAll="0">
      <items count="6">
        <item x="0"/>
        <item x="4"/>
        <item x="2"/>
        <item h="1"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4"/>
    </i>
    <i t="grand">
      <x/>
    </i>
  </rowItems>
  <colItems count="1">
    <i/>
  </colItems>
  <dataFields count="1">
    <dataField name="Count"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0EA2E25-8EFB-4339-BE0B-F6D1AD43C7D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0:D25" firstHeaderRow="1" firstDataRow="1" firstDataCol="1"/>
  <pivotFields count="23">
    <pivotField showAll="0"/>
    <pivotField showAll="0"/>
    <pivotField showAll="0"/>
    <pivotField showAll="0"/>
    <pivotField showAll="0"/>
    <pivotField axis="axisRow" dataField="1" showAll="0">
      <items count="6">
        <item x="4"/>
        <item x="3"/>
        <item x="0"/>
        <item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2A5D68B-00B5-420A-B818-F6A854CDB39A}"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0:H85"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2"/>
        <item x="4"/>
        <item h="1" x="1"/>
        <item x="0"/>
        <item m="1" x="5"/>
        <item h="1" x="3"/>
        <item t="default"/>
      </items>
    </pivotField>
    <pivotField showAll="0">
      <items count="7">
        <item x="0"/>
        <item x="3"/>
        <item x="2"/>
        <item h="1" x="1"/>
        <item x="5"/>
        <item h="1" x="4"/>
        <item t="default"/>
      </items>
    </pivotField>
    <pivotField showAll="0">
      <items count="7">
        <item x="0"/>
        <item x="3"/>
        <item x="4"/>
        <item x="2"/>
        <item h="1" x="1"/>
        <item h="1" x="5"/>
        <item t="default"/>
      </items>
    </pivotField>
    <pivotField axis="axisRow" dataField="1" showAll="0">
      <items count="7">
        <item x="3"/>
        <item x="2"/>
        <item x="4"/>
        <item x="0"/>
        <item h="1" x="1"/>
        <item h="1" x="5"/>
        <item t="default"/>
      </items>
    </pivotField>
    <pivotField showAll="0"/>
    <pivotField showAll="0"/>
    <pivotField showAll="0"/>
    <pivotField showAll="0"/>
    <pivotField showAll="0"/>
    <pivotField showAll="0"/>
    <pivotField showAll="0"/>
  </pivotFields>
  <rowFields count="1">
    <field x="15"/>
  </rowFields>
  <rowItems count="5">
    <i>
      <x/>
    </i>
    <i>
      <x v="1"/>
    </i>
    <i>
      <x v="2"/>
    </i>
    <i>
      <x v="3"/>
    </i>
    <i t="grand">
      <x/>
    </i>
  </rowItems>
  <colItems count="1">
    <i/>
  </colItems>
  <dataFields count="1">
    <dataField name="Count Profit &amp; Loss Account"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B57AB86-2797-4027-8813-A1A121CE5E4D}"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9:H94"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2"/>
        <item x="4"/>
        <item h="1" x="1"/>
        <item x="0"/>
        <item m="1" x="5"/>
        <item h="1" x="3"/>
        <item t="default"/>
      </items>
    </pivotField>
    <pivotField showAll="0">
      <items count="7">
        <item x="0"/>
        <item x="3"/>
        <item x="2"/>
        <item h="1" x="1"/>
        <item x="5"/>
        <item h="1" x="4"/>
        <item t="default"/>
      </items>
    </pivotField>
    <pivotField showAll="0">
      <items count="7">
        <item x="0"/>
        <item x="3"/>
        <item x="4"/>
        <item x="2"/>
        <item h="1" x="1"/>
        <item h="1" x="5"/>
        <item t="default"/>
      </items>
    </pivotField>
    <pivotField showAll="0">
      <items count="7">
        <item x="3"/>
        <item x="2"/>
        <item x="4"/>
        <item x="0"/>
        <item h="1" x="1"/>
        <item h="1" x="5"/>
        <item t="default"/>
      </items>
    </pivotField>
    <pivotField axis="axisRow" dataField="1" showAll="0">
      <items count="7">
        <item x="3"/>
        <item x="0"/>
        <item x="4"/>
        <item x="2"/>
        <item h="1" x="1"/>
        <item h="1" x="5"/>
        <item t="default"/>
      </items>
    </pivotField>
    <pivotField showAll="0"/>
    <pivotField showAll="0"/>
    <pivotField showAll="0"/>
    <pivotField showAll="0"/>
    <pivotField showAll="0"/>
    <pivotField showAll="0"/>
  </pivotFields>
  <rowFields count="1">
    <field x="16"/>
  </rowFields>
  <rowItems count="5">
    <i>
      <x/>
    </i>
    <i>
      <x v="1"/>
    </i>
    <i>
      <x v="2"/>
    </i>
    <i>
      <x v="3"/>
    </i>
    <i t="grand">
      <x/>
    </i>
  </rowItems>
  <colItems count="1">
    <i/>
  </colItems>
  <dataFields count="1">
    <dataField name="Count GMM"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72CA2E6-3EB4-4F59-B652-BAECC70C377F}"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3:G47" firstHeaderRow="1" firstDataRow="1" firstDataCol="1"/>
  <pivotFields count="22">
    <pivotField showAll="0"/>
    <pivotField showAll="0"/>
    <pivotField showAll="0">
      <items count="4">
        <item x="1"/>
        <item x="0"/>
        <item h="1" x="2"/>
        <item t="default"/>
      </items>
    </pivotField>
    <pivotField showAll="0">
      <items count="6">
        <item x="1"/>
        <item x="3"/>
        <item x="0"/>
        <item x="2"/>
        <item h="1" x="4"/>
        <item t="default"/>
      </items>
    </pivotField>
    <pivotField axis="axisRow" dataField="1"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fld="4" subtotal="count" baseField="0" baseItem="0"/>
  </dataFields>
  <formats count="12">
    <format dxfId="23">
      <pivotArea type="all" dataOnly="0" outline="0" fieldPosition="0"/>
    </format>
    <format dxfId="22">
      <pivotArea outline="0" collapsedLevelsAreSubtotals="1" fieldPosition="0"/>
    </format>
    <format dxfId="21">
      <pivotArea field="4" type="button" dataOnly="0" labelOnly="1" outline="0" axis="axisRow" fieldPosition="0"/>
    </format>
    <format dxfId="20">
      <pivotArea dataOnly="0" labelOnly="1" fieldPosition="0">
        <references count="1">
          <reference field="4"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4" type="button" dataOnly="0" labelOnly="1" outline="0" axis="axisRow" fieldPosition="0"/>
    </format>
    <format dxfId="14">
      <pivotArea dataOnly="0" labelOnly="1" fieldPosition="0">
        <references count="1">
          <reference field="4" count="0"/>
        </references>
      </pivotArea>
    </format>
    <format dxfId="13">
      <pivotArea dataOnly="0" labelOnly="1" grandRow="1" outline="0"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F9299EE-F240-496B-8296-4A0784FECBFD}" name="PivotTable2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99:G104" firstHeaderRow="1" firstDataRow="1" firstDataCol="1"/>
  <pivotFields count="22">
    <pivotField showAll="0"/>
    <pivotField showAll="0"/>
    <pivotField showAll="0">
      <items count="4">
        <item x="1"/>
        <item x="0"/>
        <item h="1" x="2"/>
        <item t="default"/>
      </items>
    </pivotField>
    <pivotField showAll="0">
      <items count="6">
        <item x="1"/>
        <item x="3"/>
        <item x="0"/>
        <item x="2"/>
        <item h="1" x="4"/>
        <item t="default"/>
      </items>
    </pivotField>
    <pivotField showAll="0">
      <items count="5">
        <item x="2"/>
        <item x="1"/>
        <item x="0"/>
        <item h="1" x="3"/>
        <item t="default"/>
      </items>
    </pivotField>
    <pivotField showAll="0">
      <items count="6">
        <item x="2"/>
        <item x="3"/>
        <item x="0"/>
        <item x="1"/>
        <item h="1" x="4"/>
        <item t="default"/>
      </items>
    </pivotField>
    <pivotField showAll="0">
      <items count="4">
        <item x="1"/>
        <item x="0"/>
        <item h="1" x="2"/>
        <item t="default"/>
      </items>
    </pivotField>
    <pivotField showAll="0">
      <items count="5">
        <item x="3"/>
        <item x="1"/>
        <item x="0"/>
        <item h="1" x="2"/>
        <item t="default"/>
      </items>
    </pivotField>
    <pivotField showAll="0">
      <items count="4">
        <item x="1"/>
        <item x="0"/>
        <item h="1" x="2"/>
        <item t="default"/>
      </items>
    </pivotField>
    <pivotField axis="axisRow" dataField="1" showAll="0">
      <items count="6">
        <item x="0"/>
        <item x="3"/>
        <item x="2"/>
        <item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Items count="1">
    <i/>
  </colItems>
  <dataFields count="1">
    <dataField name="Count" fld="9" subtotal="count" baseField="0" baseItem="0"/>
  </dataFields>
  <formats count="10">
    <format dxfId="33">
      <pivotArea type="all" dataOnly="0" outline="0" fieldPosition="0"/>
    </format>
    <format dxfId="32">
      <pivotArea outline="0" collapsedLevelsAreSubtotals="1" fieldPosition="0"/>
    </format>
    <format dxfId="31">
      <pivotArea field="5" type="button" dataOnly="0" labelOnly="1" outline="0"/>
    </format>
    <format dxfId="30">
      <pivotArea dataOnly="0" labelOnly="1" grandRow="1" outline="0"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5" type="button" dataOnly="0" labelOnly="1" outline="0"/>
    </format>
    <format dxfId="25">
      <pivotArea dataOnly="0" labelOnly="1" grandRow="1" outline="0" fieldPosition="0"/>
    </format>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D34D541-8885-42F8-A119-2A4043665EC1}" name="PivotTable2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40:G144" firstHeaderRow="1" firstDataRow="1" firstDataCol="1"/>
  <pivotFields count="22">
    <pivotField showAll="0"/>
    <pivotField showAll="0"/>
    <pivotField showAll="0">
      <items count="4">
        <item x="1"/>
        <item x="0"/>
        <item h="1" x="2"/>
        <item t="default"/>
      </items>
    </pivotField>
    <pivotField showAll="0">
      <items count="6">
        <item x="1"/>
        <item x="3"/>
        <item x="0"/>
        <item x="2"/>
        <item h="1" x="4"/>
        <item t="default"/>
      </items>
    </pivotField>
    <pivotField showAll="0">
      <items count="5">
        <item x="2"/>
        <item x="1"/>
        <item x="0"/>
        <item h="1" x="3"/>
        <item t="default"/>
      </items>
    </pivotField>
    <pivotField showAll="0">
      <items count="6">
        <item x="2"/>
        <item x="3"/>
        <item x="0"/>
        <item x="1"/>
        <item h="1" x="4"/>
        <item t="default"/>
      </items>
    </pivotField>
    <pivotField showAll="0">
      <items count="4">
        <item x="1"/>
        <item x="0"/>
        <item h="1" x="2"/>
        <item t="default"/>
      </items>
    </pivotField>
    <pivotField showAll="0">
      <items count="5">
        <item x="3"/>
        <item x="1"/>
        <item x="0"/>
        <item h="1" x="2"/>
        <item t="default"/>
      </items>
    </pivotField>
    <pivotField showAll="0">
      <items count="4">
        <item x="1"/>
        <item x="0"/>
        <item h="1" x="2"/>
        <item t="default"/>
      </items>
    </pivotField>
    <pivotField showAll="0">
      <items count="6">
        <item x="0"/>
        <item x="3"/>
        <item x="2"/>
        <item x="1"/>
        <item h="1" x="4"/>
        <item t="default"/>
      </items>
    </pivotField>
    <pivotField showAll="0">
      <items count="4">
        <item x="0"/>
        <item x="1"/>
        <item h="1" x="2"/>
        <item t="default"/>
      </items>
    </pivotField>
    <pivotField showAll="0">
      <items count="6">
        <item x="3"/>
        <item x="1"/>
        <item x="2"/>
        <item x="0"/>
        <item h="1" x="4"/>
        <item t="default"/>
      </items>
    </pivotField>
    <pivotField showAll="0">
      <items count="5">
        <item x="1"/>
        <item x="0"/>
        <item x="2"/>
        <item h="1" x="3"/>
        <item t="default"/>
      </items>
    </pivotField>
    <pivotField axis="axisRow" dataField="1" showAll="0">
      <items count="5">
        <item x="2"/>
        <item x="0"/>
        <item x="1"/>
        <item h="1" x="3"/>
        <item t="default"/>
      </items>
    </pivotField>
    <pivotField showAll="0"/>
    <pivotField showAll="0"/>
    <pivotField showAll="0"/>
    <pivotField showAll="0"/>
    <pivotField showAll="0"/>
    <pivotField showAll="0"/>
    <pivotField showAll="0"/>
    <pivotField showAll="0"/>
  </pivotFields>
  <rowFields count="1">
    <field x="13"/>
  </rowFields>
  <rowItems count="4">
    <i>
      <x/>
    </i>
    <i>
      <x v="1"/>
    </i>
    <i>
      <x v="2"/>
    </i>
    <i t="grand">
      <x/>
    </i>
  </rowItems>
  <colItems count="1">
    <i/>
  </colItems>
  <dataFields count="1">
    <dataField name="Count" fld="13" subtotal="count" baseField="0" baseItem="0"/>
  </dataFields>
  <formats count="10">
    <format dxfId="43">
      <pivotArea type="all" dataOnly="0" outline="0" fieldPosition="0"/>
    </format>
    <format dxfId="42">
      <pivotArea outline="0" collapsedLevelsAreSubtotals="1" fieldPosition="0"/>
    </format>
    <format dxfId="41">
      <pivotArea field="5" type="button" dataOnly="0" labelOnly="1" outline="0"/>
    </format>
    <format dxfId="40">
      <pivotArea dataOnly="0" labelOnly="1" grandRow="1" outline="0" fieldPosition="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field="5" type="button" dataOnly="0" labelOnly="1" outline="0"/>
    </format>
    <format dxfId="35">
      <pivotArea dataOnly="0" labelOnly="1" grandRow="1" outline="0"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F80068-A125-4999-8095-1D167B9E50E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9:H33" firstHeaderRow="1" firstDataRow="1" firstDataCol="1"/>
  <pivotFields count="23">
    <pivotField showAll="0"/>
    <pivotField showAll="0"/>
    <pivotField showAll="0"/>
    <pivotField showAll="0"/>
    <pivotField showAll="0"/>
    <pivotField showAll="0"/>
    <pivotField showAll="0"/>
    <pivotField showAll="0"/>
    <pivotField showAll="0"/>
    <pivotField showAll="0"/>
    <pivotField axis="axisRow" dataField="1" showAll="0">
      <items count="6">
        <item h="1" x="1"/>
        <item x="3"/>
        <item x="0"/>
        <item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v="1"/>
    </i>
    <i>
      <x v="2"/>
    </i>
    <i>
      <x v="3"/>
    </i>
    <i t="grand">
      <x/>
    </i>
  </rowItems>
  <colItems count="1">
    <i/>
  </colItems>
  <dataFields count="1">
    <dataField name="Count Disc"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E962202-8445-4F2F-8A29-61C2A7AD17B0}" name="PivotTable2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10:G113" firstHeaderRow="1" firstDataRow="1" firstDataCol="1"/>
  <pivotFields count="22">
    <pivotField showAll="0"/>
    <pivotField showAll="0"/>
    <pivotField showAll="0">
      <items count="4">
        <item x="1"/>
        <item x="0"/>
        <item h="1" x="2"/>
        <item t="default"/>
      </items>
    </pivotField>
    <pivotField showAll="0">
      <items count="6">
        <item x="1"/>
        <item x="3"/>
        <item x="0"/>
        <item x="2"/>
        <item h="1" x="4"/>
        <item t="default"/>
      </items>
    </pivotField>
    <pivotField showAll="0">
      <items count="5">
        <item x="2"/>
        <item x="1"/>
        <item x="0"/>
        <item h="1" x="3"/>
        <item t="default"/>
      </items>
    </pivotField>
    <pivotField showAll="0">
      <items count="6">
        <item x="2"/>
        <item x="3"/>
        <item x="0"/>
        <item x="1"/>
        <item h="1" x="4"/>
        <item t="default"/>
      </items>
    </pivotField>
    <pivotField showAll="0">
      <items count="4">
        <item x="1"/>
        <item x="0"/>
        <item h="1" x="2"/>
        <item t="default"/>
      </items>
    </pivotField>
    <pivotField showAll="0">
      <items count="5">
        <item x="3"/>
        <item x="1"/>
        <item x="0"/>
        <item h="1" x="2"/>
        <item t="default"/>
      </items>
    </pivotField>
    <pivotField showAll="0">
      <items count="4">
        <item x="1"/>
        <item x="0"/>
        <item h="1" x="2"/>
        <item t="default"/>
      </items>
    </pivotField>
    <pivotField showAll="0">
      <items count="6">
        <item x="0"/>
        <item x="3"/>
        <item x="2"/>
        <item x="1"/>
        <item h="1" x="4"/>
        <item t="default"/>
      </items>
    </pivotField>
    <pivotField axis="axisRow" dataField="1"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fld="10" subtotal="count" baseField="0" baseItem="0"/>
  </dataFields>
  <formats count="10">
    <format dxfId="53">
      <pivotArea type="all" dataOnly="0" outline="0" fieldPosition="0"/>
    </format>
    <format dxfId="52">
      <pivotArea outline="0" collapsedLevelsAreSubtotals="1" fieldPosition="0"/>
    </format>
    <format dxfId="51">
      <pivotArea field="5" type="button" dataOnly="0" labelOnly="1" outline="0"/>
    </format>
    <format dxfId="50">
      <pivotArea dataOnly="0" labelOnly="1" grandRow="1" outline="0"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5" type="button" dataOnly="0" labelOnly="1" outline="0"/>
    </format>
    <format dxfId="45">
      <pivotArea dataOnly="0" labelOnly="1" grandRow="1" outline="0" fieldPosition="0"/>
    </format>
    <format dxfId="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12601AD-9350-4551-BBAE-5BC2C11D2D6F}" name="PivotTable3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60:G165" firstHeaderRow="1" firstDataRow="1" firstDataCol="1"/>
  <pivotFields count="22">
    <pivotField showAll="0"/>
    <pivotField showAll="0"/>
    <pivotField showAll="0">
      <items count="4">
        <item x="1"/>
        <item x="0"/>
        <item h="1" x="2"/>
        <item t="default"/>
      </items>
    </pivotField>
    <pivotField showAll="0">
      <items count="6">
        <item x="1"/>
        <item x="3"/>
        <item x="0"/>
        <item x="2"/>
        <item h="1" x="4"/>
        <item t="default"/>
      </items>
    </pivotField>
    <pivotField showAll="0">
      <items count="5">
        <item x="2"/>
        <item x="1"/>
        <item x="0"/>
        <item h="1" x="3"/>
        <item t="default"/>
      </items>
    </pivotField>
    <pivotField showAll="0">
      <items count="6">
        <item x="2"/>
        <item x="3"/>
        <item x="0"/>
        <item x="1"/>
        <item h="1" x="4"/>
        <item t="default"/>
      </items>
    </pivotField>
    <pivotField showAll="0">
      <items count="4">
        <item x="1"/>
        <item x="0"/>
        <item h="1" x="2"/>
        <item t="default"/>
      </items>
    </pivotField>
    <pivotField showAll="0">
      <items count="5">
        <item x="3"/>
        <item x="1"/>
        <item x="0"/>
        <item h="1" x="2"/>
        <item t="default"/>
      </items>
    </pivotField>
    <pivotField showAll="0">
      <items count="4">
        <item x="1"/>
        <item x="0"/>
        <item h="1" x="2"/>
        <item t="default"/>
      </items>
    </pivotField>
    <pivotField showAll="0">
      <items count="6">
        <item x="0"/>
        <item x="3"/>
        <item x="2"/>
        <item x="1"/>
        <item h="1" x="4"/>
        <item t="default"/>
      </items>
    </pivotField>
    <pivotField showAll="0">
      <items count="4">
        <item x="0"/>
        <item x="1"/>
        <item h="1" x="2"/>
        <item t="default"/>
      </items>
    </pivotField>
    <pivotField showAll="0">
      <items count="6">
        <item x="3"/>
        <item x="1"/>
        <item x="2"/>
        <item x="0"/>
        <item h="1" x="4"/>
        <item t="default"/>
      </items>
    </pivotField>
    <pivotField showAll="0">
      <items count="5">
        <item x="1"/>
        <item x="0"/>
        <item x="2"/>
        <item h="1" x="3"/>
        <item t="default"/>
      </items>
    </pivotField>
    <pivotField showAll="0">
      <items count="5">
        <item x="2"/>
        <item x="0"/>
        <item x="1"/>
        <item h="1" x="3"/>
        <item t="default"/>
      </items>
    </pivotField>
    <pivotField showAll="0">
      <items count="5">
        <item x="1"/>
        <item x="2"/>
        <item x="0"/>
        <item h="1" x="3"/>
        <item t="default"/>
      </items>
    </pivotField>
    <pivotField axis="axisRow" dataField="1" showAll="0">
      <items count="6">
        <item x="2"/>
        <item x="4"/>
        <item x="0"/>
        <item x="1"/>
        <item h="1" x="3"/>
        <item t="default"/>
      </items>
    </pivotField>
    <pivotField showAll="0"/>
    <pivotField showAll="0"/>
    <pivotField showAll="0"/>
    <pivotField showAll="0"/>
    <pivotField showAll="0"/>
    <pivotField showAll="0"/>
  </pivotFields>
  <rowFields count="1">
    <field x="15"/>
  </rowFields>
  <rowItems count="5">
    <i>
      <x/>
    </i>
    <i>
      <x v="1"/>
    </i>
    <i>
      <x v="2"/>
    </i>
    <i>
      <x v="3"/>
    </i>
    <i t="grand">
      <x/>
    </i>
  </rowItems>
  <colItems count="1">
    <i/>
  </colItems>
  <dataFields count="1">
    <dataField name="count" fld="15" subtotal="count" baseField="0" baseItem="0"/>
  </dataFields>
  <formats count="10">
    <format dxfId="63">
      <pivotArea type="all" dataOnly="0" outline="0" fieldPosition="0"/>
    </format>
    <format dxfId="62">
      <pivotArea outline="0" collapsedLevelsAreSubtotals="1" fieldPosition="0"/>
    </format>
    <format dxfId="61">
      <pivotArea field="5" type="button" dataOnly="0" labelOnly="1" outline="0"/>
    </format>
    <format dxfId="60">
      <pivotArea dataOnly="0" labelOnly="1" grandRow="1" outline="0" fieldPosition="0"/>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5" type="button" dataOnly="0" labelOnly="1" outline="0"/>
    </format>
    <format dxfId="55">
      <pivotArea dataOnly="0" labelOnly="1" grandRow="1" outline="0" fieldPosition="0"/>
    </format>
    <format dxfId="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D3585AB-8ACB-48CD-ADDA-61E24693E896}"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3:G38" firstHeaderRow="1" firstDataRow="1" firstDataCol="1"/>
  <pivotFields count="22">
    <pivotField showAll="0"/>
    <pivotField showAll="0"/>
    <pivotField showAll="0">
      <items count="4">
        <item x="1"/>
        <item x="0"/>
        <item h="1" x="2"/>
        <item t="default"/>
      </items>
    </pivotField>
    <pivotField axis="axisRow" dataField="1" showAll="0">
      <items count="6">
        <item x="1"/>
        <item x="3"/>
        <item x="0"/>
        <item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fld="3" subtotal="count" baseField="0" baseItem="0"/>
  </dataFields>
  <formats count="12">
    <format dxfId="75">
      <pivotArea type="all" dataOnly="0" outline="0" fieldPosition="0"/>
    </format>
    <format dxfId="74">
      <pivotArea outline="0" collapsedLevelsAreSubtotals="1" fieldPosition="0"/>
    </format>
    <format dxfId="73">
      <pivotArea field="3" type="button" dataOnly="0" labelOnly="1" outline="0" axis="axisRow" fieldPosition="0"/>
    </format>
    <format dxfId="72">
      <pivotArea dataOnly="0" labelOnly="1" fieldPosition="0">
        <references count="1">
          <reference field="3" count="0"/>
        </references>
      </pivotArea>
    </format>
    <format dxfId="71">
      <pivotArea dataOnly="0" labelOnly="1" grandRow="1" outline="0"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3" type="button" dataOnly="0" labelOnly="1" outline="0" axis="axisRow" fieldPosition="0"/>
    </format>
    <format dxfId="66">
      <pivotArea dataOnly="0" labelOnly="1" fieldPosition="0">
        <references count="1">
          <reference field="3" count="0"/>
        </references>
      </pivotArea>
    </format>
    <format dxfId="65">
      <pivotArea dataOnly="0" labelOnly="1" grandRow="1" outline="0" fieldPosition="0"/>
    </format>
    <format dxfId="6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83970DA-9CD2-4517-AA69-F3F73F34723B}"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5:G28" firstHeaderRow="1" firstDataRow="1" firstDataCol="1"/>
  <pivotFields count="22">
    <pivotField showAll="0"/>
    <pivotField showAll="0"/>
    <pivotField axis="axisRow" dataField="1"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fld="2" subtotal="count" baseField="0" baseItem="0"/>
  </dataFields>
  <formats count="12">
    <format dxfId="87">
      <pivotArea type="all" dataOnly="0" outline="0" fieldPosition="0"/>
    </format>
    <format dxfId="86">
      <pivotArea outline="0" collapsedLevelsAreSubtotals="1" fieldPosition="0"/>
    </format>
    <format dxfId="85">
      <pivotArea field="2" type="button" dataOnly="0" labelOnly="1" outline="0" axis="axisRow" fieldPosition="0"/>
    </format>
    <format dxfId="84">
      <pivotArea dataOnly="0" labelOnly="1" fieldPosition="0">
        <references count="1">
          <reference field="2" count="0"/>
        </references>
      </pivotArea>
    </format>
    <format dxfId="83">
      <pivotArea dataOnly="0" labelOnly="1" grandRow="1" outline="0"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2" type="button" dataOnly="0" labelOnly="1" outline="0" axis="axisRow" fieldPosition="0"/>
    </format>
    <format dxfId="78">
      <pivotArea dataOnly="0" labelOnly="1" fieldPosition="0">
        <references count="1">
          <reference field="2" count="0"/>
        </references>
      </pivotArea>
    </format>
    <format dxfId="77">
      <pivotArea dataOnly="0" labelOnly="1" grandRow="1" outline="0" fieldPosition="0"/>
    </format>
    <format dxfId="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EF02E479-7762-4BCA-8DED-D0A2ECD64C99}"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80:G83" firstHeaderRow="1" firstDataRow="1" firstDataCol="1"/>
  <pivotFields count="22">
    <pivotField showAll="0"/>
    <pivotField showAll="0"/>
    <pivotField showAll="0">
      <items count="4">
        <item x="1"/>
        <item x="0"/>
        <item h="1" x="2"/>
        <item t="default"/>
      </items>
    </pivotField>
    <pivotField showAll="0">
      <items count="6">
        <item x="1"/>
        <item x="3"/>
        <item x="0"/>
        <item x="2"/>
        <item h="1" x="4"/>
        <item t="default"/>
      </items>
    </pivotField>
    <pivotField showAll="0">
      <items count="5">
        <item x="2"/>
        <item x="1"/>
        <item x="0"/>
        <item h="1" x="3"/>
        <item t="default"/>
      </items>
    </pivotField>
    <pivotField showAll="0">
      <items count="6">
        <item x="2"/>
        <item x="3"/>
        <item x="0"/>
        <item x="1"/>
        <item h="1" x="4"/>
        <item t="default"/>
      </items>
    </pivotField>
    <pivotField showAll="0">
      <items count="4">
        <item x="1"/>
        <item x="0"/>
        <item h="1" x="2"/>
        <item t="default"/>
      </items>
    </pivotField>
    <pivotField showAll="0">
      <items count="5">
        <item x="3"/>
        <item x="1"/>
        <item x="0"/>
        <item h="1" x="2"/>
        <item t="default"/>
      </items>
    </pivotField>
    <pivotField axis="axisRow" dataField="1"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fld="8" subtotal="count" baseField="0" baseItem="0"/>
  </dataFields>
  <formats count="10">
    <format dxfId="97">
      <pivotArea type="all" dataOnly="0" outline="0" fieldPosition="0"/>
    </format>
    <format dxfId="96">
      <pivotArea outline="0" collapsedLevelsAreSubtotals="1" fieldPosition="0"/>
    </format>
    <format dxfId="95">
      <pivotArea field="5" type="button" dataOnly="0" labelOnly="1" outline="0"/>
    </format>
    <format dxfId="94">
      <pivotArea dataOnly="0" labelOnly="1" grandRow="1" outline="0" fieldPosition="0"/>
    </format>
    <format dxfId="93">
      <pivotArea dataOnly="0" labelOnly="1" outline="0" axis="axisValues" fieldPosition="0"/>
    </format>
    <format dxfId="92">
      <pivotArea type="all" dataOnly="0" outline="0" fieldPosition="0"/>
    </format>
    <format dxfId="91">
      <pivotArea outline="0" collapsedLevelsAreSubtotals="1" fieldPosition="0"/>
    </format>
    <format dxfId="90">
      <pivotArea field="5" type="button" dataOnly="0" labelOnly="1" outline="0"/>
    </format>
    <format dxfId="89">
      <pivotArea dataOnly="0" labelOnly="1" grandRow="1" outline="0" fieldPosition="0"/>
    </format>
    <format dxfId="8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A6EAD30-41AA-4B87-9C48-1287A64127A0}"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71:G75" firstHeaderRow="1" firstDataRow="1" firstDataCol="1"/>
  <pivotFields count="22">
    <pivotField showAll="0"/>
    <pivotField showAll="0"/>
    <pivotField showAll="0">
      <items count="4">
        <item x="1"/>
        <item x="0"/>
        <item h="1" x="2"/>
        <item t="default"/>
      </items>
    </pivotField>
    <pivotField showAll="0">
      <items count="6">
        <item x="1"/>
        <item x="3"/>
        <item x="0"/>
        <item x="2"/>
        <item h="1" x="4"/>
        <item t="default"/>
      </items>
    </pivotField>
    <pivotField showAll="0">
      <items count="5">
        <item x="2"/>
        <item x="1"/>
        <item x="0"/>
        <item h="1" x="3"/>
        <item t="default"/>
      </items>
    </pivotField>
    <pivotField showAll="0">
      <items count="6">
        <item x="2"/>
        <item x="3"/>
        <item x="0"/>
        <item x="1"/>
        <item h="1" x="4"/>
        <item t="default"/>
      </items>
    </pivotField>
    <pivotField showAll="0">
      <items count="4">
        <item x="1"/>
        <item x="0"/>
        <item h="1" x="2"/>
        <item t="default"/>
      </items>
    </pivotField>
    <pivotField axis="axisRow" dataField="1" showAll="0">
      <items count="5">
        <item x="3"/>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fld="7" subtotal="count" baseField="0" baseItem="0"/>
  </dataFields>
  <formats count="10">
    <format dxfId="107">
      <pivotArea type="all" dataOnly="0" outline="0" fieldPosition="0"/>
    </format>
    <format dxfId="106">
      <pivotArea outline="0" collapsedLevelsAreSubtotals="1" fieldPosition="0"/>
    </format>
    <format dxfId="105">
      <pivotArea field="5" type="button" dataOnly="0" labelOnly="1" outline="0"/>
    </format>
    <format dxfId="104">
      <pivotArea dataOnly="0" labelOnly="1" grandRow="1" outline="0"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field="5" type="button" dataOnly="0" labelOnly="1" outline="0"/>
    </format>
    <format dxfId="99">
      <pivotArea dataOnly="0" labelOnly="1" grandRow="1" outline="0" fieldPosition="0"/>
    </format>
    <format dxfId="9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2031160C-E2A9-4649-898B-14A2CF4CA634}"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2:G57" firstHeaderRow="1" firstDataRow="1" firstDataCol="1"/>
  <pivotFields count="22">
    <pivotField showAll="0"/>
    <pivotField showAll="0"/>
    <pivotField showAll="0">
      <items count="4">
        <item x="1"/>
        <item x="0"/>
        <item h="1" x="2"/>
        <item t="default"/>
      </items>
    </pivotField>
    <pivotField showAll="0">
      <items count="6">
        <item x="1"/>
        <item x="3"/>
        <item x="0"/>
        <item x="2"/>
        <item h="1" x="4"/>
        <item t="default"/>
      </items>
    </pivotField>
    <pivotField showAll="0">
      <items count="5">
        <item x="2"/>
        <item x="1"/>
        <item x="0"/>
        <item h="1" x="3"/>
        <item t="default"/>
      </items>
    </pivotField>
    <pivotField axis="axisRow" dataField="1" showAll="0">
      <items count="6">
        <item x="2"/>
        <item x="3"/>
        <item x="0"/>
        <item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fld="5" subtotal="count" baseField="0" baseItem="0"/>
  </dataFields>
  <formats count="12">
    <format dxfId="119">
      <pivotArea type="all" dataOnly="0" outline="0" fieldPosition="0"/>
    </format>
    <format dxfId="118">
      <pivotArea outline="0" collapsedLevelsAreSubtotals="1" fieldPosition="0"/>
    </format>
    <format dxfId="117">
      <pivotArea field="5" type="button" dataOnly="0" labelOnly="1" outline="0" axis="axisRow" fieldPosition="0"/>
    </format>
    <format dxfId="116">
      <pivotArea dataOnly="0" labelOnly="1" fieldPosition="0">
        <references count="1">
          <reference field="5" count="0"/>
        </references>
      </pivotArea>
    </format>
    <format dxfId="115">
      <pivotArea dataOnly="0" labelOnly="1" grandRow="1" outline="0" fieldPosition="0"/>
    </format>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field="5" type="button" dataOnly="0" labelOnly="1" outline="0" axis="axisRow" fieldPosition="0"/>
    </format>
    <format dxfId="110">
      <pivotArea dataOnly="0" labelOnly="1" fieldPosition="0">
        <references count="1">
          <reference field="5" count="0"/>
        </references>
      </pivotArea>
    </format>
    <format dxfId="109">
      <pivotArea dataOnly="0" labelOnly="1" grandRow="1" outline="0" fieldPosition="0"/>
    </format>
    <format dxfId="10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395B327F-2D8F-4756-9DA8-3987BA6F93A5}" name="PivotTable2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50:G154" firstHeaderRow="1" firstDataRow="1" firstDataCol="1"/>
  <pivotFields count="22">
    <pivotField showAll="0"/>
    <pivotField showAll="0"/>
    <pivotField showAll="0">
      <items count="4">
        <item x="1"/>
        <item x="0"/>
        <item h="1" x="2"/>
        <item t="default"/>
      </items>
    </pivotField>
    <pivotField showAll="0">
      <items count="6">
        <item x="1"/>
        <item x="3"/>
        <item x="0"/>
        <item x="2"/>
        <item h="1" x="4"/>
        <item t="default"/>
      </items>
    </pivotField>
    <pivotField showAll="0">
      <items count="5">
        <item x="2"/>
        <item x="1"/>
        <item x="0"/>
        <item h="1" x="3"/>
        <item t="default"/>
      </items>
    </pivotField>
    <pivotField showAll="0">
      <items count="6">
        <item x="2"/>
        <item x="3"/>
        <item x="0"/>
        <item x="1"/>
        <item h="1" x="4"/>
        <item t="default"/>
      </items>
    </pivotField>
    <pivotField showAll="0">
      <items count="4">
        <item x="1"/>
        <item x="0"/>
        <item h="1" x="2"/>
        <item t="default"/>
      </items>
    </pivotField>
    <pivotField showAll="0">
      <items count="5">
        <item x="3"/>
        <item x="1"/>
        <item x="0"/>
        <item h="1" x="2"/>
        <item t="default"/>
      </items>
    </pivotField>
    <pivotField showAll="0">
      <items count="4">
        <item x="1"/>
        <item x="0"/>
        <item h="1" x="2"/>
        <item t="default"/>
      </items>
    </pivotField>
    <pivotField showAll="0">
      <items count="6">
        <item x="0"/>
        <item x="3"/>
        <item x="2"/>
        <item x="1"/>
        <item h="1" x="4"/>
        <item t="default"/>
      </items>
    </pivotField>
    <pivotField showAll="0">
      <items count="4">
        <item x="0"/>
        <item x="1"/>
        <item h="1" x="2"/>
        <item t="default"/>
      </items>
    </pivotField>
    <pivotField showAll="0">
      <items count="6">
        <item x="3"/>
        <item x="1"/>
        <item x="2"/>
        <item x="0"/>
        <item h="1" x="4"/>
        <item t="default"/>
      </items>
    </pivotField>
    <pivotField showAll="0">
      <items count="5">
        <item x="1"/>
        <item x="0"/>
        <item x="2"/>
        <item h="1" x="3"/>
        <item t="default"/>
      </items>
    </pivotField>
    <pivotField showAll="0">
      <items count="5">
        <item x="2"/>
        <item x="0"/>
        <item x="1"/>
        <item h="1" x="3"/>
        <item t="default"/>
      </items>
    </pivotField>
    <pivotField axis="axisRow" dataField="1" showAll="0">
      <items count="5">
        <item x="1"/>
        <item x="2"/>
        <item x="0"/>
        <item h="1" x="3"/>
        <item t="default"/>
      </items>
    </pivotField>
    <pivotField showAll="0"/>
    <pivotField showAll="0"/>
    <pivotField showAll="0"/>
    <pivotField showAll="0"/>
    <pivotField showAll="0"/>
    <pivotField showAll="0"/>
    <pivotField showAll="0"/>
  </pivotFields>
  <rowFields count="1">
    <field x="14"/>
  </rowFields>
  <rowItems count="4">
    <i>
      <x/>
    </i>
    <i>
      <x v="1"/>
    </i>
    <i>
      <x v="2"/>
    </i>
    <i t="grand">
      <x/>
    </i>
  </rowItems>
  <colItems count="1">
    <i/>
  </colItems>
  <dataFields count="1">
    <dataField name="count" fld="14" subtotal="count" baseField="0" baseItem="0"/>
  </dataFields>
  <formats count="10">
    <format dxfId="129">
      <pivotArea type="all" dataOnly="0" outline="0" fieldPosition="0"/>
    </format>
    <format dxfId="128">
      <pivotArea outline="0" collapsedLevelsAreSubtotals="1" fieldPosition="0"/>
    </format>
    <format dxfId="127">
      <pivotArea field="5" type="button" dataOnly="0" labelOnly="1" outline="0"/>
    </format>
    <format dxfId="126">
      <pivotArea dataOnly="0" labelOnly="1" grandRow="1" outline="0"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field="5" type="button" dataOnly="0" labelOnly="1" outline="0"/>
    </format>
    <format dxfId="121">
      <pivotArea dataOnly="0" labelOnly="1" grandRow="1" outline="0" fieldPosition="0"/>
    </format>
    <format dxfId="1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BAE1A98-270C-4B6D-9EE0-F2B62A1847F3}" name="PivotTable3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70:G176" firstHeaderRow="1" firstDataRow="1" firstDataCol="1"/>
  <pivotFields count="22">
    <pivotField showAll="0"/>
    <pivotField showAll="0"/>
    <pivotField showAll="0">
      <items count="4">
        <item x="1"/>
        <item x="0"/>
        <item h="1" x="2"/>
        <item t="default"/>
      </items>
    </pivotField>
    <pivotField showAll="0">
      <items count="6">
        <item x="1"/>
        <item x="3"/>
        <item x="0"/>
        <item x="2"/>
        <item h="1" x="4"/>
        <item t="default"/>
      </items>
    </pivotField>
    <pivotField showAll="0">
      <items count="5">
        <item x="2"/>
        <item x="1"/>
        <item x="0"/>
        <item h="1" x="3"/>
        <item t="default"/>
      </items>
    </pivotField>
    <pivotField showAll="0">
      <items count="6">
        <item x="2"/>
        <item x="3"/>
        <item x="0"/>
        <item x="1"/>
        <item h="1" x="4"/>
        <item t="default"/>
      </items>
    </pivotField>
    <pivotField showAll="0">
      <items count="4">
        <item x="1"/>
        <item x="0"/>
        <item h="1" x="2"/>
        <item t="default"/>
      </items>
    </pivotField>
    <pivotField showAll="0">
      <items count="5">
        <item x="3"/>
        <item x="1"/>
        <item x="0"/>
        <item h="1" x="2"/>
        <item t="default"/>
      </items>
    </pivotField>
    <pivotField showAll="0">
      <items count="4">
        <item x="1"/>
        <item x="0"/>
        <item h="1" x="2"/>
        <item t="default"/>
      </items>
    </pivotField>
    <pivotField showAll="0">
      <items count="6">
        <item x="0"/>
        <item x="3"/>
        <item x="2"/>
        <item x="1"/>
        <item h="1" x="4"/>
        <item t="default"/>
      </items>
    </pivotField>
    <pivotField showAll="0">
      <items count="4">
        <item x="0"/>
        <item x="1"/>
        <item h="1" x="2"/>
        <item t="default"/>
      </items>
    </pivotField>
    <pivotField showAll="0">
      <items count="6">
        <item x="3"/>
        <item x="1"/>
        <item x="2"/>
        <item x="0"/>
        <item h="1" x="4"/>
        <item t="default"/>
      </items>
    </pivotField>
    <pivotField showAll="0">
      <items count="5">
        <item x="1"/>
        <item x="0"/>
        <item x="2"/>
        <item h="1" x="3"/>
        <item t="default"/>
      </items>
    </pivotField>
    <pivotField showAll="0">
      <items count="5">
        <item x="2"/>
        <item x="0"/>
        <item x="1"/>
        <item h="1" x="3"/>
        <item t="default"/>
      </items>
    </pivotField>
    <pivotField showAll="0">
      <items count="5">
        <item x="1"/>
        <item x="2"/>
        <item x="0"/>
        <item h="1" x="3"/>
        <item t="default"/>
      </items>
    </pivotField>
    <pivotField showAll="0">
      <items count="6">
        <item x="2"/>
        <item x="4"/>
        <item x="0"/>
        <item x="1"/>
        <item h="1" x="3"/>
        <item t="default"/>
      </items>
    </pivotField>
    <pivotField showAll="0"/>
    <pivotField showAll="0"/>
    <pivotField showAll="0"/>
    <pivotField showAll="0"/>
    <pivotField showAll="0"/>
    <pivotField axis="axisRow" dataField="1" showAll="0">
      <items count="7">
        <item x="2"/>
        <item x="5"/>
        <item x="3"/>
        <item x="0"/>
        <item x="4"/>
        <item h="1" x="1"/>
        <item t="default"/>
      </items>
    </pivotField>
  </pivotFields>
  <rowFields count="1">
    <field x="21"/>
  </rowFields>
  <rowItems count="6">
    <i>
      <x/>
    </i>
    <i>
      <x v="1"/>
    </i>
    <i>
      <x v="2"/>
    </i>
    <i>
      <x v="3"/>
    </i>
    <i>
      <x v="4"/>
    </i>
    <i t="grand">
      <x/>
    </i>
  </rowItems>
  <colItems count="1">
    <i/>
  </colItems>
  <dataFields count="1">
    <dataField name="Count of Please rate your overall experience." fld="21" subtotal="count" baseField="21" baseItem="0"/>
  </dataFields>
  <formats count="10">
    <format dxfId="139">
      <pivotArea type="all" dataOnly="0" outline="0" fieldPosition="0"/>
    </format>
    <format dxfId="138">
      <pivotArea outline="0" collapsedLevelsAreSubtotals="1" fieldPosition="0"/>
    </format>
    <format dxfId="137">
      <pivotArea field="5" type="button" dataOnly="0" labelOnly="1" outline="0"/>
    </format>
    <format dxfId="136">
      <pivotArea dataOnly="0" labelOnly="1" grandRow="1" outline="0" fieldPosition="0"/>
    </format>
    <format dxfId="135">
      <pivotArea dataOnly="0" labelOnly="1" outline="0" axis="axisValues" fieldPosition="0"/>
    </format>
    <format dxfId="134">
      <pivotArea type="all" dataOnly="0" outline="0" fieldPosition="0"/>
    </format>
    <format dxfId="133">
      <pivotArea outline="0" collapsedLevelsAreSubtotals="1" fieldPosition="0"/>
    </format>
    <format dxfId="132">
      <pivotArea field="5" type="button" dataOnly="0" labelOnly="1" outline="0"/>
    </format>
    <format dxfId="131">
      <pivotArea dataOnly="0" labelOnly="1" grandRow="1" outline="0" fieldPosition="0"/>
    </format>
    <format dxfId="1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6A09BA37-B525-432C-8C78-B50AE2943095}"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2:G65" firstHeaderRow="1" firstDataRow="1" firstDataCol="1"/>
  <pivotFields count="22">
    <pivotField showAll="0"/>
    <pivotField showAll="0"/>
    <pivotField showAll="0">
      <items count="4">
        <item x="1"/>
        <item x="0"/>
        <item h="1" x="2"/>
        <item t="default"/>
      </items>
    </pivotField>
    <pivotField showAll="0">
      <items count="6">
        <item x="1"/>
        <item x="3"/>
        <item x="0"/>
        <item x="2"/>
        <item h="1" x="4"/>
        <item t="default"/>
      </items>
    </pivotField>
    <pivotField showAll="0">
      <items count="5">
        <item x="2"/>
        <item x="1"/>
        <item x="0"/>
        <item h="1" x="3"/>
        <item t="default"/>
      </items>
    </pivotField>
    <pivotField showAll="0">
      <items count="6">
        <item x="2"/>
        <item x="3"/>
        <item x="0"/>
        <item x="1"/>
        <item h="1" x="4"/>
        <item t="default"/>
      </items>
    </pivotField>
    <pivotField axis="axisRow" dataField="1"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Items count="1">
    <i/>
  </colItems>
  <dataFields count="1">
    <dataField name="count" fld="6" subtotal="count" baseField="0" baseItem="0"/>
  </dataFields>
  <formats count="10">
    <format dxfId="149">
      <pivotArea type="all" dataOnly="0" outline="0" fieldPosition="0"/>
    </format>
    <format dxfId="148">
      <pivotArea outline="0" collapsedLevelsAreSubtotals="1" fieldPosition="0"/>
    </format>
    <format dxfId="147">
      <pivotArea field="5" type="button" dataOnly="0" labelOnly="1" outline="0"/>
    </format>
    <format dxfId="146">
      <pivotArea dataOnly="0" labelOnly="1" grandRow="1" outline="0" fieldPosition="0"/>
    </format>
    <format dxfId="145">
      <pivotArea dataOnly="0" labelOnly="1" outline="0" axis="axisValues" fieldPosition="0"/>
    </format>
    <format dxfId="144">
      <pivotArea type="all" dataOnly="0" outline="0" fieldPosition="0"/>
    </format>
    <format dxfId="143">
      <pivotArea outline="0" collapsedLevelsAreSubtotals="1" fieldPosition="0"/>
    </format>
    <format dxfId="142">
      <pivotArea field="5" type="button" dataOnly="0" labelOnly="1" outline="0"/>
    </format>
    <format dxfId="141">
      <pivotArea dataOnly="0" labelOnly="1" grandRow="1" outline="0" fieldPosition="0"/>
    </format>
    <format dxfId="1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ACF020-4855-4D12-8D87-FCAE425F6BD2}"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62:H67"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2"/>
        <item x="4"/>
        <item h="1" x="1"/>
        <item x="0"/>
        <item m="1" x="5"/>
        <item h="1" x="3"/>
        <item t="default"/>
      </items>
    </pivotField>
    <pivotField showAll="0">
      <items count="7">
        <item x="0"/>
        <item x="3"/>
        <item x="2"/>
        <item h="1" x="1"/>
        <item x="5"/>
        <item h="1" x="4"/>
        <item t="default"/>
      </items>
    </pivotField>
    <pivotField axis="axisRow" dataField="1" showAll="0">
      <items count="7">
        <item x="0"/>
        <item x="3"/>
        <item x="4"/>
        <item x="2"/>
        <item h="1" x="1"/>
        <item h="1" x="5"/>
        <item t="default"/>
      </items>
    </pivotField>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Count  CASH and CARRY by"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54F58ABE-9595-46D0-9866-3589C120F90C}"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88:G93" firstHeaderRow="1" firstDataRow="1" firstDataCol="1"/>
  <pivotFields count="22">
    <pivotField showAll="0"/>
    <pivotField showAll="0"/>
    <pivotField showAll="0">
      <items count="4">
        <item x="1"/>
        <item x="0"/>
        <item h="1" x="2"/>
        <item t="default"/>
      </items>
    </pivotField>
    <pivotField showAll="0">
      <items count="6">
        <item x="1"/>
        <item x="3"/>
        <item x="0"/>
        <item x="2"/>
        <item h="1" x="4"/>
        <item t="default"/>
      </items>
    </pivotField>
    <pivotField showAll="0">
      <items count="5">
        <item x="2"/>
        <item x="1"/>
        <item x="0"/>
        <item h="1" x="3"/>
        <item t="default"/>
      </items>
    </pivotField>
    <pivotField showAll="0">
      <items count="6">
        <item x="2"/>
        <item x="3"/>
        <item x="0"/>
        <item x="1"/>
        <item h="1" x="4"/>
        <item t="default"/>
      </items>
    </pivotField>
    <pivotField showAll="0">
      <items count="4">
        <item x="1"/>
        <item x="0"/>
        <item h="1" x="2"/>
        <item t="default"/>
      </items>
    </pivotField>
    <pivotField showAll="0">
      <items count="5">
        <item x="3"/>
        <item x="1"/>
        <item x="0"/>
        <item h="1" x="2"/>
        <item t="default"/>
      </items>
    </pivotField>
    <pivotField showAll="0">
      <items count="4">
        <item x="1"/>
        <item x="0"/>
        <item h="1" x="2"/>
        <item t="default"/>
      </items>
    </pivotField>
    <pivotField axis="axisRow" dataField="1" showAll="0">
      <items count="6">
        <item x="0"/>
        <item x="3"/>
        <item x="2"/>
        <item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Items count="1">
    <i/>
  </colItems>
  <dataFields count="1">
    <dataField name="Count" fld="9" subtotal="count" baseField="0" baseItem="0"/>
  </dataFields>
  <formats count="10">
    <format dxfId="159">
      <pivotArea type="all" dataOnly="0" outline="0" fieldPosition="0"/>
    </format>
    <format dxfId="158">
      <pivotArea outline="0" collapsedLevelsAreSubtotals="1" fieldPosition="0"/>
    </format>
    <format dxfId="157">
      <pivotArea field="5" type="button" dataOnly="0" labelOnly="1" outline="0"/>
    </format>
    <format dxfId="156">
      <pivotArea dataOnly="0" labelOnly="1" grandRow="1" outline="0" fieldPosition="0"/>
    </format>
    <format dxfId="155">
      <pivotArea dataOnly="0" labelOnly="1" outline="0" axis="axisValues" fieldPosition="0"/>
    </format>
    <format dxfId="154">
      <pivotArea type="all" dataOnly="0" outline="0" fieldPosition="0"/>
    </format>
    <format dxfId="153">
      <pivotArea outline="0" collapsedLevelsAreSubtotals="1" fieldPosition="0"/>
    </format>
    <format dxfId="152">
      <pivotArea field="5" type="button" dataOnly="0" labelOnly="1" outline="0"/>
    </format>
    <format dxfId="151">
      <pivotArea dataOnly="0" labelOnly="1" grandRow="1" outline="0" fieldPosition="0"/>
    </format>
    <format dxfId="15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87927C5F-1630-4FA7-AC70-4930AEC9886C}" name="PivotTable2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19:G124" firstHeaderRow="1" firstDataRow="1" firstDataCol="1"/>
  <pivotFields count="22">
    <pivotField showAll="0"/>
    <pivotField showAll="0"/>
    <pivotField showAll="0">
      <items count="4">
        <item x="1"/>
        <item x="0"/>
        <item h="1" x="2"/>
        <item t="default"/>
      </items>
    </pivotField>
    <pivotField showAll="0">
      <items count="6">
        <item x="1"/>
        <item x="3"/>
        <item x="0"/>
        <item x="2"/>
        <item h="1" x="4"/>
        <item t="default"/>
      </items>
    </pivotField>
    <pivotField showAll="0">
      <items count="5">
        <item x="2"/>
        <item x="1"/>
        <item x="0"/>
        <item h="1" x="3"/>
        <item t="default"/>
      </items>
    </pivotField>
    <pivotField showAll="0">
      <items count="6">
        <item x="2"/>
        <item x="3"/>
        <item x="0"/>
        <item x="1"/>
        <item h="1" x="4"/>
        <item t="default"/>
      </items>
    </pivotField>
    <pivotField showAll="0">
      <items count="4">
        <item x="1"/>
        <item x="0"/>
        <item h="1" x="2"/>
        <item t="default"/>
      </items>
    </pivotField>
    <pivotField showAll="0">
      <items count="5">
        <item x="3"/>
        <item x="1"/>
        <item x="0"/>
        <item h="1" x="2"/>
        <item t="default"/>
      </items>
    </pivotField>
    <pivotField showAll="0">
      <items count="4">
        <item x="1"/>
        <item x="0"/>
        <item h="1" x="2"/>
        <item t="default"/>
      </items>
    </pivotField>
    <pivotField showAll="0">
      <items count="6">
        <item x="0"/>
        <item x="3"/>
        <item x="2"/>
        <item x="1"/>
        <item h="1" x="4"/>
        <item t="default"/>
      </items>
    </pivotField>
    <pivotField showAll="0">
      <items count="4">
        <item x="0"/>
        <item x="1"/>
        <item h="1" x="2"/>
        <item t="default"/>
      </items>
    </pivotField>
    <pivotField axis="axisRow" dataField="1" showAll="0">
      <items count="6">
        <item x="3"/>
        <item x="1"/>
        <item x="2"/>
        <item x="0"/>
        <item h="1" x="4"/>
        <item t="default"/>
      </items>
    </pivotField>
    <pivotField showAll="0"/>
    <pivotField showAll="0"/>
    <pivotField showAll="0"/>
    <pivotField showAll="0"/>
    <pivotField showAll="0"/>
    <pivotField showAll="0"/>
    <pivotField showAll="0"/>
    <pivotField showAll="0"/>
    <pivotField showAll="0"/>
    <pivotField showAll="0"/>
  </pivotFields>
  <rowFields count="1">
    <field x="11"/>
  </rowFields>
  <rowItems count="5">
    <i>
      <x/>
    </i>
    <i>
      <x v="1"/>
    </i>
    <i>
      <x v="2"/>
    </i>
    <i>
      <x v="3"/>
    </i>
    <i t="grand">
      <x/>
    </i>
  </rowItems>
  <colItems count="1">
    <i/>
  </colItems>
  <dataFields count="1">
    <dataField name="count" fld="11" subtotal="count" baseField="0" baseItem="0"/>
  </dataFields>
  <formats count="10">
    <format dxfId="169">
      <pivotArea type="all" dataOnly="0" outline="0" fieldPosition="0"/>
    </format>
    <format dxfId="168">
      <pivotArea outline="0" collapsedLevelsAreSubtotals="1" fieldPosition="0"/>
    </format>
    <format dxfId="167">
      <pivotArea field="5" type="button" dataOnly="0" labelOnly="1" outline="0"/>
    </format>
    <format dxfId="166">
      <pivotArea dataOnly="0" labelOnly="1" grandRow="1" outline="0" fieldPosition="0"/>
    </format>
    <format dxfId="165">
      <pivotArea dataOnly="0" labelOnly="1" outline="0" axis="axisValues" fieldPosition="0"/>
    </format>
    <format dxfId="164">
      <pivotArea type="all" dataOnly="0" outline="0" fieldPosition="0"/>
    </format>
    <format dxfId="163">
      <pivotArea outline="0" collapsedLevelsAreSubtotals="1" fieldPosition="0"/>
    </format>
    <format dxfId="162">
      <pivotArea field="5" type="button" dataOnly="0" labelOnly="1" outline="0"/>
    </format>
    <format dxfId="161">
      <pivotArea dataOnly="0" labelOnly="1" grandRow="1" outline="0" fieldPosition="0"/>
    </format>
    <format dxfId="16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97A144A9-1700-4616-B1C3-65EE3E83299D}" name="PivotTable2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30:G134" firstHeaderRow="1" firstDataRow="1" firstDataCol="1"/>
  <pivotFields count="22">
    <pivotField showAll="0"/>
    <pivotField showAll="0"/>
    <pivotField showAll="0">
      <items count="4">
        <item x="1"/>
        <item x="0"/>
        <item h="1" x="2"/>
        <item t="default"/>
      </items>
    </pivotField>
    <pivotField showAll="0">
      <items count="6">
        <item x="1"/>
        <item x="3"/>
        <item x="0"/>
        <item x="2"/>
        <item h="1" x="4"/>
        <item t="default"/>
      </items>
    </pivotField>
    <pivotField showAll="0">
      <items count="5">
        <item x="2"/>
        <item x="1"/>
        <item x="0"/>
        <item h="1" x="3"/>
        <item t="default"/>
      </items>
    </pivotField>
    <pivotField showAll="0">
      <items count="6">
        <item x="2"/>
        <item x="3"/>
        <item x="0"/>
        <item x="1"/>
        <item h="1" x="4"/>
        <item t="default"/>
      </items>
    </pivotField>
    <pivotField showAll="0">
      <items count="4">
        <item x="1"/>
        <item x="0"/>
        <item h="1" x="2"/>
        <item t="default"/>
      </items>
    </pivotField>
    <pivotField showAll="0">
      <items count="5">
        <item x="3"/>
        <item x="1"/>
        <item x="0"/>
        <item h="1" x="2"/>
        <item t="default"/>
      </items>
    </pivotField>
    <pivotField showAll="0">
      <items count="4">
        <item x="1"/>
        <item x="0"/>
        <item h="1" x="2"/>
        <item t="default"/>
      </items>
    </pivotField>
    <pivotField showAll="0">
      <items count="6">
        <item x="0"/>
        <item x="3"/>
        <item x="2"/>
        <item x="1"/>
        <item h="1" x="4"/>
        <item t="default"/>
      </items>
    </pivotField>
    <pivotField showAll="0">
      <items count="4">
        <item x="0"/>
        <item x="1"/>
        <item h="1" x="2"/>
        <item t="default"/>
      </items>
    </pivotField>
    <pivotField showAll="0">
      <items count="6">
        <item x="3"/>
        <item x="1"/>
        <item x="2"/>
        <item x="0"/>
        <item h="1" x="4"/>
        <item t="default"/>
      </items>
    </pivotField>
    <pivotField axis="axisRow" dataField="1" showAll="0">
      <items count="5">
        <item x="1"/>
        <item x="0"/>
        <item x="2"/>
        <item h="1" x="3"/>
        <item t="default"/>
      </items>
    </pivotField>
    <pivotField showAll="0"/>
    <pivotField showAll="0"/>
    <pivotField showAll="0"/>
    <pivotField showAll="0"/>
    <pivotField showAll="0"/>
    <pivotField showAll="0"/>
    <pivotField showAll="0"/>
    <pivotField showAll="0"/>
    <pivotField showAll="0"/>
  </pivotFields>
  <rowFields count="1">
    <field x="12"/>
  </rowFields>
  <rowItems count="4">
    <i>
      <x/>
    </i>
    <i>
      <x v="1"/>
    </i>
    <i>
      <x v="2"/>
    </i>
    <i t="grand">
      <x/>
    </i>
  </rowItems>
  <colItems count="1">
    <i/>
  </colItems>
  <dataFields count="1">
    <dataField name="Count" fld="12" subtotal="count" baseField="0" baseItem="0"/>
  </dataFields>
  <formats count="10">
    <format dxfId="179">
      <pivotArea type="all" dataOnly="0" outline="0" fieldPosition="0"/>
    </format>
    <format dxfId="178">
      <pivotArea outline="0" collapsedLevelsAreSubtotals="1" fieldPosition="0"/>
    </format>
    <format dxfId="177">
      <pivotArea field="5" type="button" dataOnly="0" labelOnly="1" outline="0"/>
    </format>
    <format dxfId="176">
      <pivotArea dataOnly="0" labelOnly="1" grandRow="1" outline="0" fieldPosition="0"/>
    </format>
    <format dxfId="175">
      <pivotArea dataOnly="0" labelOnly="1" outline="0" axis="axisValues" fieldPosition="0"/>
    </format>
    <format dxfId="174">
      <pivotArea type="all" dataOnly="0" outline="0" fieldPosition="0"/>
    </format>
    <format dxfId="173">
      <pivotArea outline="0" collapsedLevelsAreSubtotals="1" fieldPosition="0"/>
    </format>
    <format dxfId="172">
      <pivotArea field="5" type="button" dataOnly="0" labelOnly="1" outline="0"/>
    </format>
    <format dxfId="171">
      <pivotArea dataOnly="0" labelOnly="1" grandRow="1" outline="0" fieldPosition="0"/>
    </format>
    <format dxfId="17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684ECA0F-37CA-4BF8-AE02-1E36E54E7E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L15" firstHeaderRow="1" firstDataRow="1" firstDataCol="1"/>
  <pivotFields count="5">
    <pivotField dataField="1" showAll="0">
      <items count="145">
        <item x="115"/>
        <item x="22"/>
        <item x="124"/>
        <item x="97"/>
        <item x="17"/>
        <item x="133"/>
        <item x="121"/>
        <item x="96"/>
        <item x="136"/>
        <item x="103"/>
        <item x="118"/>
        <item x="39"/>
        <item x="27"/>
        <item x="106"/>
        <item x="69"/>
        <item x="88"/>
        <item x="123"/>
        <item x="120"/>
        <item x="102"/>
        <item x="94"/>
        <item x="48"/>
        <item x="6"/>
        <item x="132"/>
        <item x="63"/>
        <item x="67"/>
        <item x="12"/>
        <item x="116"/>
        <item x="131"/>
        <item x="122"/>
        <item x="114"/>
        <item x="108"/>
        <item x="104"/>
        <item x="4"/>
        <item x="37"/>
        <item x="40"/>
        <item x="134"/>
        <item x="52"/>
        <item x="33"/>
        <item x="7"/>
        <item x="130"/>
        <item x="142"/>
        <item x="135"/>
        <item x="137"/>
        <item x="139"/>
        <item x="109"/>
        <item x="140"/>
        <item x="143"/>
        <item x="112"/>
        <item x="73"/>
        <item x="111"/>
        <item x="141"/>
        <item x="129"/>
        <item x="119"/>
        <item x="47"/>
        <item x="86"/>
        <item x="110"/>
        <item x="85"/>
        <item x="41"/>
        <item x="55"/>
        <item x="43"/>
        <item x="80"/>
        <item x="117"/>
        <item x="107"/>
        <item x="91"/>
        <item x="82"/>
        <item x="75"/>
        <item x="19"/>
        <item x="138"/>
        <item x="79"/>
        <item x="89"/>
        <item x="113"/>
        <item x="101"/>
        <item x="93"/>
        <item x="38"/>
        <item x="99"/>
        <item x="100"/>
        <item x="105"/>
        <item x="92"/>
        <item x="95"/>
        <item x="98"/>
        <item x="90"/>
        <item x="70"/>
        <item x="81"/>
        <item x="76"/>
        <item x="78"/>
        <item x="77"/>
        <item x="84"/>
        <item x="74"/>
        <item x="83"/>
        <item x="87"/>
        <item x="72"/>
        <item x="71"/>
        <item x="62"/>
        <item x="68"/>
        <item x="66"/>
        <item x="58"/>
        <item x="65"/>
        <item x="64"/>
        <item x="127"/>
        <item x="128"/>
        <item x="61"/>
        <item x="60"/>
        <item x="59"/>
        <item x="10"/>
        <item x="56"/>
        <item x="57"/>
        <item x="54"/>
        <item x="3"/>
        <item x="53"/>
        <item x="51"/>
        <item x="50"/>
        <item x="49"/>
        <item x="126"/>
        <item x="46"/>
        <item x="45"/>
        <item x="44"/>
        <item x="42"/>
        <item x="36"/>
        <item x="35"/>
        <item x="34"/>
        <item x="30"/>
        <item x="32"/>
        <item x="29"/>
        <item x="125"/>
        <item x="11"/>
        <item x="31"/>
        <item x="23"/>
        <item x="28"/>
        <item x="14"/>
        <item x="16"/>
        <item x="26"/>
        <item x="25"/>
        <item x="24"/>
        <item x="21"/>
        <item x="20"/>
        <item x="18"/>
        <item x="9"/>
        <item x="15"/>
        <item x="13"/>
        <item x="8"/>
        <item x="5"/>
        <item x="2"/>
        <item x="1"/>
        <item x="0"/>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4"/>
  </rowFields>
  <rowItems count="13">
    <i>
      <x/>
    </i>
    <i>
      <x v="251"/>
    </i>
    <i>
      <x v="252"/>
    </i>
    <i>
      <x v="253"/>
    </i>
    <i>
      <x v="254"/>
    </i>
    <i>
      <x v="255"/>
    </i>
    <i>
      <x v="256"/>
    </i>
    <i>
      <x v="257"/>
    </i>
    <i>
      <x v="258"/>
    </i>
    <i>
      <x v="260"/>
    </i>
    <i>
      <x v="264"/>
    </i>
    <i>
      <x v="268"/>
    </i>
    <i t="grand">
      <x/>
    </i>
  </rowItems>
  <colItems count="1">
    <i/>
  </colItems>
  <dataFields count="1">
    <dataField name="Count of Start Date" fld="0" subtotal="count" baseField="0" baseItem="0"/>
  </dataFields>
  <formats count="12">
    <format dxfId="11">
      <pivotArea type="all" dataOnly="0" outline="0" fieldPosition="0"/>
    </format>
    <format dxfId="10">
      <pivotArea outline="0" collapsedLevelsAreSubtotals="1" fieldPosition="0"/>
    </format>
    <format dxfId="9">
      <pivotArea field="4" type="button" dataOnly="0" labelOnly="1" outline="0" axis="axisRow" fieldPosition="0"/>
    </format>
    <format dxfId="8">
      <pivotArea dataOnly="0" labelOnly="1" fieldPosition="0">
        <references count="1">
          <reference field="4" count="12">
            <x v="0"/>
            <x v="251"/>
            <x v="252"/>
            <x v="253"/>
            <x v="254"/>
            <x v="255"/>
            <x v="256"/>
            <x v="257"/>
            <x v="258"/>
            <x v="260"/>
            <x v="264"/>
            <x v="268"/>
          </reference>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4" type="button" dataOnly="0" labelOnly="1" outline="0" axis="axisRow" fieldPosition="0"/>
    </format>
    <format dxfId="2">
      <pivotArea dataOnly="0" labelOnly="1" fieldPosition="0">
        <references count="1">
          <reference field="4" count="12">
            <x v="0"/>
            <x v="251"/>
            <x v="252"/>
            <x v="253"/>
            <x v="254"/>
            <x v="255"/>
            <x v="256"/>
            <x v="257"/>
            <x v="258"/>
            <x v="260"/>
            <x v="264"/>
            <x v="268"/>
          </reference>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3A09AD-BED6-4325-8E97-979CC718B7B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9:D34" firstHeaderRow="1" firstDataRow="1" firstDataCol="1"/>
  <pivotFields count="23">
    <pivotField showAll="0"/>
    <pivotField showAll="0"/>
    <pivotField showAll="0"/>
    <pivotField showAll="0"/>
    <pivotField showAll="0"/>
    <pivotField showAll="0"/>
    <pivotField axis="axisRow" dataField="1" showAll="0">
      <items count="6">
        <item x="2"/>
        <item x="0"/>
        <item x="4"/>
        <item x="3"/>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B1B997-E0D9-45E7-9F25-26FD9223F415}"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5:H49"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2"/>
        <item x="4"/>
        <item h="1" x="1"/>
        <item x="0"/>
        <item m="1" x="5"/>
        <item h="1" x="3"/>
        <item t="default"/>
      </items>
    </pivotField>
    <pivotField showAll="0"/>
    <pivotField showAll="0"/>
    <pivotField showAll="0"/>
    <pivotField showAll="0"/>
    <pivotField showAll="0"/>
    <pivotField showAll="0"/>
    <pivotField showAll="0"/>
    <pivotField showAll="0"/>
    <pivotField showAll="0"/>
    <pivotField showAll="0"/>
  </pivotFields>
  <rowFields count="1">
    <field x="12"/>
  </rowFields>
  <rowItems count="4">
    <i>
      <x/>
    </i>
    <i>
      <x v="1"/>
    </i>
    <i>
      <x v="3"/>
    </i>
    <i t="grand">
      <x/>
    </i>
  </rowItems>
  <colItems count="1">
    <i/>
  </colItems>
  <dataFields count="1">
    <dataField name="Count Reinsuranc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D05BEF-8523-475F-B50E-DF729B8D4270}"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71:H76"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2"/>
        <item x="4"/>
        <item h="1" x="1"/>
        <item x="0"/>
        <item m="1" x="5"/>
        <item h="1" x="3"/>
        <item t="default"/>
      </items>
    </pivotField>
    <pivotField showAll="0">
      <items count="7">
        <item x="0"/>
        <item x="3"/>
        <item x="2"/>
        <item h="1" x="1"/>
        <item x="5"/>
        <item h="1" x="4"/>
        <item t="default"/>
      </items>
    </pivotField>
    <pivotField axis="axisRow" dataField="1" showAll="0">
      <items count="7">
        <item x="0"/>
        <item x="3"/>
        <item x="4"/>
        <item x="2"/>
        <item h="1" x="1"/>
        <item h="1" x="5"/>
        <item t="default"/>
      </items>
    </pivotField>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Count  CASH and CARRY by"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92C10F-3C96-409A-88CA-0A1795947F7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0:H24" firstHeaderRow="1" firstDataRow="1" firstDataCol="1"/>
  <pivotFields count="23">
    <pivotField showAll="0"/>
    <pivotField showAll="0"/>
    <pivotField showAll="0"/>
    <pivotField showAll="0"/>
    <pivotField showAll="0"/>
    <pivotField showAll="0"/>
    <pivotField showAll="0"/>
    <pivotField showAll="0"/>
    <pivotField showAll="0"/>
    <pivotField axis="axisRow" dataField="1" showAll="0">
      <items count="6">
        <item x="4"/>
        <item x="0"/>
        <item x="3"/>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DA672E-53AC-45D7-B801-209B2821C6E1}"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3:H58"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2"/>
        <item x="4"/>
        <item h="1" x="1"/>
        <item x="0"/>
        <item m="1" x="5"/>
        <item h="1" x="3"/>
        <item t="default"/>
      </items>
    </pivotField>
    <pivotField axis="axisRow" dataField="1" showAll="0">
      <items count="7">
        <item x="0"/>
        <item x="3"/>
        <item x="2"/>
        <item h="1" x="1"/>
        <item x="5"/>
        <item h="1" x="4"/>
        <item t="default"/>
      </items>
    </pivotField>
    <pivotField showAll="0"/>
    <pivotField showAll="0"/>
    <pivotField showAll="0"/>
    <pivotField showAll="0"/>
    <pivotField showAll="0"/>
    <pivotField showAll="0"/>
    <pivotField showAll="0"/>
    <pivotField showAll="0"/>
    <pivotField showAll="0"/>
  </pivotFields>
  <rowFields count="1">
    <field x="13"/>
  </rowFields>
  <rowItems count="5">
    <i>
      <x/>
    </i>
    <i>
      <x v="1"/>
    </i>
    <i>
      <x v="2"/>
    </i>
    <i>
      <x v="4"/>
    </i>
    <i t="grand">
      <x/>
    </i>
  </rowItems>
  <colItems count="1">
    <i/>
  </colItems>
  <dataFields count="1">
    <dataField name="Count Time valu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576E38-D3E3-4314-AC11-A322BA3207BD}"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45"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2"/>
        <item x="4"/>
        <item h="1" x="1"/>
        <item x="0"/>
        <item m="1" x="5"/>
        <item h="1" x="3"/>
        <item t="default"/>
      </items>
    </pivotField>
    <pivotField showAll="0">
      <items count="7">
        <item x="0"/>
        <item x="3"/>
        <item x="2"/>
        <item h="1" x="1"/>
        <item x="5"/>
        <item h="1" x="4"/>
        <item t="default"/>
      </items>
    </pivotField>
    <pivotField showAll="0">
      <items count="7">
        <item x="0"/>
        <item x="3"/>
        <item x="4"/>
        <item x="2"/>
        <item h="1" x="1"/>
        <item h="1" x="5"/>
        <item t="default"/>
      </items>
    </pivotField>
    <pivotField showAll="0">
      <items count="7">
        <item x="3"/>
        <item x="2"/>
        <item x="4"/>
        <item x="0"/>
        <item h="1" x="1"/>
        <item h="1" x="5"/>
        <item t="default"/>
      </items>
    </pivotField>
    <pivotField showAll="0">
      <items count="7">
        <item x="3"/>
        <item x="0"/>
        <item x="4"/>
        <item x="2"/>
        <item h="1" x="1"/>
        <item h="1" x="5"/>
        <item t="default"/>
      </items>
    </pivotField>
    <pivotField showAll="0"/>
    <pivotField showAll="0"/>
    <pivotField showAll="0"/>
    <pivotField showAll="0"/>
    <pivotField showAll="0"/>
    <pivotField axis="axisRow" dataField="1" showAll="0">
      <items count="44">
        <item x="25"/>
        <item x="12"/>
        <item x="38"/>
        <item x="30"/>
        <item x="8"/>
        <item x="7"/>
        <item x="22"/>
        <item x="26"/>
        <item x="18"/>
        <item x="29"/>
        <item x="13"/>
        <item x="3"/>
        <item x="31"/>
        <item x="21"/>
        <item x="2"/>
        <item x="15"/>
        <item x="28"/>
        <item x="5"/>
        <item x="42"/>
        <item x="14"/>
        <item x="19"/>
        <item x="17"/>
        <item x="27"/>
        <item x="6"/>
        <item x="34"/>
        <item x="32"/>
        <item x="9"/>
        <item x="41"/>
        <item x="23"/>
        <item x="4"/>
        <item x="24"/>
        <item x="35"/>
        <item x="16"/>
        <item x="20"/>
        <item x="11"/>
        <item x="40"/>
        <item x="33"/>
        <item x="37"/>
        <item x="36"/>
        <item x="39"/>
        <item x="10"/>
        <item h="1" x="1"/>
        <item h="1" x="0"/>
        <item t="default"/>
      </items>
    </pivotField>
  </pivotFields>
  <rowFields count="1">
    <field x="22"/>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Count of Please rate your overall experience."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54BF1E-FB48-4876-AC60-0309B1149ED5}" name="Table1" displayName="Table1" ref="A1:W8" totalsRowShown="0" headerRowDxfId="204" dataDxfId="203">
  <autoFilter ref="A1:W8" xr:uid="{D654BF1E-FB48-4876-AC60-0309B1149ED5}"/>
  <tableColumns count="23">
    <tableColumn id="1" xr3:uid="{8E094CE3-B721-4DDA-A185-61D9502E978C}" name="Custom Data 1" dataDxfId="202"/>
    <tableColumn id="2" xr3:uid="{8BBA994D-357B-4E67-9CE3-9F03CD4C8084}" name="Please enter your name" dataDxfId="201"/>
    <tableColumn id="3" xr3:uid="{72F1CBF2-DBBD-4EDE-94A5-BD58B1710EC1}" name="Please give us an email we can reach you on." dataDxfId="200"/>
    <tableColumn id="4" xr3:uid="{C1C54ED5-EBD4-4ED4-9580-343BA6CF0E65}" name="What is global date of Initial Application of IFRS 17 for insurance companies under National Insurance Commission's supervision? When did IFRS 17 Standard start applying? (1 mark)" dataDxfId="199"/>
    <tableColumn id="5" xr3:uid="{0CA76B5A-6FF0-4CAC-AE60-E4CF7590AEAE}" name="When the National Insurance Commission (NIC) is supervising insurers, which of the methods below does it NOT expect to see as an IFRS 17 application method? (1 mark)" dataDxfId="198"/>
    <tableColumn id="6" xr3:uid="{BCAC1EEC-ECD5-40D8-8B58-7C3C2162F7E6}" name="Which Balance Sheet entry item below is NOT expected to be shown by an insurer while implementing IFRS 17? (1 mark)" dataDxfId="197"/>
    <tableColumn id="7" xr3:uid="{A3ED86D7-783B-44DD-B518-6F166490F9A9}" name="Which Profit &amp; Loss entry item below is NOT expected to be shown by an insurer while implementing IFRS 17? (1 mark)" dataDxfId="196"/>
    <tableColumn id="8" xr3:uid="{6DAFFD96-BF69-4574-B7ED-452A5ABD24B7}" name="IFRS 17 requires that the insurer establishes a new reserve called Contractual Service Margin (“CSM”). What does this reserve represent? (2 marks)" dataDxfId="195"/>
    <tableColumn id="9" xr3:uid="{87D9221C-A8CB-41C8-A80D-50C44BA5C30B}" name="The Risk Adjustment margin for non-financial risks can be considered as (2 marks)" dataDxfId="194"/>
    <tableColumn id="10" xr3:uid="{9BA19E2C-45D2-4EE4-926A-A31FE05B09F2}" name="The Liability for Incurred Claims (LIC) is composed of (2 marks)" dataDxfId="193"/>
    <tableColumn id="11" xr3:uid="{D9927E52-0F5C-4BF2-87FB-BF80644343E8}" name="How does IFRS 17 Standard expect the insurer and the National Insurance Commission to monitor how the discounting of cashflows is being unwound as the payment date gets closer? (2 marks)" dataDxfId="192"/>
    <tableColumn id="12" xr3:uid="{B18E50F5-E905-4AA8-BD1E-B1D2AD0B51DD}" name="If all the policyholders fully pay their premium on time, the “Insurance Revenue” of a General Insurance Company can be compared to (2 marks)" dataDxfId="191"/>
    <tableColumn id="13" xr3:uid="{38C58ABA-FD45-4D02-8100-8F1F7945D417}" name="IFRS17 has a new view on how reinsurance contracts should be treated. The spirit of the new approach is (2 marks)" dataDxfId="190"/>
    <tableColumn id="14" xr3:uid="{C675CBC6-8E25-47CD-9390-68BB500A1F26}" name="IFRS 17 has a made some changes to how claim reserves should be treated when it comes to time value of money. The spirit of the new approach is (2 marks)" dataDxfId="189"/>
    <tableColumn id="15" xr3:uid="{1162D3CC-B046-4C69-9620-65E9226DBD6D}" name="Some people say adoption of IFRS 17 should be encouraged by regulators, such as National Insurance Commission (NIC), because it encourages CASH and CARRY by (2 marks)" dataDxfId="188"/>
    <tableColumn id="16" xr3:uid="{4589BC45-6D1E-4FA5-9F59-6896DAA4E4AE}" name="When an insurer discounts its liabilities at a higher rate than what it expecting to earn, the National Insurance Commission (NIC) can easily detect this in the Profit &amp; Loss Account by looking at (2 marks)" dataDxfId="187"/>
    <tableColumn id="17" xr3:uid="{A96240F7-42E7-4FA0-8E87-7B9813A2CA7B}" name="Under the General Measurement Model (GMM), the insurance contract liabilities or assets are composed of (2 marks)" dataDxfId="186"/>
    <tableColumn id="18" xr3:uid="{BA7934A9-1767-43AD-BB94-CFD9D37C3AC3}" name="What is the Contractual Service Margin (“CSM”) expected to be seen in the accounts for this product by the IRAW for GoodInsurer? (6 marks)" dataDxfId="185"/>
    <tableColumn id="19" xr3:uid="{7D01AA8F-37A5-4548-A040-9F04247A583B}" name="If no new policy was sold after the first year, what is the CSM expected in the second year? (4 marks)" dataDxfId="184"/>
    <tableColumn id="20" xr3:uid="{49FC4FCC-2A65-493F-A801-67E0C5961BC9}" name="In Year 3, the shareholders of GoodInsurer feel that the footballers are buying very fast cars and may have more claims. There is no evidence yet that the claims will increase. The Board of GoodInsurer held a meeting and approved the Risk Adjustment to be" dataDxfId="183"/>
    <tableColumn id="21" xr3:uid="{9E0CE4CC-7B51-4036-A3BD-B258090F5CD3}" name="What is the Insurance Finance Expenses expected to be seen in Year 1 up-to Year 5? (5 marks)" dataDxfId="182"/>
    <tableColumn id="22" xr3:uid="{DBF69CB8-E41C-44AB-B004-A620F859515A}" name="BadInsurer decided to undercut and sell the same product at 50% of the premium. Calculate the Loss Component expected to be held on the insurer? (5 marks)" dataDxfId="181"/>
    <tableColumn id="23" xr3:uid="{DDA9CF0A-B2B1-49BA-B6BF-A7E20E573BCD}" name="Please rate your overall experience." dataDxfId="18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24.xml"/><Relationship Id="rId13" Type="http://schemas.openxmlformats.org/officeDocument/2006/relationships/pivotTable" Target="../pivotTables/pivotTable29.xml"/><Relationship Id="rId3" Type="http://schemas.openxmlformats.org/officeDocument/2006/relationships/pivotTable" Target="../pivotTables/pivotTable19.xml"/><Relationship Id="rId7" Type="http://schemas.openxmlformats.org/officeDocument/2006/relationships/pivotTable" Target="../pivotTables/pivotTable23.xml"/><Relationship Id="rId12" Type="http://schemas.openxmlformats.org/officeDocument/2006/relationships/pivotTable" Target="../pivotTables/pivotTable28.xml"/><Relationship Id="rId2" Type="http://schemas.openxmlformats.org/officeDocument/2006/relationships/pivotTable" Target="../pivotTables/pivotTable18.xml"/><Relationship Id="rId16" Type="http://schemas.openxmlformats.org/officeDocument/2006/relationships/pivotTable" Target="../pivotTables/pivotTable32.xml"/><Relationship Id="rId1" Type="http://schemas.openxmlformats.org/officeDocument/2006/relationships/pivotTable" Target="../pivotTables/pivotTable17.xml"/><Relationship Id="rId6" Type="http://schemas.openxmlformats.org/officeDocument/2006/relationships/pivotTable" Target="../pivotTables/pivotTable22.xml"/><Relationship Id="rId11" Type="http://schemas.openxmlformats.org/officeDocument/2006/relationships/pivotTable" Target="../pivotTables/pivotTable27.xml"/><Relationship Id="rId5" Type="http://schemas.openxmlformats.org/officeDocument/2006/relationships/pivotTable" Target="../pivotTables/pivotTable21.xml"/><Relationship Id="rId15" Type="http://schemas.openxmlformats.org/officeDocument/2006/relationships/pivotTable" Target="../pivotTables/pivotTable31.xml"/><Relationship Id="rId10" Type="http://schemas.openxmlformats.org/officeDocument/2006/relationships/pivotTable" Target="../pivotTables/pivotTable26.xml"/><Relationship Id="rId4" Type="http://schemas.openxmlformats.org/officeDocument/2006/relationships/pivotTable" Target="../pivotTables/pivotTable20.xml"/><Relationship Id="rId9" Type="http://schemas.openxmlformats.org/officeDocument/2006/relationships/pivotTable" Target="../pivotTables/pivotTable25.xml"/><Relationship Id="rId14" Type="http://schemas.openxmlformats.org/officeDocument/2006/relationships/pivotTable" Target="../pivotTables/pivotTable3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3.xml"/></Relationships>
</file>

<file path=xl/worksheets/_rels/sheet5.xml.rels><?xml version="1.0" encoding="UTF-8" standalone="yes"?>
<Relationships xmlns="http://schemas.openxmlformats.org/package/2006/relationships"><Relationship Id="rId3" Type="http://schemas.openxmlformats.org/officeDocument/2006/relationships/hyperlink" Target="mailto:KablanJoseph@africa-re.com" TargetMode="External"/><Relationship Id="rId2" Type="http://schemas.openxmlformats.org/officeDocument/2006/relationships/hyperlink" Target="mailto:oletu.raphael@africa-re.com" TargetMode="External"/><Relationship Id="rId1" Type="http://schemas.openxmlformats.org/officeDocument/2006/relationships/hyperlink" Target="mailto:sharma.pranil@africa-re.com" TargetMode="External"/><Relationship Id="rId4" Type="http://schemas.openxmlformats.org/officeDocument/2006/relationships/hyperlink" Target="mailto:Yao.Melissa@africa-re.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26A9B-919A-4E66-B763-473BD622027E}">
  <dimension ref="A1:W8"/>
  <sheetViews>
    <sheetView workbookViewId="0">
      <selection activeCell="E4" sqref="E4"/>
    </sheetView>
  </sheetViews>
  <sheetFormatPr defaultColWidth="8.90625" defaultRowHeight="13" x14ac:dyDescent="0.35"/>
  <cols>
    <col min="1" max="1" width="15.08984375" style="11" customWidth="1"/>
    <col min="2" max="2" width="22.6328125" style="11" customWidth="1"/>
    <col min="3" max="3" width="40.36328125" style="11" customWidth="1"/>
    <col min="4" max="9" width="57.08984375" style="11" customWidth="1"/>
    <col min="10" max="10" width="55" style="11" customWidth="1"/>
    <col min="11" max="22" width="57.08984375" style="11" customWidth="1"/>
    <col min="23" max="23" width="32.54296875" style="11" customWidth="1"/>
    <col min="24" max="16384" width="8.90625" style="11"/>
  </cols>
  <sheetData>
    <row r="1" spans="1:23" x14ac:dyDescent="0.35">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c r="W1" s="11" t="s">
        <v>22</v>
      </c>
    </row>
    <row r="2" spans="1:23" x14ac:dyDescent="0.35">
      <c r="A2" s="11">
        <v>115</v>
      </c>
      <c r="B2" s="11" t="s">
        <v>23</v>
      </c>
      <c r="C2" s="11" t="s">
        <v>24</v>
      </c>
      <c r="D2" s="11" t="s">
        <v>25</v>
      </c>
      <c r="E2" s="11" t="s">
        <v>26</v>
      </c>
      <c r="F2" s="11" t="s">
        <v>27</v>
      </c>
      <c r="G2" s="11" t="s">
        <v>28</v>
      </c>
      <c r="H2" s="11" t="s">
        <v>29</v>
      </c>
      <c r="I2" s="11" t="s">
        <v>30</v>
      </c>
      <c r="J2" s="11" t="s">
        <v>31</v>
      </c>
      <c r="K2" s="11" t="s">
        <v>32</v>
      </c>
      <c r="L2" s="11" t="s">
        <v>33</v>
      </c>
      <c r="M2" s="11" t="s">
        <v>34</v>
      </c>
      <c r="N2" s="11" t="s">
        <v>35</v>
      </c>
      <c r="O2" s="11" t="s">
        <v>36</v>
      </c>
      <c r="P2" s="11" t="s">
        <v>37</v>
      </c>
      <c r="Q2" s="11" t="s">
        <v>38</v>
      </c>
      <c r="R2" s="11" t="s">
        <v>39</v>
      </c>
      <c r="S2" s="11" t="s">
        <v>40</v>
      </c>
      <c r="T2" s="11" t="s">
        <v>41</v>
      </c>
      <c r="U2" s="11" t="s">
        <v>42</v>
      </c>
      <c r="V2" s="11" t="s">
        <v>43</v>
      </c>
      <c r="W2" s="11">
        <v>72</v>
      </c>
    </row>
    <row r="3" spans="1:23" x14ac:dyDescent="0.35">
      <c r="A3" s="11">
        <v>111</v>
      </c>
      <c r="B3" s="11" t="s">
        <v>44</v>
      </c>
      <c r="C3" s="11" t="s">
        <v>45</v>
      </c>
      <c r="D3" s="11" t="s">
        <v>25</v>
      </c>
      <c r="E3" s="11" t="s">
        <v>26</v>
      </c>
      <c r="F3" s="11" t="s">
        <v>46</v>
      </c>
      <c r="G3" s="11" t="s">
        <v>28</v>
      </c>
      <c r="H3" s="11" t="s">
        <v>29</v>
      </c>
      <c r="I3" s="11" t="s">
        <v>30</v>
      </c>
      <c r="J3" s="11" t="s">
        <v>31</v>
      </c>
      <c r="K3" s="11" t="s">
        <v>32</v>
      </c>
      <c r="L3" s="11" t="s">
        <v>33</v>
      </c>
      <c r="M3" s="11" t="s">
        <v>34</v>
      </c>
      <c r="N3" s="11" t="s">
        <v>35</v>
      </c>
      <c r="O3" s="11" t="s">
        <v>36</v>
      </c>
      <c r="P3" s="11" t="s">
        <v>37</v>
      </c>
      <c r="Q3" s="11" t="s">
        <v>38</v>
      </c>
      <c r="R3" s="11" t="s">
        <v>47</v>
      </c>
      <c r="S3" s="11" t="s">
        <v>48</v>
      </c>
      <c r="T3" s="11" t="s">
        <v>49</v>
      </c>
      <c r="U3" s="11" t="s">
        <v>50</v>
      </c>
      <c r="V3" s="11" t="s">
        <v>51</v>
      </c>
      <c r="W3" s="11">
        <v>61</v>
      </c>
    </row>
    <row r="4" spans="1:23" x14ac:dyDescent="0.35">
      <c r="A4" s="11">
        <v>105</v>
      </c>
      <c r="B4" s="11" t="s">
        <v>52</v>
      </c>
      <c r="C4" s="11" t="s">
        <v>53</v>
      </c>
      <c r="D4" s="11" t="s">
        <v>25</v>
      </c>
      <c r="E4" s="11" t="s">
        <v>26</v>
      </c>
      <c r="F4" s="11" t="s">
        <v>46</v>
      </c>
      <c r="G4" s="11" t="s">
        <v>28</v>
      </c>
      <c r="H4" s="11" t="s">
        <v>29</v>
      </c>
      <c r="I4" s="11" t="s">
        <v>30</v>
      </c>
      <c r="J4" s="11" t="s">
        <v>31</v>
      </c>
      <c r="K4" s="11" t="s">
        <v>32</v>
      </c>
      <c r="L4" s="11" t="s">
        <v>33</v>
      </c>
      <c r="M4" s="11" t="s">
        <v>34</v>
      </c>
      <c r="N4" s="11" t="s">
        <v>35</v>
      </c>
      <c r="O4" s="11" t="s">
        <v>36</v>
      </c>
      <c r="P4" s="11" t="s">
        <v>37</v>
      </c>
      <c r="Q4" s="11" t="s">
        <v>38</v>
      </c>
      <c r="R4" s="11" t="s">
        <v>54</v>
      </c>
      <c r="S4" s="11" t="s">
        <v>55</v>
      </c>
      <c r="T4" s="11" t="s">
        <v>56</v>
      </c>
      <c r="U4" s="11" t="s">
        <v>57</v>
      </c>
      <c r="V4" s="11" t="s">
        <v>58</v>
      </c>
      <c r="W4" s="11">
        <v>90</v>
      </c>
    </row>
    <row r="5" spans="1:23" x14ac:dyDescent="0.35">
      <c r="A5" s="11">
        <v>68</v>
      </c>
      <c r="B5" s="11" t="s">
        <v>59</v>
      </c>
      <c r="C5" s="11" t="s">
        <v>60</v>
      </c>
      <c r="D5" s="11" t="s">
        <v>25</v>
      </c>
      <c r="E5" s="11" t="s">
        <v>26</v>
      </c>
      <c r="F5" s="11" t="s">
        <v>46</v>
      </c>
      <c r="G5" s="11" t="s">
        <v>28</v>
      </c>
      <c r="H5" s="11" t="s">
        <v>29</v>
      </c>
      <c r="I5" s="11" t="s">
        <v>30</v>
      </c>
      <c r="J5" s="11" t="s">
        <v>31</v>
      </c>
      <c r="K5" s="11" t="s">
        <v>32</v>
      </c>
      <c r="L5" s="11" t="s">
        <v>61</v>
      </c>
      <c r="M5" s="11" t="s">
        <v>62</v>
      </c>
      <c r="N5" s="11" t="s">
        <v>63</v>
      </c>
      <c r="O5" s="11" t="s">
        <v>64</v>
      </c>
      <c r="P5" s="11" t="s">
        <v>65</v>
      </c>
      <c r="Q5" s="11" t="s">
        <v>66</v>
      </c>
      <c r="R5" s="11" t="s">
        <v>67</v>
      </c>
      <c r="S5" s="11" t="s">
        <v>67</v>
      </c>
      <c r="T5" s="11" t="s">
        <v>68</v>
      </c>
      <c r="U5" s="11" t="s">
        <v>69</v>
      </c>
      <c r="V5" s="11" t="s">
        <v>70</v>
      </c>
      <c r="W5" s="11">
        <v>80</v>
      </c>
    </row>
    <row r="6" spans="1:23" x14ac:dyDescent="0.35">
      <c r="A6" s="11">
        <v>54</v>
      </c>
      <c r="B6" s="11" t="s">
        <v>71</v>
      </c>
      <c r="C6" s="11" t="s">
        <v>72</v>
      </c>
      <c r="D6" s="11" t="s">
        <v>25</v>
      </c>
      <c r="E6" s="11" t="s">
        <v>26</v>
      </c>
      <c r="F6" s="11" t="s">
        <v>46</v>
      </c>
      <c r="G6" s="11" t="s">
        <v>28</v>
      </c>
      <c r="H6" s="11" t="s">
        <v>29</v>
      </c>
      <c r="I6" s="11" t="s">
        <v>30</v>
      </c>
      <c r="J6" s="11" t="s">
        <v>31</v>
      </c>
      <c r="K6" s="11" t="s">
        <v>32</v>
      </c>
      <c r="L6" s="11" t="s">
        <v>33</v>
      </c>
      <c r="M6" s="11" t="s">
        <v>34</v>
      </c>
      <c r="N6" s="11" t="s">
        <v>35</v>
      </c>
      <c r="O6" s="11" t="s">
        <v>64</v>
      </c>
      <c r="P6" s="11" t="s">
        <v>73</v>
      </c>
      <c r="Q6" s="11" t="s">
        <v>74</v>
      </c>
      <c r="R6" s="11" t="s">
        <v>75</v>
      </c>
      <c r="S6" s="11" t="s">
        <v>76</v>
      </c>
      <c r="T6" s="11" t="s">
        <v>77</v>
      </c>
      <c r="U6" s="11" t="s">
        <v>78</v>
      </c>
      <c r="V6" s="11" t="s">
        <v>79</v>
      </c>
      <c r="W6" s="11">
        <v>41</v>
      </c>
    </row>
    <row r="7" spans="1:23" x14ac:dyDescent="0.35">
      <c r="A7" s="11">
        <v>42</v>
      </c>
      <c r="B7" s="11" t="s">
        <v>80</v>
      </c>
      <c r="C7" s="11" t="s">
        <v>81</v>
      </c>
      <c r="D7" s="11" t="s">
        <v>25</v>
      </c>
      <c r="E7" s="11" t="s">
        <v>26</v>
      </c>
      <c r="F7" s="11" t="s">
        <v>46</v>
      </c>
      <c r="G7" s="11" t="s">
        <v>28</v>
      </c>
    </row>
    <row r="8" spans="1:23" x14ac:dyDescent="0.35">
      <c r="A8" s="11">
        <v>40</v>
      </c>
      <c r="B8" s="11" t="s">
        <v>82</v>
      </c>
      <c r="C8" s="11" t="s">
        <v>83</v>
      </c>
      <c r="D8" s="11" t="s">
        <v>25</v>
      </c>
      <c r="E8" s="11" t="s">
        <v>26</v>
      </c>
      <c r="F8" s="11" t="s">
        <v>46</v>
      </c>
      <c r="G8" s="11" t="s">
        <v>28</v>
      </c>
      <c r="H8" s="11" t="s">
        <v>29</v>
      </c>
      <c r="I8" s="11" t="s">
        <v>30</v>
      </c>
      <c r="J8" s="11" t="s">
        <v>31</v>
      </c>
      <c r="K8" s="11" t="s">
        <v>84</v>
      </c>
      <c r="L8" s="11" t="s">
        <v>28</v>
      </c>
      <c r="M8" s="11" t="s">
        <v>34</v>
      </c>
      <c r="N8" s="11" t="s">
        <v>35</v>
      </c>
      <c r="O8" s="11" t="s">
        <v>85</v>
      </c>
      <c r="P8" s="11" t="s">
        <v>73</v>
      </c>
      <c r="Q8" s="11" t="s">
        <v>74</v>
      </c>
      <c r="R8" s="11" t="s">
        <v>86</v>
      </c>
      <c r="S8" s="11" t="s">
        <v>86</v>
      </c>
      <c r="T8" s="11" t="s">
        <v>86</v>
      </c>
      <c r="U8" s="11" t="s">
        <v>86</v>
      </c>
      <c r="V8" s="11" t="s">
        <v>86</v>
      </c>
      <c r="W8" s="11">
        <v>6</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B3F51-D649-486C-92C6-0F7DB9404281}">
  <sheetPr>
    <tabColor rgb="FF0137A6"/>
  </sheetPr>
  <dimension ref="A1:AE146"/>
  <sheetViews>
    <sheetView workbookViewId="0">
      <selection activeCell="J17" sqref="J17"/>
    </sheetView>
  </sheetViews>
  <sheetFormatPr defaultRowHeight="14.5" x14ac:dyDescent="0.35"/>
  <cols>
    <col min="3" max="4" width="18.08984375" bestFit="1" customWidth="1"/>
    <col min="10" max="10" width="22.6328125" customWidth="1"/>
    <col min="11" max="11" width="21.90625" customWidth="1"/>
  </cols>
  <sheetData>
    <row r="1" spans="1:31" s="2" customFormat="1" ht="14" x14ac:dyDescent="0.3">
      <c r="A1" s="2" t="s">
        <v>320</v>
      </c>
      <c r="B1" s="2" t="s">
        <v>321</v>
      </c>
      <c r="C1" s="2" t="s">
        <v>322</v>
      </c>
      <c r="D1" s="2" t="s">
        <v>323</v>
      </c>
      <c r="E1" s="2" t="s">
        <v>324</v>
      </c>
      <c r="F1" s="2" t="s">
        <v>325</v>
      </c>
      <c r="G1" s="2" t="s">
        <v>326</v>
      </c>
      <c r="H1" s="2" t="s">
        <v>327</v>
      </c>
      <c r="I1" s="2" t="s">
        <v>0</v>
      </c>
      <c r="J1" s="2" t="s">
        <v>1</v>
      </c>
      <c r="K1" s="2" t="s">
        <v>2</v>
      </c>
      <c r="L1" s="2" t="s">
        <v>3</v>
      </c>
      <c r="M1" s="2" t="s">
        <v>4</v>
      </c>
      <c r="N1" s="2" t="s">
        <v>5</v>
      </c>
      <c r="O1" s="2" t="s">
        <v>6</v>
      </c>
      <c r="P1" s="2" t="s">
        <v>7</v>
      </c>
      <c r="Q1" s="2" t="s">
        <v>8</v>
      </c>
      <c r="R1" s="2" t="s">
        <v>9</v>
      </c>
      <c r="S1" s="2" t="s">
        <v>10</v>
      </c>
      <c r="T1" s="2" t="s">
        <v>11</v>
      </c>
      <c r="U1" s="2" t="s">
        <v>12</v>
      </c>
      <c r="V1" s="2" t="s">
        <v>13</v>
      </c>
      <c r="W1" s="2" t="s">
        <v>14</v>
      </c>
      <c r="X1" s="2" t="s">
        <v>15</v>
      </c>
      <c r="Y1" s="2" t="s">
        <v>16</v>
      </c>
      <c r="Z1" s="2" t="s">
        <v>17</v>
      </c>
      <c r="AA1" s="2" t="s">
        <v>18</v>
      </c>
      <c r="AB1" s="2" t="s">
        <v>126</v>
      </c>
      <c r="AC1" s="2" t="s">
        <v>20</v>
      </c>
      <c r="AD1" s="2" t="s">
        <v>21</v>
      </c>
      <c r="AE1" s="2" t="s">
        <v>22</v>
      </c>
    </row>
    <row r="2" spans="1:31" s="2" customFormat="1" ht="14" x14ac:dyDescent="0.3">
      <c r="J2" s="2" t="s">
        <v>329</v>
      </c>
      <c r="K2" s="2" t="s">
        <v>329</v>
      </c>
      <c r="L2" s="2" t="s">
        <v>95</v>
      </c>
      <c r="M2" s="2" t="s">
        <v>95</v>
      </c>
      <c r="N2" s="2" t="s">
        <v>95</v>
      </c>
      <c r="O2" s="2" t="s">
        <v>95</v>
      </c>
      <c r="P2" s="2" t="s">
        <v>95</v>
      </c>
      <c r="Q2" s="2" t="s">
        <v>95</v>
      </c>
      <c r="R2" s="2" t="s">
        <v>95</v>
      </c>
      <c r="S2" s="2" t="s">
        <v>95</v>
      </c>
      <c r="T2" s="2" t="s">
        <v>95</v>
      </c>
      <c r="U2" s="2" t="s">
        <v>95</v>
      </c>
      <c r="V2" s="2" t="s">
        <v>95</v>
      </c>
      <c r="W2" s="2" t="s">
        <v>95</v>
      </c>
      <c r="X2" s="2" t="s">
        <v>95</v>
      </c>
      <c r="Y2" s="2" t="s">
        <v>95</v>
      </c>
      <c r="Z2" s="2" t="s">
        <v>329</v>
      </c>
      <c r="AA2" s="2" t="s">
        <v>329</v>
      </c>
      <c r="AB2" s="2" t="s">
        <v>329</v>
      </c>
      <c r="AC2" s="2" t="s">
        <v>329</v>
      </c>
      <c r="AD2" s="2" t="s">
        <v>329</v>
      </c>
      <c r="AE2" s="2" t="s">
        <v>329</v>
      </c>
    </row>
    <row r="3" spans="1:31" x14ac:dyDescent="0.35">
      <c r="A3">
        <v>118698787896</v>
      </c>
      <c r="B3">
        <v>457681660</v>
      </c>
      <c r="C3" s="1">
        <v>45559.286539351851</v>
      </c>
      <c r="D3" s="1">
        <v>45559.287210648145</v>
      </c>
      <c r="E3" t="s">
        <v>607</v>
      </c>
      <c r="J3" t="s">
        <v>996</v>
      </c>
      <c r="K3" t="s">
        <v>997</v>
      </c>
      <c r="L3" t="s">
        <v>998</v>
      </c>
      <c r="M3" t="s">
        <v>99</v>
      </c>
      <c r="N3" t="s">
        <v>107</v>
      </c>
      <c r="O3" t="s">
        <v>109</v>
      </c>
      <c r="P3" t="s">
        <v>29</v>
      </c>
      <c r="Q3" t="s">
        <v>101</v>
      </c>
      <c r="R3" t="s">
        <v>31</v>
      </c>
      <c r="S3" t="s">
        <v>110</v>
      </c>
      <c r="T3" t="s">
        <v>28</v>
      </c>
      <c r="U3" t="s">
        <v>115</v>
      </c>
      <c r="V3" t="s">
        <v>63</v>
      </c>
      <c r="W3" t="s">
        <v>85</v>
      </c>
      <c r="X3" t="s">
        <v>37</v>
      </c>
      <c r="Y3" t="s">
        <v>125</v>
      </c>
    </row>
    <row r="4" spans="1:31" x14ac:dyDescent="0.35">
      <c r="A4">
        <v>118696749542</v>
      </c>
      <c r="B4">
        <v>457681635</v>
      </c>
      <c r="C4" s="1">
        <v>45555.923958333333</v>
      </c>
      <c r="D4" s="1">
        <v>45557.788472222222</v>
      </c>
      <c r="E4" t="s">
        <v>999</v>
      </c>
      <c r="J4" t="s">
        <v>1000</v>
      </c>
      <c r="K4" t="s">
        <v>1001</v>
      </c>
      <c r="L4" t="s">
        <v>25</v>
      </c>
      <c r="M4" t="s">
        <v>99</v>
      </c>
      <c r="N4" t="s">
        <v>46</v>
      </c>
      <c r="O4" t="s">
        <v>28</v>
      </c>
      <c r="P4" t="s">
        <v>29</v>
      </c>
      <c r="Q4" t="s">
        <v>30</v>
      </c>
      <c r="R4" t="s">
        <v>31</v>
      </c>
      <c r="S4" t="s">
        <v>110</v>
      </c>
      <c r="T4" t="s">
        <v>28</v>
      </c>
      <c r="U4" t="s">
        <v>34</v>
      </c>
      <c r="V4" t="s">
        <v>35</v>
      </c>
      <c r="W4" t="s">
        <v>85</v>
      </c>
      <c r="X4" t="s">
        <v>65</v>
      </c>
      <c r="Y4" t="s">
        <v>125</v>
      </c>
      <c r="Z4" t="s">
        <v>1002</v>
      </c>
      <c r="AA4" t="s">
        <v>1003</v>
      </c>
      <c r="AB4" t="s">
        <v>1004</v>
      </c>
      <c r="AC4" t="s">
        <v>1005</v>
      </c>
      <c r="AD4" t="s">
        <v>1006</v>
      </c>
      <c r="AE4">
        <v>90</v>
      </c>
    </row>
    <row r="5" spans="1:31" x14ac:dyDescent="0.35">
      <c r="A5">
        <v>118687258851</v>
      </c>
      <c r="B5">
        <v>457681660</v>
      </c>
      <c r="C5" s="1">
        <v>45544.387777777774</v>
      </c>
      <c r="D5" s="1">
        <v>45553.678379629629</v>
      </c>
      <c r="E5" t="s">
        <v>607</v>
      </c>
      <c r="J5" t="s">
        <v>608</v>
      </c>
      <c r="K5" t="s">
        <v>608</v>
      </c>
      <c r="L5" t="s">
        <v>25</v>
      </c>
      <c r="M5" t="s">
        <v>99</v>
      </c>
      <c r="N5" t="s">
        <v>46</v>
      </c>
      <c r="O5" t="s">
        <v>28</v>
      </c>
      <c r="P5" t="s">
        <v>29</v>
      </c>
      <c r="Q5" t="s">
        <v>30</v>
      </c>
      <c r="R5" t="s">
        <v>31</v>
      </c>
      <c r="S5" t="s">
        <v>32</v>
      </c>
      <c r="T5" t="s">
        <v>33</v>
      </c>
      <c r="U5" t="s">
        <v>34</v>
      </c>
      <c r="V5" t="s">
        <v>63</v>
      </c>
      <c r="W5" t="s">
        <v>85</v>
      </c>
      <c r="X5" t="s">
        <v>73</v>
      </c>
      <c r="Y5" t="s">
        <v>125</v>
      </c>
    </row>
    <row r="6" spans="1:31" x14ac:dyDescent="0.35">
      <c r="A6">
        <v>118687392367</v>
      </c>
      <c r="B6">
        <v>457681635</v>
      </c>
      <c r="C6" s="1">
        <v>45542.67597222222</v>
      </c>
      <c r="D6" s="1">
        <v>45553.677916666667</v>
      </c>
      <c r="E6" t="s">
        <v>397</v>
      </c>
      <c r="J6" t="s">
        <v>398</v>
      </c>
      <c r="K6" t="s">
        <v>399</v>
      </c>
      <c r="L6" t="s">
        <v>25</v>
      </c>
      <c r="M6" t="s">
        <v>99</v>
      </c>
      <c r="N6" t="s">
        <v>46</v>
      </c>
      <c r="O6" t="s">
        <v>28</v>
      </c>
      <c r="P6" t="s">
        <v>29</v>
      </c>
      <c r="Q6" t="s">
        <v>30</v>
      </c>
      <c r="R6" t="s">
        <v>31</v>
      </c>
      <c r="S6" t="s">
        <v>32</v>
      </c>
      <c r="T6" t="s">
        <v>33</v>
      </c>
      <c r="U6" t="s">
        <v>34</v>
      </c>
      <c r="V6" t="s">
        <v>118</v>
      </c>
      <c r="W6" t="s">
        <v>64</v>
      </c>
      <c r="X6" t="s">
        <v>73</v>
      </c>
      <c r="Y6" t="s">
        <v>125</v>
      </c>
      <c r="Z6" t="s">
        <v>1007</v>
      </c>
      <c r="AA6" t="s">
        <v>1008</v>
      </c>
      <c r="AB6" t="s">
        <v>1009</v>
      </c>
      <c r="AC6" t="s">
        <v>1010</v>
      </c>
      <c r="AD6" t="s">
        <v>1010</v>
      </c>
      <c r="AE6">
        <v>50</v>
      </c>
    </row>
    <row r="7" spans="1:31" x14ac:dyDescent="0.35">
      <c r="A7">
        <v>118692545555</v>
      </c>
      <c r="B7">
        <v>457681635</v>
      </c>
      <c r="C7" s="1">
        <v>45551.608287037037</v>
      </c>
      <c r="D7" s="1">
        <v>45551.61005787037</v>
      </c>
      <c r="E7" t="s">
        <v>1011</v>
      </c>
      <c r="J7" t="s">
        <v>1012</v>
      </c>
      <c r="K7" t="s">
        <v>1013</v>
      </c>
      <c r="L7" t="s">
        <v>25</v>
      </c>
      <c r="M7" t="s">
        <v>99</v>
      </c>
      <c r="N7" t="s">
        <v>46</v>
      </c>
      <c r="O7" t="s">
        <v>28</v>
      </c>
      <c r="P7" t="s">
        <v>29</v>
      </c>
      <c r="Q7" t="s">
        <v>30</v>
      </c>
      <c r="R7" t="s">
        <v>31</v>
      </c>
      <c r="S7" t="s">
        <v>32</v>
      </c>
      <c r="T7" t="s">
        <v>33</v>
      </c>
      <c r="U7" t="s">
        <v>34</v>
      </c>
      <c r="V7" t="s">
        <v>118</v>
      </c>
      <c r="W7" t="s">
        <v>85</v>
      </c>
      <c r="X7" t="s">
        <v>73</v>
      </c>
      <c r="Y7" t="s">
        <v>74</v>
      </c>
    </row>
    <row r="8" spans="1:31" x14ac:dyDescent="0.35">
      <c r="A8">
        <v>118686526605</v>
      </c>
      <c r="B8">
        <v>457681635</v>
      </c>
      <c r="C8" s="1">
        <v>45542.663761574076</v>
      </c>
      <c r="D8" s="1">
        <v>45551.284131944441</v>
      </c>
      <c r="E8" t="s">
        <v>330</v>
      </c>
      <c r="J8" t="s">
        <v>331</v>
      </c>
      <c r="K8" t="s">
        <v>332</v>
      </c>
      <c r="L8" t="s">
        <v>25</v>
      </c>
      <c r="M8" t="s">
        <v>99</v>
      </c>
      <c r="N8" t="s">
        <v>46</v>
      </c>
      <c r="O8" t="s">
        <v>28</v>
      </c>
      <c r="P8" t="s">
        <v>29</v>
      </c>
      <c r="Q8" t="s">
        <v>30</v>
      </c>
      <c r="R8" t="s">
        <v>31</v>
      </c>
      <c r="S8" t="s">
        <v>32</v>
      </c>
      <c r="T8" t="s">
        <v>33</v>
      </c>
      <c r="U8" t="s">
        <v>34</v>
      </c>
      <c r="V8" t="s">
        <v>63</v>
      </c>
      <c r="W8" t="s">
        <v>85</v>
      </c>
      <c r="X8" t="s">
        <v>73</v>
      </c>
      <c r="Y8" t="s">
        <v>125</v>
      </c>
      <c r="Z8" t="s">
        <v>333</v>
      </c>
      <c r="AA8" t="s">
        <v>334</v>
      </c>
      <c r="AB8" t="s">
        <v>335</v>
      </c>
      <c r="AC8" t="s">
        <v>336</v>
      </c>
      <c r="AD8" t="s">
        <v>337</v>
      </c>
      <c r="AE8">
        <v>53</v>
      </c>
    </row>
    <row r="9" spans="1:31" x14ac:dyDescent="0.35">
      <c r="A9">
        <v>118686534286</v>
      </c>
      <c r="B9">
        <v>457681635</v>
      </c>
      <c r="C9" s="1">
        <v>45542.67832175926</v>
      </c>
      <c r="D9" s="1">
        <v>45550.821296296293</v>
      </c>
      <c r="E9" t="s">
        <v>338</v>
      </c>
      <c r="J9" t="s">
        <v>339</v>
      </c>
      <c r="K9" t="s">
        <v>340</v>
      </c>
      <c r="L9" t="s">
        <v>25</v>
      </c>
      <c r="M9" t="s">
        <v>99</v>
      </c>
      <c r="N9" t="s">
        <v>46</v>
      </c>
      <c r="O9" t="s">
        <v>28</v>
      </c>
      <c r="P9" t="s">
        <v>29</v>
      </c>
      <c r="Q9" t="s">
        <v>30</v>
      </c>
      <c r="R9" t="s">
        <v>31</v>
      </c>
      <c r="S9" t="s">
        <v>32</v>
      </c>
      <c r="T9" t="s">
        <v>33</v>
      </c>
      <c r="U9" t="s">
        <v>34</v>
      </c>
      <c r="V9" t="s">
        <v>63</v>
      </c>
      <c r="W9" t="s">
        <v>64</v>
      </c>
      <c r="X9" t="s">
        <v>73</v>
      </c>
      <c r="Y9" t="s">
        <v>125</v>
      </c>
      <c r="Z9" t="s">
        <v>341</v>
      </c>
      <c r="AA9" t="s">
        <v>342</v>
      </c>
      <c r="AB9" t="s">
        <v>343</v>
      </c>
      <c r="AC9" t="s">
        <v>344</v>
      </c>
      <c r="AD9" t="s">
        <v>345</v>
      </c>
      <c r="AE9">
        <v>50</v>
      </c>
    </row>
    <row r="10" spans="1:31" x14ac:dyDescent="0.35">
      <c r="A10">
        <v>118691632158</v>
      </c>
      <c r="B10">
        <v>457681635</v>
      </c>
      <c r="C10" s="1">
        <v>45549.381793981483</v>
      </c>
      <c r="D10" s="1">
        <v>45549.391921296294</v>
      </c>
      <c r="E10" t="s">
        <v>346</v>
      </c>
      <c r="J10" t="s">
        <v>347</v>
      </c>
      <c r="K10" t="s">
        <v>348</v>
      </c>
      <c r="L10" t="s">
        <v>25</v>
      </c>
      <c r="M10" t="s">
        <v>99</v>
      </c>
      <c r="N10" t="s">
        <v>46</v>
      </c>
      <c r="O10" t="s">
        <v>28</v>
      </c>
      <c r="P10" t="s">
        <v>29</v>
      </c>
      <c r="Q10" t="s">
        <v>30</v>
      </c>
      <c r="R10" t="s">
        <v>31</v>
      </c>
      <c r="S10" t="s">
        <v>32</v>
      </c>
      <c r="T10" t="s">
        <v>33</v>
      </c>
      <c r="U10" t="s">
        <v>34</v>
      </c>
      <c r="V10" t="s">
        <v>63</v>
      </c>
      <c r="W10" t="s">
        <v>64</v>
      </c>
      <c r="X10" t="s">
        <v>73</v>
      </c>
      <c r="Y10" t="s">
        <v>125</v>
      </c>
      <c r="Z10">
        <v>4000000000</v>
      </c>
      <c r="AA10">
        <v>3600000000</v>
      </c>
      <c r="AB10">
        <v>2400000000</v>
      </c>
      <c r="AC10">
        <v>0</v>
      </c>
      <c r="AD10">
        <v>6000000000</v>
      </c>
      <c r="AE10">
        <v>80</v>
      </c>
    </row>
    <row r="11" spans="1:31" x14ac:dyDescent="0.35">
      <c r="A11">
        <v>118691183959</v>
      </c>
      <c r="B11">
        <v>457681635</v>
      </c>
      <c r="C11" s="1">
        <v>45548.779317129629</v>
      </c>
      <c r="D11" s="1">
        <v>45549.046296296299</v>
      </c>
      <c r="E11" t="s">
        <v>349</v>
      </c>
      <c r="J11" t="s">
        <v>350</v>
      </c>
      <c r="K11" t="s">
        <v>351</v>
      </c>
      <c r="L11" t="s">
        <v>25</v>
      </c>
      <c r="M11" t="s">
        <v>99</v>
      </c>
      <c r="N11" t="s">
        <v>46</v>
      </c>
      <c r="O11" t="s">
        <v>28</v>
      </c>
      <c r="P11" t="s">
        <v>29</v>
      </c>
      <c r="Q11" t="s">
        <v>30</v>
      </c>
      <c r="R11" t="s">
        <v>31</v>
      </c>
      <c r="S11" t="s">
        <v>32</v>
      </c>
      <c r="T11" t="s">
        <v>33</v>
      </c>
      <c r="U11" t="s">
        <v>34</v>
      </c>
      <c r="V11" t="s">
        <v>35</v>
      </c>
      <c r="W11" t="s">
        <v>64</v>
      </c>
      <c r="X11" t="s">
        <v>37</v>
      </c>
      <c r="Y11" t="s">
        <v>74</v>
      </c>
      <c r="Z11" t="s">
        <v>352</v>
      </c>
      <c r="AA11" t="s">
        <v>353</v>
      </c>
      <c r="AB11" t="s">
        <v>354</v>
      </c>
      <c r="AC11">
        <v>0</v>
      </c>
      <c r="AD11">
        <v>0</v>
      </c>
      <c r="AE11">
        <v>60</v>
      </c>
    </row>
    <row r="12" spans="1:31" x14ac:dyDescent="0.35">
      <c r="A12">
        <v>118686958879</v>
      </c>
      <c r="B12">
        <v>457681635</v>
      </c>
      <c r="C12" s="1">
        <v>45543.732048611113</v>
      </c>
      <c r="D12" s="1">
        <v>45549.031886574077</v>
      </c>
      <c r="E12" t="s">
        <v>355</v>
      </c>
      <c r="J12" t="s">
        <v>356</v>
      </c>
      <c r="K12" t="s">
        <v>357</v>
      </c>
      <c r="L12" t="s">
        <v>25</v>
      </c>
      <c r="M12" t="s">
        <v>99</v>
      </c>
      <c r="N12" t="s">
        <v>46</v>
      </c>
      <c r="O12" t="s">
        <v>28</v>
      </c>
      <c r="P12" t="s">
        <v>29</v>
      </c>
      <c r="Q12" t="s">
        <v>30</v>
      </c>
      <c r="R12" t="s">
        <v>31</v>
      </c>
      <c r="S12" t="s">
        <v>84</v>
      </c>
      <c r="T12" t="s">
        <v>33</v>
      </c>
      <c r="U12" t="s">
        <v>34</v>
      </c>
      <c r="V12" t="s">
        <v>35</v>
      </c>
      <c r="W12" t="s">
        <v>64</v>
      </c>
      <c r="X12" t="s">
        <v>123</v>
      </c>
      <c r="Y12" t="s">
        <v>66</v>
      </c>
      <c r="Z12" t="s">
        <v>358</v>
      </c>
      <c r="AA12" t="s">
        <v>359</v>
      </c>
      <c r="AB12" t="s">
        <v>360</v>
      </c>
      <c r="AC12" t="s">
        <v>361</v>
      </c>
      <c r="AD12" t="s">
        <v>362</v>
      </c>
      <c r="AE12">
        <v>70</v>
      </c>
    </row>
    <row r="13" spans="1:31" x14ac:dyDescent="0.35">
      <c r="A13">
        <v>118690893007</v>
      </c>
      <c r="B13">
        <v>457681635</v>
      </c>
      <c r="C13" s="1">
        <v>45548.451701388891</v>
      </c>
      <c r="D13" s="1">
        <v>45549.023182870369</v>
      </c>
      <c r="E13" t="s">
        <v>363</v>
      </c>
      <c r="J13" t="s">
        <v>364</v>
      </c>
      <c r="K13" t="s">
        <v>365</v>
      </c>
      <c r="L13" t="s">
        <v>25</v>
      </c>
      <c r="M13" t="s">
        <v>99</v>
      </c>
      <c r="N13" t="s">
        <v>46</v>
      </c>
      <c r="O13" t="s">
        <v>28</v>
      </c>
      <c r="P13" t="s">
        <v>29</v>
      </c>
      <c r="Q13" t="s">
        <v>100</v>
      </c>
      <c r="R13" t="s">
        <v>31</v>
      </c>
      <c r="S13" t="s">
        <v>84</v>
      </c>
      <c r="T13" t="s">
        <v>33</v>
      </c>
      <c r="U13" t="s">
        <v>34</v>
      </c>
      <c r="V13" t="s">
        <v>63</v>
      </c>
      <c r="W13" t="s">
        <v>85</v>
      </c>
      <c r="X13" t="s">
        <v>37</v>
      </c>
      <c r="Y13" t="s">
        <v>125</v>
      </c>
      <c r="Z13" t="s">
        <v>366</v>
      </c>
      <c r="AA13" t="s">
        <v>367</v>
      </c>
      <c r="AB13" t="s">
        <v>367</v>
      </c>
      <c r="AC13" t="s">
        <v>367</v>
      </c>
      <c r="AD13" t="s">
        <v>367</v>
      </c>
      <c r="AE13">
        <v>34</v>
      </c>
    </row>
    <row r="14" spans="1:31" x14ac:dyDescent="0.35">
      <c r="A14">
        <v>118686530616</v>
      </c>
      <c r="B14">
        <v>457681635</v>
      </c>
      <c r="C14" s="1">
        <v>45542.670555555553</v>
      </c>
      <c r="D14" s="1">
        <v>45548.975902777776</v>
      </c>
      <c r="E14" t="s">
        <v>368</v>
      </c>
      <c r="J14" t="s">
        <v>369</v>
      </c>
      <c r="K14" t="s">
        <v>370</v>
      </c>
      <c r="L14" t="s">
        <v>25</v>
      </c>
      <c r="M14" t="s">
        <v>99</v>
      </c>
      <c r="N14" t="s">
        <v>46</v>
      </c>
      <c r="O14" t="s">
        <v>28</v>
      </c>
      <c r="P14" t="s">
        <v>29</v>
      </c>
      <c r="Q14" t="s">
        <v>30</v>
      </c>
      <c r="R14" t="s">
        <v>31</v>
      </c>
      <c r="S14" t="s">
        <v>32</v>
      </c>
      <c r="T14" t="s">
        <v>33</v>
      </c>
      <c r="U14" t="s">
        <v>34</v>
      </c>
      <c r="V14" t="s">
        <v>35</v>
      </c>
      <c r="W14" t="s">
        <v>85</v>
      </c>
      <c r="X14" t="s">
        <v>73</v>
      </c>
      <c r="Y14" t="s">
        <v>125</v>
      </c>
      <c r="Z14" t="s">
        <v>371</v>
      </c>
      <c r="AA14" t="s">
        <v>372</v>
      </c>
      <c r="AB14" t="s">
        <v>373</v>
      </c>
      <c r="AC14">
        <v>0</v>
      </c>
      <c r="AD14" t="s">
        <v>374</v>
      </c>
      <c r="AE14">
        <v>30</v>
      </c>
    </row>
    <row r="15" spans="1:31" x14ac:dyDescent="0.35">
      <c r="A15">
        <v>118691348660</v>
      </c>
      <c r="B15">
        <v>457681635</v>
      </c>
      <c r="C15" s="1">
        <v>45548.918379629627</v>
      </c>
      <c r="D15" s="1">
        <v>45548.937986111108</v>
      </c>
      <c r="E15" t="s">
        <v>375</v>
      </c>
      <c r="J15" t="s">
        <v>376</v>
      </c>
      <c r="K15" t="s">
        <v>377</v>
      </c>
      <c r="L15" t="s">
        <v>25</v>
      </c>
      <c r="M15" t="s">
        <v>99</v>
      </c>
      <c r="N15" t="s">
        <v>46</v>
      </c>
      <c r="O15" t="s">
        <v>28</v>
      </c>
      <c r="P15" t="s">
        <v>29</v>
      </c>
      <c r="Q15" t="s">
        <v>30</v>
      </c>
      <c r="R15" t="s">
        <v>31</v>
      </c>
      <c r="S15" t="s">
        <v>32</v>
      </c>
      <c r="T15" t="s">
        <v>33</v>
      </c>
      <c r="U15" t="s">
        <v>34</v>
      </c>
      <c r="V15" t="s">
        <v>63</v>
      </c>
      <c r="W15" t="s">
        <v>85</v>
      </c>
      <c r="X15" t="s">
        <v>73</v>
      </c>
      <c r="Y15" t="s">
        <v>125</v>
      </c>
      <c r="Z15" t="s">
        <v>378</v>
      </c>
      <c r="AA15" t="s">
        <v>379</v>
      </c>
      <c r="AB15" t="s">
        <v>380</v>
      </c>
      <c r="AC15" t="s">
        <v>381</v>
      </c>
      <c r="AD15" t="s">
        <v>382</v>
      </c>
      <c r="AE15">
        <v>75</v>
      </c>
    </row>
    <row r="16" spans="1:31" x14ac:dyDescent="0.35">
      <c r="A16">
        <v>118690928731</v>
      </c>
      <c r="B16">
        <v>457681635</v>
      </c>
      <c r="C16" s="1">
        <v>45548.506469907406</v>
      </c>
      <c r="D16" s="1">
        <v>45548.842060185183</v>
      </c>
      <c r="E16" t="s">
        <v>383</v>
      </c>
      <c r="J16" t="s">
        <v>384</v>
      </c>
      <c r="K16" t="s">
        <v>385</v>
      </c>
      <c r="L16" t="s">
        <v>25</v>
      </c>
      <c r="M16" t="s">
        <v>99</v>
      </c>
      <c r="N16" t="s">
        <v>46</v>
      </c>
      <c r="O16" t="s">
        <v>28</v>
      </c>
      <c r="P16" t="s">
        <v>29</v>
      </c>
      <c r="Q16" t="s">
        <v>30</v>
      </c>
      <c r="R16" t="s">
        <v>31</v>
      </c>
      <c r="S16" t="s">
        <v>32</v>
      </c>
      <c r="T16" t="s">
        <v>33</v>
      </c>
      <c r="U16" t="s">
        <v>34</v>
      </c>
      <c r="V16" t="s">
        <v>35</v>
      </c>
      <c r="W16" t="s">
        <v>64</v>
      </c>
      <c r="X16" t="s">
        <v>37</v>
      </c>
      <c r="Y16" t="s">
        <v>125</v>
      </c>
      <c r="Z16" t="s">
        <v>386</v>
      </c>
      <c r="AA16" t="s">
        <v>387</v>
      </c>
      <c r="AB16" t="s">
        <v>388</v>
      </c>
      <c r="AC16" t="s">
        <v>389</v>
      </c>
      <c r="AD16" t="s">
        <v>371</v>
      </c>
      <c r="AE16">
        <v>100</v>
      </c>
    </row>
    <row r="17" spans="1:31" x14ac:dyDescent="0.35">
      <c r="A17">
        <v>118691247368</v>
      </c>
      <c r="B17">
        <v>457681635</v>
      </c>
      <c r="C17" s="1">
        <v>45548.831655092596</v>
      </c>
      <c r="D17" s="1">
        <v>45548.83494212963</v>
      </c>
      <c r="E17" t="s">
        <v>390</v>
      </c>
      <c r="J17" t="s">
        <v>391</v>
      </c>
      <c r="K17" t="s">
        <v>392</v>
      </c>
      <c r="L17" t="s">
        <v>25</v>
      </c>
      <c r="M17" t="s">
        <v>102</v>
      </c>
      <c r="N17" t="s">
        <v>46</v>
      </c>
      <c r="O17" t="s">
        <v>28</v>
      </c>
      <c r="P17" t="s">
        <v>29</v>
      </c>
      <c r="Q17" t="s">
        <v>104</v>
      </c>
      <c r="R17" t="s">
        <v>31</v>
      </c>
      <c r="S17" t="s">
        <v>84</v>
      </c>
      <c r="T17" t="s">
        <v>61</v>
      </c>
      <c r="U17" t="s">
        <v>34</v>
      </c>
      <c r="V17" t="s">
        <v>35</v>
      </c>
      <c r="W17" t="s">
        <v>121</v>
      </c>
      <c r="X17" t="s">
        <v>37</v>
      </c>
      <c r="Y17" t="s">
        <v>66</v>
      </c>
      <c r="Z17" t="s">
        <v>393</v>
      </c>
      <c r="AA17" t="s">
        <v>394</v>
      </c>
      <c r="AB17" t="s">
        <v>395</v>
      </c>
      <c r="AC17">
        <v>0</v>
      </c>
      <c r="AD17" t="s">
        <v>396</v>
      </c>
      <c r="AE17">
        <v>50</v>
      </c>
    </row>
    <row r="18" spans="1:31" x14ac:dyDescent="0.35">
      <c r="A18">
        <v>118690933282</v>
      </c>
      <c r="B18">
        <v>457681635</v>
      </c>
      <c r="C18" s="1">
        <v>45548.512685185182</v>
      </c>
      <c r="D18" s="1">
        <v>45548.801203703704</v>
      </c>
      <c r="E18" t="s">
        <v>400</v>
      </c>
      <c r="J18" t="s">
        <v>401</v>
      </c>
      <c r="K18" t="s">
        <v>402</v>
      </c>
      <c r="L18" t="s">
        <v>93</v>
      </c>
      <c r="M18" t="s">
        <v>99</v>
      </c>
      <c r="N18" t="s">
        <v>46</v>
      </c>
      <c r="O18" t="s">
        <v>28</v>
      </c>
      <c r="P18" t="s">
        <v>29</v>
      </c>
      <c r="Q18" t="s">
        <v>30</v>
      </c>
      <c r="R18" t="s">
        <v>31</v>
      </c>
      <c r="S18" t="s">
        <v>32</v>
      </c>
      <c r="T18" t="s">
        <v>33</v>
      </c>
      <c r="U18" t="s">
        <v>115</v>
      </c>
      <c r="V18" t="s">
        <v>63</v>
      </c>
      <c r="W18" t="s">
        <v>64</v>
      </c>
      <c r="X18" t="s">
        <v>37</v>
      </c>
      <c r="Y18" t="s">
        <v>125</v>
      </c>
      <c r="Z18" t="s">
        <v>403</v>
      </c>
      <c r="AA18" t="s">
        <v>404</v>
      </c>
      <c r="AB18" t="s">
        <v>405</v>
      </c>
      <c r="AC18" t="s">
        <v>406</v>
      </c>
      <c r="AD18" t="s">
        <v>407</v>
      </c>
    </row>
    <row r="19" spans="1:31" x14ac:dyDescent="0.35">
      <c r="A19">
        <v>118686522471</v>
      </c>
      <c r="B19">
        <v>457681635</v>
      </c>
      <c r="C19" s="1">
        <v>45542.655648148146</v>
      </c>
      <c r="D19" s="1">
        <v>45548.768900462965</v>
      </c>
      <c r="E19" t="s">
        <v>408</v>
      </c>
      <c r="J19" t="s">
        <v>409</v>
      </c>
      <c r="K19" t="s">
        <v>410</v>
      </c>
      <c r="L19" t="s">
        <v>25</v>
      </c>
      <c r="M19" t="s">
        <v>99</v>
      </c>
      <c r="N19" t="s">
        <v>46</v>
      </c>
      <c r="O19" t="s">
        <v>109</v>
      </c>
      <c r="P19" t="s">
        <v>29</v>
      </c>
      <c r="Q19" t="s">
        <v>30</v>
      </c>
      <c r="R19" t="s">
        <v>31</v>
      </c>
      <c r="S19" t="s">
        <v>32</v>
      </c>
      <c r="T19" t="s">
        <v>33</v>
      </c>
      <c r="U19" t="s">
        <v>34</v>
      </c>
      <c r="V19" t="s">
        <v>63</v>
      </c>
      <c r="W19" t="s">
        <v>64</v>
      </c>
      <c r="X19" t="s">
        <v>73</v>
      </c>
      <c r="Y19" t="s">
        <v>125</v>
      </c>
      <c r="Z19">
        <v>700</v>
      </c>
      <c r="AA19">
        <v>140</v>
      </c>
      <c r="AB19">
        <v>96</v>
      </c>
      <c r="AC19">
        <v>0</v>
      </c>
      <c r="AD19">
        <v>170</v>
      </c>
      <c r="AE19">
        <v>90</v>
      </c>
    </row>
    <row r="20" spans="1:31" x14ac:dyDescent="0.35">
      <c r="A20">
        <v>118691105811</v>
      </c>
      <c r="B20">
        <v>457681635</v>
      </c>
      <c r="C20" s="1">
        <v>45548.713414351849</v>
      </c>
      <c r="D20" s="1">
        <v>45548.724814814814</v>
      </c>
      <c r="E20" t="s">
        <v>411</v>
      </c>
      <c r="J20" t="s">
        <v>412</v>
      </c>
      <c r="K20" t="s">
        <v>413</v>
      </c>
      <c r="L20" t="s">
        <v>25</v>
      </c>
      <c r="M20" t="s">
        <v>99</v>
      </c>
      <c r="N20" t="s">
        <v>46</v>
      </c>
      <c r="O20" t="s">
        <v>28</v>
      </c>
      <c r="P20" t="s">
        <v>29</v>
      </c>
      <c r="Q20" t="s">
        <v>30</v>
      </c>
      <c r="R20" t="s">
        <v>31</v>
      </c>
      <c r="S20" t="s">
        <v>32</v>
      </c>
      <c r="T20" t="s">
        <v>33</v>
      </c>
      <c r="U20" t="s">
        <v>34</v>
      </c>
      <c r="V20" t="s">
        <v>35</v>
      </c>
      <c r="W20" t="s">
        <v>64</v>
      </c>
      <c r="X20" t="s">
        <v>37</v>
      </c>
      <c r="Y20" t="s">
        <v>125</v>
      </c>
      <c r="Z20">
        <v>0</v>
      </c>
      <c r="AA20">
        <v>-110</v>
      </c>
      <c r="AB20">
        <v>-60</v>
      </c>
      <c r="AC20">
        <v>0</v>
      </c>
      <c r="AD20">
        <v>-220</v>
      </c>
      <c r="AE20">
        <v>60</v>
      </c>
    </row>
    <row r="21" spans="1:31" x14ac:dyDescent="0.35">
      <c r="A21">
        <v>118686546469</v>
      </c>
      <c r="B21">
        <v>457681635</v>
      </c>
      <c r="C21" s="1">
        <v>45542.70040509259</v>
      </c>
      <c r="D21" s="1">
        <v>45548.71230324074</v>
      </c>
      <c r="E21" t="s">
        <v>414</v>
      </c>
      <c r="J21" t="s">
        <v>415</v>
      </c>
      <c r="K21" t="s">
        <v>416</v>
      </c>
      <c r="L21" t="s">
        <v>25</v>
      </c>
      <c r="M21" t="s">
        <v>99</v>
      </c>
      <c r="N21" t="s">
        <v>46</v>
      </c>
      <c r="O21" t="s">
        <v>28</v>
      </c>
      <c r="P21" t="s">
        <v>29</v>
      </c>
      <c r="Q21" t="s">
        <v>30</v>
      </c>
      <c r="R21" t="s">
        <v>31</v>
      </c>
      <c r="S21" t="s">
        <v>32</v>
      </c>
      <c r="T21" t="s">
        <v>33</v>
      </c>
      <c r="U21" t="s">
        <v>34</v>
      </c>
      <c r="V21" t="s">
        <v>63</v>
      </c>
      <c r="W21" t="s">
        <v>85</v>
      </c>
      <c r="X21" t="s">
        <v>73</v>
      </c>
      <c r="Y21" t="s">
        <v>125</v>
      </c>
      <c r="Z21" t="s">
        <v>417</v>
      </c>
      <c r="AA21" t="s">
        <v>418</v>
      </c>
      <c r="AB21" t="s">
        <v>419</v>
      </c>
      <c r="AC21" t="s">
        <v>420</v>
      </c>
      <c r="AD21" t="s">
        <v>418</v>
      </c>
      <c r="AE21">
        <v>100</v>
      </c>
    </row>
    <row r="22" spans="1:31" x14ac:dyDescent="0.35">
      <c r="A22">
        <v>118691058748</v>
      </c>
      <c r="B22">
        <v>457681635</v>
      </c>
      <c r="C22" s="1">
        <v>45548.671909722223</v>
      </c>
      <c r="D22" s="1">
        <v>45548.67597222222</v>
      </c>
      <c r="E22" t="s">
        <v>421</v>
      </c>
      <c r="J22" t="s">
        <v>422</v>
      </c>
      <c r="K22" t="s">
        <v>423</v>
      </c>
      <c r="L22" t="s">
        <v>25</v>
      </c>
      <c r="M22" t="s">
        <v>99</v>
      </c>
      <c r="N22" t="s">
        <v>46</v>
      </c>
      <c r="O22" t="s">
        <v>28</v>
      </c>
      <c r="P22" t="s">
        <v>29</v>
      </c>
      <c r="Q22" t="s">
        <v>30</v>
      </c>
      <c r="R22" t="s">
        <v>31</v>
      </c>
      <c r="S22" t="s">
        <v>32</v>
      </c>
      <c r="T22" t="s">
        <v>33</v>
      </c>
      <c r="U22" t="s">
        <v>34</v>
      </c>
      <c r="V22" t="s">
        <v>63</v>
      </c>
      <c r="W22" t="s">
        <v>85</v>
      </c>
      <c r="X22" t="s">
        <v>37</v>
      </c>
      <c r="Y22" t="s">
        <v>125</v>
      </c>
      <c r="Z22" t="s">
        <v>424</v>
      </c>
      <c r="AA22" t="s">
        <v>425</v>
      </c>
      <c r="AB22" t="s">
        <v>426</v>
      </c>
      <c r="AC22" t="s">
        <v>427</v>
      </c>
      <c r="AD22" t="s">
        <v>428</v>
      </c>
      <c r="AE22">
        <v>6</v>
      </c>
    </row>
    <row r="23" spans="1:31" x14ac:dyDescent="0.35">
      <c r="A23">
        <v>118690998124</v>
      </c>
      <c r="B23">
        <v>457681635</v>
      </c>
      <c r="C23" s="1">
        <v>45548.605682870373</v>
      </c>
      <c r="D23" s="1">
        <v>45548.615937499999</v>
      </c>
      <c r="E23" t="s">
        <v>421</v>
      </c>
      <c r="J23" t="s">
        <v>429</v>
      </c>
      <c r="K23" t="s">
        <v>430</v>
      </c>
      <c r="L23" t="s">
        <v>25</v>
      </c>
      <c r="M23" t="s">
        <v>99</v>
      </c>
      <c r="N23" t="s">
        <v>46</v>
      </c>
      <c r="O23" t="s">
        <v>28</v>
      </c>
      <c r="P23" t="s">
        <v>29</v>
      </c>
      <c r="Q23" t="s">
        <v>30</v>
      </c>
      <c r="R23" t="s">
        <v>31</v>
      </c>
      <c r="S23" t="s">
        <v>32</v>
      </c>
      <c r="T23" t="s">
        <v>33</v>
      </c>
      <c r="U23" t="s">
        <v>34</v>
      </c>
      <c r="V23" t="s">
        <v>63</v>
      </c>
      <c r="W23" t="s">
        <v>85</v>
      </c>
      <c r="X23" t="s">
        <v>73</v>
      </c>
      <c r="Y23" t="s">
        <v>125</v>
      </c>
      <c r="Z23" t="s">
        <v>431</v>
      </c>
      <c r="AA23" t="s">
        <v>432</v>
      </c>
      <c r="AB23" t="s">
        <v>433</v>
      </c>
      <c r="AC23" t="s">
        <v>434</v>
      </c>
      <c r="AD23" t="s">
        <v>428</v>
      </c>
      <c r="AE23">
        <v>80</v>
      </c>
    </row>
    <row r="24" spans="1:31" x14ac:dyDescent="0.35">
      <c r="A24">
        <v>118686522030</v>
      </c>
      <c r="B24">
        <v>457681635</v>
      </c>
      <c r="C24" s="1">
        <v>45542.654930555553</v>
      </c>
      <c r="D24" s="1">
        <v>45548.609861111108</v>
      </c>
      <c r="E24" t="s">
        <v>435</v>
      </c>
      <c r="J24" t="s">
        <v>436</v>
      </c>
      <c r="K24" t="s">
        <v>437</v>
      </c>
      <c r="L24" t="s">
        <v>25</v>
      </c>
      <c r="M24" t="s">
        <v>103</v>
      </c>
      <c r="N24" t="s">
        <v>46</v>
      </c>
      <c r="O24" t="s">
        <v>112</v>
      </c>
      <c r="P24" t="s">
        <v>29</v>
      </c>
      <c r="Q24" t="s">
        <v>100</v>
      </c>
      <c r="R24" t="s">
        <v>31</v>
      </c>
      <c r="S24" t="s">
        <v>32</v>
      </c>
      <c r="T24" t="s">
        <v>28</v>
      </c>
      <c r="U24" t="s">
        <v>34</v>
      </c>
      <c r="V24" t="s">
        <v>118</v>
      </c>
      <c r="W24" t="s">
        <v>64</v>
      </c>
      <c r="X24" t="s">
        <v>73</v>
      </c>
      <c r="Y24" t="s">
        <v>125</v>
      </c>
      <c r="Z24" t="s">
        <v>438</v>
      </c>
      <c r="AA24" t="s">
        <v>438</v>
      </c>
      <c r="AB24" t="s">
        <v>439</v>
      </c>
      <c r="AC24" t="s">
        <v>440</v>
      </c>
      <c r="AD24" t="s">
        <v>441</v>
      </c>
      <c r="AE24">
        <v>80</v>
      </c>
    </row>
    <row r="25" spans="1:31" x14ac:dyDescent="0.35">
      <c r="A25">
        <v>118690981516</v>
      </c>
      <c r="B25">
        <v>457681635</v>
      </c>
      <c r="C25" s="1">
        <v>45548.493518518517</v>
      </c>
      <c r="D25" s="1">
        <v>45548.589988425927</v>
      </c>
      <c r="E25" t="s">
        <v>414</v>
      </c>
      <c r="J25" t="s">
        <v>442</v>
      </c>
      <c r="K25" t="s">
        <v>443</v>
      </c>
      <c r="L25" t="s">
        <v>25</v>
      </c>
      <c r="M25" t="s">
        <v>99</v>
      </c>
      <c r="N25" t="s">
        <v>46</v>
      </c>
      <c r="O25" t="s">
        <v>28</v>
      </c>
      <c r="P25" t="s">
        <v>29</v>
      </c>
      <c r="Q25" t="s">
        <v>30</v>
      </c>
      <c r="R25" t="s">
        <v>31</v>
      </c>
      <c r="S25" t="s">
        <v>110</v>
      </c>
      <c r="T25" t="s">
        <v>28</v>
      </c>
      <c r="U25" t="s">
        <v>115</v>
      </c>
      <c r="V25" t="s">
        <v>118</v>
      </c>
      <c r="W25" t="s">
        <v>64</v>
      </c>
      <c r="X25" t="s">
        <v>37</v>
      </c>
      <c r="Y25" t="s">
        <v>66</v>
      </c>
      <c r="Z25" t="s">
        <v>444</v>
      </c>
      <c r="AA25" t="s">
        <v>445</v>
      </c>
      <c r="AB25" t="s">
        <v>446</v>
      </c>
      <c r="AC25" t="s">
        <v>447</v>
      </c>
      <c r="AD25" t="s">
        <v>448</v>
      </c>
      <c r="AE25">
        <v>90</v>
      </c>
    </row>
    <row r="26" spans="1:31" x14ac:dyDescent="0.35">
      <c r="A26">
        <v>118690963548</v>
      </c>
      <c r="B26">
        <v>457681635</v>
      </c>
      <c r="C26" s="1">
        <v>45548.558611111112</v>
      </c>
      <c r="D26" s="1">
        <v>45548.564016203702</v>
      </c>
      <c r="E26" t="s">
        <v>421</v>
      </c>
      <c r="J26" t="s">
        <v>449</v>
      </c>
      <c r="K26" t="s">
        <v>450</v>
      </c>
      <c r="L26" t="s">
        <v>25</v>
      </c>
      <c r="M26" t="s">
        <v>99</v>
      </c>
      <c r="N26" t="s">
        <v>46</v>
      </c>
      <c r="O26" t="s">
        <v>28</v>
      </c>
      <c r="P26" t="s">
        <v>29</v>
      </c>
      <c r="Q26" t="s">
        <v>30</v>
      </c>
      <c r="R26" t="s">
        <v>31</v>
      </c>
      <c r="S26" t="s">
        <v>32</v>
      </c>
      <c r="T26" t="s">
        <v>33</v>
      </c>
      <c r="U26" t="s">
        <v>34</v>
      </c>
      <c r="V26" t="s">
        <v>63</v>
      </c>
      <c r="W26" t="s">
        <v>85</v>
      </c>
      <c r="X26" t="s">
        <v>73</v>
      </c>
      <c r="Y26" t="s">
        <v>38</v>
      </c>
      <c r="Z26" t="s">
        <v>451</v>
      </c>
      <c r="AA26" t="s">
        <v>452</v>
      </c>
      <c r="AB26" t="s">
        <v>453</v>
      </c>
      <c r="AC26" t="s">
        <v>454</v>
      </c>
      <c r="AD26" t="s">
        <v>455</v>
      </c>
      <c r="AE26">
        <v>50</v>
      </c>
    </row>
    <row r="27" spans="1:31" x14ac:dyDescent="0.35">
      <c r="A27">
        <v>118690951460</v>
      </c>
      <c r="B27">
        <v>457681635</v>
      </c>
      <c r="C27" s="1">
        <v>45548.540208333332</v>
      </c>
      <c r="D27" s="1">
        <v>45548.557708333334</v>
      </c>
      <c r="E27" t="s">
        <v>456</v>
      </c>
      <c r="J27" t="s">
        <v>457</v>
      </c>
      <c r="K27" t="s">
        <v>458</v>
      </c>
      <c r="L27" t="s">
        <v>25</v>
      </c>
      <c r="M27" t="s">
        <v>99</v>
      </c>
      <c r="N27" t="s">
        <v>46</v>
      </c>
      <c r="O27" t="s">
        <v>28</v>
      </c>
      <c r="P27" t="s">
        <v>29</v>
      </c>
      <c r="Q27" t="s">
        <v>30</v>
      </c>
      <c r="R27" t="s">
        <v>31</v>
      </c>
      <c r="S27" t="s">
        <v>32</v>
      </c>
      <c r="T27" t="s">
        <v>33</v>
      </c>
      <c r="U27" t="s">
        <v>34</v>
      </c>
      <c r="V27" t="s">
        <v>63</v>
      </c>
      <c r="W27" t="s">
        <v>64</v>
      </c>
      <c r="X27" t="s">
        <v>73</v>
      </c>
      <c r="Y27" t="s">
        <v>125</v>
      </c>
      <c r="Z27" t="s">
        <v>459</v>
      </c>
      <c r="AA27" t="s">
        <v>460</v>
      </c>
      <c r="AB27" t="s">
        <v>461</v>
      </c>
      <c r="AC27" t="s">
        <v>462</v>
      </c>
      <c r="AD27" t="s">
        <v>463</v>
      </c>
      <c r="AE27">
        <v>80</v>
      </c>
    </row>
    <row r="28" spans="1:31" x14ac:dyDescent="0.35">
      <c r="A28">
        <v>118690948641</v>
      </c>
      <c r="B28">
        <v>457681635</v>
      </c>
      <c r="C28" s="1">
        <v>45548.535555555558</v>
      </c>
      <c r="D28" s="1">
        <v>45548.541562500002</v>
      </c>
      <c r="E28" t="s">
        <v>414</v>
      </c>
      <c r="J28" t="s">
        <v>464</v>
      </c>
      <c r="K28" t="s">
        <v>465</v>
      </c>
      <c r="L28" t="s">
        <v>25</v>
      </c>
      <c r="M28" t="s">
        <v>99</v>
      </c>
      <c r="N28" t="s">
        <v>46</v>
      </c>
      <c r="O28" t="s">
        <v>28</v>
      </c>
      <c r="P28" t="s">
        <v>29</v>
      </c>
      <c r="Q28" t="s">
        <v>30</v>
      </c>
      <c r="R28" t="s">
        <v>31</v>
      </c>
      <c r="S28" t="s">
        <v>32</v>
      </c>
      <c r="T28" t="s">
        <v>33</v>
      </c>
      <c r="U28" t="s">
        <v>34</v>
      </c>
      <c r="V28" t="s">
        <v>63</v>
      </c>
      <c r="W28" t="s">
        <v>64</v>
      </c>
      <c r="X28" t="s">
        <v>73</v>
      </c>
      <c r="Y28" t="s">
        <v>125</v>
      </c>
      <c r="Z28" t="s">
        <v>466</v>
      </c>
      <c r="AA28" t="s">
        <v>466</v>
      </c>
      <c r="AB28" t="s">
        <v>467</v>
      </c>
      <c r="AC28" t="s">
        <v>468</v>
      </c>
      <c r="AD28" t="s">
        <v>469</v>
      </c>
      <c r="AE28">
        <v>70</v>
      </c>
    </row>
    <row r="29" spans="1:31" x14ac:dyDescent="0.35">
      <c r="A29">
        <v>118686530158</v>
      </c>
      <c r="B29">
        <v>457681635</v>
      </c>
      <c r="C29" s="1">
        <v>45542.657349537039</v>
      </c>
      <c r="D29" s="1">
        <v>45548.513935185183</v>
      </c>
      <c r="E29" t="s">
        <v>470</v>
      </c>
      <c r="J29" t="s">
        <v>471</v>
      </c>
      <c r="K29" t="s">
        <v>472</v>
      </c>
      <c r="L29" t="s">
        <v>25</v>
      </c>
      <c r="M29" t="s">
        <v>99</v>
      </c>
      <c r="N29" t="s">
        <v>46</v>
      </c>
      <c r="O29" t="s">
        <v>28</v>
      </c>
      <c r="P29" t="s">
        <v>29</v>
      </c>
      <c r="Q29" t="s">
        <v>30</v>
      </c>
      <c r="R29" t="s">
        <v>31</v>
      </c>
      <c r="S29" t="s">
        <v>32</v>
      </c>
      <c r="T29" t="s">
        <v>61</v>
      </c>
      <c r="U29" t="s">
        <v>34</v>
      </c>
      <c r="V29" t="s">
        <v>63</v>
      </c>
      <c r="W29" t="s">
        <v>85</v>
      </c>
      <c r="X29" t="s">
        <v>73</v>
      </c>
      <c r="Y29" t="s">
        <v>66</v>
      </c>
      <c r="Z29">
        <v>700</v>
      </c>
      <c r="AA29">
        <v>140</v>
      </c>
      <c r="AB29">
        <v>96</v>
      </c>
      <c r="AC29">
        <v>0</v>
      </c>
      <c r="AD29">
        <v>170</v>
      </c>
      <c r="AE29">
        <v>49</v>
      </c>
    </row>
    <row r="30" spans="1:31" x14ac:dyDescent="0.35">
      <c r="A30">
        <v>118690920692</v>
      </c>
      <c r="B30">
        <v>457681635</v>
      </c>
      <c r="C30" s="1">
        <v>45548.494201388887</v>
      </c>
      <c r="D30" s="1">
        <v>45548.498032407406</v>
      </c>
      <c r="E30" t="s">
        <v>414</v>
      </c>
      <c r="J30" t="s">
        <v>473</v>
      </c>
      <c r="K30" t="s">
        <v>474</v>
      </c>
      <c r="L30" t="s">
        <v>25</v>
      </c>
      <c r="M30" t="s">
        <v>99</v>
      </c>
      <c r="N30" t="s">
        <v>46</v>
      </c>
      <c r="O30" t="s">
        <v>28</v>
      </c>
      <c r="P30" t="s">
        <v>29</v>
      </c>
      <c r="Q30" t="s">
        <v>30</v>
      </c>
      <c r="R30" t="s">
        <v>31</v>
      </c>
      <c r="S30" t="s">
        <v>32</v>
      </c>
      <c r="T30" t="s">
        <v>33</v>
      </c>
      <c r="U30" t="s">
        <v>115</v>
      </c>
      <c r="V30" t="s">
        <v>63</v>
      </c>
      <c r="W30" t="s">
        <v>64</v>
      </c>
      <c r="X30" t="s">
        <v>37</v>
      </c>
      <c r="Y30" t="s">
        <v>125</v>
      </c>
      <c r="Z30" t="s">
        <v>475</v>
      </c>
      <c r="AA30" t="s">
        <v>476</v>
      </c>
      <c r="AB30" t="s">
        <v>477</v>
      </c>
      <c r="AC30" t="s">
        <v>478</v>
      </c>
      <c r="AD30" t="s">
        <v>479</v>
      </c>
      <c r="AE30">
        <v>62</v>
      </c>
    </row>
    <row r="31" spans="1:31" x14ac:dyDescent="0.35">
      <c r="A31">
        <v>118690871767</v>
      </c>
      <c r="B31">
        <v>457681635</v>
      </c>
      <c r="C31" s="1">
        <v>45548.418043981481</v>
      </c>
      <c r="D31" s="1">
        <v>45548.494976851849</v>
      </c>
      <c r="E31" t="s">
        <v>480</v>
      </c>
      <c r="J31" t="s">
        <v>481</v>
      </c>
      <c r="K31" t="s">
        <v>482</v>
      </c>
      <c r="L31" t="s">
        <v>25</v>
      </c>
      <c r="M31" t="s">
        <v>99</v>
      </c>
      <c r="N31" t="s">
        <v>107</v>
      </c>
      <c r="O31" t="s">
        <v>28</v>
      </c>
      <c r="P31" t="s">
        <v>29</v>
      </c>
      <c r="Q31" t="s">
        <v>30</v>
      </c>
      <c r="R31" t="s">
        <v>31</v>
      </c>
      <c r="S31" t="s">
        <v>32</v>
      </c>
      <c r="T31" t="s">
        <v>33</v>
      </c>
      <c r="U31" t="s">
        <v>34</v>
      </c>
      <c r="V31" t="s">
        <v>118</v>
      </c>
      <c r="W31" t="s">
        <v>36</v>
      </c>
      <c r="X31" t="s">
        <v>123</v>
      </c>
      <c r="Y31" t="s">
        <v>38</v>
      </c>
      <c r="Z31" t="s">
        <v>483</v>
      </c>
      <c r="AA31" t="s">
        <v>484</v>
      </c>
      <c r="AB31" t="s">
        <v>485</v>
      </c>
      <c r="AC31" t="s">
        <v>486</v>
      </c>
      <c r="AD31" t="s">
        <v>487</v>
      </c>
      <c r="AE31">
        <v>54</v>
      </c>
    </row>
    <row r="32" spans="1:31" x14ac:dyDescent="0.35">
      <c r="A32">
        <v>118690837470</v>
      </c>
      <c r="B32">
        <v>457681635</v>
      </c>
      <c r="C32" s="1">
        <v>45548.354317129626</v>
      </c>
      <c r="D32" s="1">
        <v>45548.482812499999</v>
      </c>
      <c r="E32" t="s">
        <v>435</v>
      </c>
      <c r="J32" t="s">
        <v>488</v>
      </c>
      <c r="K32" t="s">
        <v>489</v>
      </c>
      <c r="L32" t="s">
        <v>25</v>
      </c>
      <c r="M32" t="s">
        <v>99</v>
      </c>
      <c r="N32" t="s">
        <v>46</v>
      </c>
      <c r="O32" t="s">
        <v>109</v>
      </c>
      <c r="P32" t="s">
        <v>29</v>
      </c>
      <c r="Q32" t="s">
        <v>30</v>
      </c>
      <c r="R32" t="s">
        <v>31</v>
      </c>
      <c r="S32" t="s">
        <v>110</v>
      </c>
      <c r="T32" t="s">
        <v>33</v>
      </c>
      <c r="U32" t="s">
        <v>34</v>
      </c>
      <c r="V32" t="s">
        <v>63</v>
      </c>
      <c r="W32" t="s">
        <v>64</v>
      </c>
      <c r="X32" t="s">
        <v>65</v>
      </c>
      <c r="Y32" t="s">
        <v>125</v>
      </c>
      <c r="Z32">
        <v>0</v>
      </c>
      <c r="AA32">
        <v>0</v>
      </c>
      <c r="AB32" t="s">
        <v>490</v>
      </c>
      <c r="AC32">
        <v>0</v>
      </c>
      <c r="AD32" t="s">
        <v>491</v>
      </c>
      <c r="AE32">
        <v>84</v>
      </c>
    </row>
    <row r="33" spans="1:31" x14ac:dyDescent="0.35">
      <c r="A33">
        <v>118690896337</v>
      </c>
      <c r="B33">
        <v>457681635</v>
      </c>
      <c r="C33" s="1">
        <v>45548.45758101852</v>
      </c>
      <c r="D33" s="1">
        <v>45548.462800925925</v>
      </c>
      <c r="E33" t="s">
        <v>363</v>
      </c>
      <c r="J33" t="s">
        <v>492</v>
      </c>
      <c r="K33" t="s">
        <v>493</v>
      </c>
      <c r="L33" t="s">
        <v>25</v>
      </c>
      <c r="M33" t="s">
        <v>99</v>
      </c>
      <c r="N33" t="s">
        <v>46</v>
      </c>
      <c r="O33" t="s">
        <v>28</v>
      </c>
      <c r="P33" t="s">
        <v>29</v>
      </c>
      <c r="Q33" t="s">
        <v>30</v>
      </c>
      <c r="R33" t="s">
        <v>31</v>
      </c>
      <c r="S33" t="s">
        <v>32</v>
      </c>
      <c r="T33" t="s">
        <v>33</v>
      </c>
      <c r="U33" t="s">
        <v>34</v>
      </c>
      <c r="V33" t="s">
        <v>63</v>
      </c>
      <c r="W33" t="s">
        <v>64</v>
      </c>
      <c r="X33" t="s">
        <v>73</v>
      </c>
      <c r="Y33" t="s">
        <v>125</v>
      </c>
      <c r="Z33" t="s">
        <v>494</v>
      </c>
      <c r="AA33" t="s">
        <v>494</v>
      </c>
      <c r="AB33" t="s">
        <v>495</v>
      </c>
      <c r="AC33" t="s">
        <v>496</v>
      </c>
      <c r="AD33" t="s">
        <v>497</v>
      </c>
      <c r="AE33">
        <v>65</v>
      </c>
    </row>
    <row r="34" spans="1:31" x14ac:dyDescent="0.35">
      <c r="A34">
        <v>118690864117</v>
      </c>
      <c r="B34">
        <v>457681635</v>
      </c>
      <c r="C34" s="1">
        <v>45548.404861111114</v>
      </c>
      <c r="D34" s="1">
        <v>45548.416435185187</v>
      </c>
      <c r="E34" t="s">
        <v>498</v>
      </c>
      <c r="J34" t="s">
        <v>499</v>
      </c>
      <c r="K34" t="s">
        <v>500</v>
      </c>
      <c r="L34" t="s">
        <v>25</v>
      </c>
      <c r="M34" t="s">
        <v>102</v>
      </c>
      <c r="N34" t="s">
        <v>46</v>
      </c>
      <c r="O34" t="s">
        <v>28</v>
      </c>
      <c r="P34" t="s">
        <v>29</v>
      </c>
      <c r="Q34" t="s">
        <v>30</v>
      </c>
      <c r="R34" t="s">
        <v>31</v>
      </c>
      <c r="S34" t="s">
        <v>84</v>
      </c>
      <c r="T34" t="s">
        <v>28</v>
      </c>
      <c r="U34" t="s">
        <v>34</v>
      </c>
      <c r="V34" t="s">
        <v>35</v>
      </c>
      <c r="W34" t="s">
        <v>64</v>
      </c>
      <c r="X34" t="s">
        <v>73</v>
      </c>
      <c r="Y34" t="s">
        <v>66</v>
      </c>
      <c r="Z34" t="s">
        <v>501</v>
      </c>
      <c r="AA34" t="s">
        <v>502</v>
      </c>
      <c r="AB34" t="s">
        <v>503</v>
      </c>
      <c r="AC34" t="s">
        <v>504</v>
      </c>
      <c r="AD34" t="s">
        <v>505</v>
      </c>
      <c r="AE34">
        <v>46</v>
      </c>
    </row>
    <row r="35" spans="1:31" x14ac:dyDescent="0.35">
      <c r="A35">
        <v>118686534346</v>
      </c>
      <c r="B35">
        <v>457681635</v>
      </c>
      <c r="C35" s="1">
        <v>45542.678136574075</v>
      </c>
      <c r="D35" s="1">
        <v>45547.954895833333</v>
      </c>
      <c r="E35" t="s">
        <v>506</v>
      </c>
      <c r="J35" t="s">
        <v>507</v>
      </c>
      <c r="K35" t="s">
        <v>508</v>
      </c>
      <c r="L35" t="s">
        <v>25</v>
      </c>
      <c r="M35" t="s">
        <v>99</v>
      </c>
      <c r="N35" t="s">
        <v>46</v>
      </c>
      <c r="O35" t="s">
        <v>28</v>
      </c>
      <c r="P35" t="s">
        <v>29</v>
      </c>
      <c r="Q35" t="s">
        <v>30</v>
      </c>
      <c r="R35" t="s">
        <v>31</v>
      </c>
      <c r="S35" t="s">
        <v>32</v>
      </c>
      <c r="T35" t="s">
        <v>33</v>
      </c>
      <c r="U35" t="s">
        <v>34</v>
      </c>
      <c r="V35" t="s">
        <v>63</v>
      </c>
      <c r="W35" t="s">
        <v>64</v>
      </c>
      <c r="X35" t="s">
        <v>73</v>
      </c>
      <c r="Y35" t="s">
        <v>125</v>
      </c>
      <c r="Z35" t="s">
        <v>509</v>
      </c>
      <c r="AA35" t="s">
        <v>510</v>
      </c>
      <c r="AB35" t="s">
        <v>511</v>
      </c>
      <c r="AC35" t="s">
        <v>512</v>
      </c>
      <c r="AD35" t="s">
        <v>513</v>
      </c>
      <c r="AE35">
        <v>80</v>
      </c>
    </row>
    <row r="36" spans="1:31" x14ac:dyDescent="0.35">
      <c r="A36">
        <v>118690390021</v>
      </c>
      <c r="B36">
        <v>457681635</v>
      </c>
      <c r="C36" s="1">
        <v>45547.823171296295</v>
      </c>
      <c r="D36" s="1">
        <v>45547.841851851852</v>
      </c>
      <c r="E36" t="s">
        <v>363</v>
      </c>
      <c r="J36" t="s">
        <v>514</v>
      </c>
      <c r="K36" t="s">
        <v>515</v>
      </c>
      <c r="L36" t="s">
        <v>25</v>
      </c>
      <c r="M36" t="s">
        <v>99</v>
      </c>
      <c r="N36" t="s">
        <v>46</v>
      </c>
      <c r="O36" t="s">
        <v>28</v>
      </c>
      <c r="P36" t="s">
        <v>29</v>
      </c>
      <c r="Q36" t="s">
        <v>30</v>
      </c>
      <c r="R36" t="s">
        <v>31</v>
      </c>
      <c r="S36" t="s">
        <v>84</v>
      </c>
      <c r="T36" t="s">
        <v>33</v>
      </c>
      <c r="U36" t="s">
        <v>34</v>
      </c>
      <c r="V36" t="s">
        <v>35</v>
      </c>
      <c r="W36" t="s">
        <v>85</v>
      </c>
      <c r="X36" t="s">
        <v>37</v>
      </c>
      <c r="Y36" t="s">
        <v>125</v>
      </c>
      <c r="Z36" t="s">
        <v>516</v>
      </c>
      <c r="AA36" t="s">
        <v>516</v>
      </c>
      <c r="AB36" t="s">
        <v>516</v>
      </c>
      <c r="AC36" t="s">
        <v>516</v>
      </c>
      <c r="AD36" t="s">
        <v>516</v>
      </c>
      <c r="AE36">
        <v>75</v>
      </c>
    </row>
    <row r="37" spans="1:31" x14ac:dyDescent="0.35">
      <c r="A37">
        <v>118690258495</v>
      </c>
      <c r="B37">
        <v>457681635</v>
      </c>
      <c r="C37" s="1">
        <v>45547.719375000001</v>
      </c>
      <c r="D37" s="1">
        <v>45547.726180555554</v>
      </c>
      <c r="E37" t="s">
        <v>414</v>
      </c>
      <c r="J37" t="s">
        <v>517</v>
      </c>
      <c r="K37" t="s">
        <v>518</v>
      </c>
      <c r="L37" t="s">
        <v>25</v>
      </c>
      <c r="M37" t="s">
        <v>99</v>
      </c>
      <c r="N37" t="s">
        <v>46</v>
      </c>
      <c r="O37" t="s">
        <v>28</v>
      </c>
      <c r="P37" t="s">
        <v>29</v>
      </c>
      <c r="Q37" t="s">
        <v>30</v>
      </c>
      <c r="R37" t="s">
        <v>31</v>
      </c>
      <c r="S37" t="s">
        <v>32</v>
      </c>
      <c r="T37" t="s">
        <v>33</v>
      </c>
      <c r="U37" t="s">
        <v>34</v>
      </c>
      <c r="V37" t="s">
        <v>35</v>
      </c>
      <c r="W37" t="s">
        <v>85</v>
      </c>
      <c r="X37" t="s">
        <v>73</v>
      </c>
      <c r="Y37" t="s">
        <v>125</v>
      </c>
      <c r="Z37">
        <v>0</v>
      </c>
      <c r="AA37">
        <v>0</v>
      </c>
      <c r="AB37">
        <v>0</v>
      </c>
      <c r="AC37">
        <v>0</v>
      </c>
      <c r="AD37">
        <v>0</v>
      </c>
      <c r="AE37">
        <v>63</v>
      </c>
    </row>
    <row r="38" spans="1:31" x14ac:dyDescent="0.35">
      <c r="A38">
        <v>118690161342</v>
      </c>
      <c r="B38">
        <v>457681635</v>
      </c>
      <c r="C38" s="1">
        <v>45547.581296296295</v>
      </c>
      <c r="D38" s="1">
        <v>45547.647407407407</v>
      </c>
      <c r="E38" t="s">
        <v>519</v>
      </c>
      <c r="J38" t="s">
        <v>520</v>
      </c>
      <c r="K38" t="s">
        <v>521</v>
      </c>
      <c r="L38" t="s">
        <v>25</v>
      </c>
      <c r="M38" t="s">
        <v>99</v>
      </c>
      <c r="N38" t="s">
        <v>46</v>
      </c>
      <c r="O38" t="s">
        <v>28</v>
      </c>
      <c r="P38" t="s">
        <v>29</v>
      </c>
      <c r="Q38" t="s">
        <v>30</v>
      </c>
      <c r="R38" t="s">
        <v>31</v>
      </c>
      <c r="S38" t="s">
        <v>32</v>
      </c>
      <c r="T38" t="s">
        <v>28</v>
      </c>
      <c r="U38" t="s">
        <v>34</v>
      </c>
      <c r="V38" t="s">
        <v>35</v>
      </c>
      <c r="W38" t="s">
        <v>64</v>
      </c>
      <c r="X38" t="s">
        <v>73</v>
      </c>
      <c r="Y38" t="s">
        <v>125</v>
      </c>
      <c r="Z38" t="s">
        <v>522</v>
      </c>
      <c r="AA38" t="s">
        <v>523</v>
      </c>
      <c r="AB38" t="s">
        <v>524</v>
      </c>
      <c r="AC38" t="s">
        <v>525</v>
      </c>
      <c r="AD38" t="s">
        <v>526</v>
      </c>
      <c r="AE38">
        <v>85</v>
      </c>
    </row>
    <row r="39" spans="1:31" x14ac:dyDescent="0.35">
      <c r="A39">
        <v>118686533798</v>
      </c>
      <c r="B39">
        <v>457681635</v>
      </c>
      <c r="C39" s="1">
        <v>45542.676469907405</v>
      </c>
      <c r="D39" s="1">
        <v>45547.542222222219</v>
      </c>
      <c r="E39" t="s">
        <v>527</v>
      </c>
      <c r="J39" t="s">
        <v>528</v>
      </c>
      <c r="K39" t="s">
        <v>529</v>
      </c>
      <c r="L39" t="s">
        <v>25</v>
      </c>
      <c r="M39" t="s">
        <v>99</v>
      </c>
      <c r="N39" t="s">
        <v>105</v>
      </c>
      <c r="O39" t="s">
        <v>28</v>
      </c>
      <c r="P39" t="s">
        <v>29</v>
      </c>
      <c r="Q39" t="s">
        <v>30</v>
      </c>
      <c r="R39" t="s">
        <v>31</v>
      </c>
      <c r="S39" t="s">
        <v>32</v>
      </c>
      <c r="T39" t="s">
        <v>33</v>
      </c>
      <c r="U39" t="s">
        <v>34</v>
      </c>
      <c r="V39" t="s">
        <v>63</v>
      </c>
      <c r="W39" t="s">
        <v>85</v>
      </c>
      <c r="X39" t="s">
        <v>73</v>
      </c>
      <c r="Y39" t="s">
        <v>125</v>
      </c>
    </row>
    <row r="40" spans="1:31" x14ac:dyDescent="0.35">
      <c r="A40">
        <v>118686552072</v>
      </c>
      <c r="B40">
        <v>457681635</v>
      </c>
      <c r="C40" s="1">
        <v>45542.711504629631</v>
      </c>
      <c r="D40" s="1">
        <v>45547.533009259256</v>
      </c>
      <c r="E40" t="s">
        <v>530</v>
      </c>
      <c r="J40" t="s">
        <v>531</v>
      </c>
      <c r="K40" t="s">
        <v>532</v>
      </c>
      <c r="L40" t="s">
        <v>25</v>
      </c>
      <c r="M40" t="s">
        <v>99</v>
      </c>
      <c r="N40" t="s">
        <v>46</v>
      </c>
      <c r="O40" t="s">
        <v>28</v>
      </c>
      <c r="P40" t="s">
        <v>29</v>
      </c>
      <c r="Q40" t="s">
        <v>30</v>
      </c>
      <c r="R40" t="s">
        <v>31</v>
      </c>
      <c r="S40" t="s">
        <v>32</v>
      </c>
      <c r="T40" t="s">
        <v>33</v>
      </c>
      <c r="U40" t="s">
        <v>34</v>
      </c>
      <c r="V40" t="s">
        <v>63</v>
      </c>
      <c r="W40" t="s">
        <v>64</v>
      </c>
      <c r="X40" t="s">
        <v>73</v>
      </c>
      <c r="Y40" t="s">
        <v>66</v>
      </c>
      <c r="Z40" t="s">
        <v>533</v>
      </c>
      <c r="AA40" t="s">
        <v>534</v>
      </c>
      <c r="AB40" t="s">
        <v>535</v>
      </c>
      <c r="AC40" t="s">
        <v>536</v>
      </c>
      <c r="AD40" t="s">
        <v>537</v>
      </c>
      <c r="AE40">
        <v>100</v>
      </c>
    </row>
    <row r="41" spans="1:31" x14ac:dyDescent="0.35">
      <c r="A41">
        <v>118686523097</v>
      </c>
      <c r="B41">
        <v>457681635</v>
      </c>
      <c r="C41" s="1">
        <v>45542.657233796293</v>
      </c>
      <c r="D41" s="1">
        <v>45547.524930555555</v>
      </c>
      <c r="E41" t="s">
        <v>538</v>
      </c>
      <c r="J41" t="s">
        <v>539</v>
      </c>
      <c r="K41" t="s">
        <v>540</v>
      </c>
      <c r="L41" t="s">
        <v>25</v>
      </c>
      <c r="M41" t="s">
        <v>99</v>
      </c>
      <c r="N41" t="s">
        <v>46</v>
      </c>
      <c r="O41" t="s">
        <v>28</v>
      </c>
      <c r="P41" t="s">
        <v>29</v>
      </c>
      <c r="Q41" t="s">
        <v>30</v>
      </c>
      <c r="R41" t="s">
        <v>31</v>
      </c>
      <c r="S41" t="s">
        <v>32</v>
      </c>
      <c r="T41" t="s">
        <v>33</v>
      </c>
      <c r="U41" t="s">
        <v>34</v>
      </c>
      <c r="V41" t="s">
        <v>63</v>
      </c>
      <c r="W41" t="s">
        <v>64</v>
      </c>
      <c r="X41" t="s">
        <v>73</v>
      </c>
      <c r="Y41" t="s">
        <v>125</v>
      </c>
    </row>
    <row r="42" spans="1:31" x14ac:dyDescent="0.35">
      <c r="A42">
        <v>118686533435</v>
      </c>
      <c r="B42">
        <v>457681635</v>
      </c>
      <c r="C42" s="1">
        <v>45542.676701388889</v>
      </c>
      <c r="D42" s="1">
        <v>45547.523356481484</v>
      </c>
      <c r="E42" t="s">
        <v>541</v>
      </c>
      <c r="J42" t="s">
        <v>542</v>
      </c>
      <c r="K42" t="s">
        <v>543</v>
      </c>
      <c r="L42" t="s">
        <v>25</v>
      </c>
      <c r="M42" t="s">
        <v>99</v>
      </c>
      <c r="N42" t="s">
        <v>46</v>
      </c>
      <c r="O42" t="s">
        <v>28</v>
      </c>
      <c r="P42" t="s">
        <v>29</v>
      </c>
      <c r="Q42" t="s">
        <v>30</v>
      </c>
      <c r="R42" t="s">
        <v>31</v>
      </c>
      <c r="S42" t="s">
        <v>32</v>
      </c>
      <c r="T42" t="s">
        <v>33</v>
      </c>
      <c r="U42" t="s">
        <v>34</v>
      </c>
      <c r="V42" t="s">
        <v>63</v>
      </c>
      <c r="W42" t="s">
        <v>64</v>
      </c>
      <c r="X42" t="s">
        <v>73</v>
      </c>
      <c r="Y42" t="s">
        <v>125</v>
      </c>
    </row>
    <row r="43" spans="1:31" x14ac:dyDescent="0.35">
      <c r="A43">
        <v>118686540381</v>
      </c>
      <c r="B43">
        <v>457681635</v>
      </c>
      <c r="C43" s="1">
        <v>45542.689386574071</v>
      </c>
      <c r="D43" s="1">
        <v>45547.520300925928</v>
      </c>
      <c r="E43" t="s">
        <v>544</v>
      </c>
      <c r="J43" t="s">
        <v>545</v>
      </c>
      <c r="K43" t="s">
        <v>546</v>
      </c>
      <c r="L43" t="s">
        <v>25</v>
      </c>
      <c r="M43" t="s">
        <v>99</v>
      </c>
      <c r="N43" t="s">
        <v>46</v>
      </c>
      <c r="O43" t="s">
        <v>28</v>
      </c>
      <c r="P43" t="s">
        <v>29</v>
      </c>
      <c r="Q43" t="s">
        <v>30</v>
      </c>
      <c r="R43" t="s">
        <v>31</v>
      </c>
      <c r="S43" t="s">
        <v>32</v>
      </c>
      <c r="T43" t="s">
        <v>33</v>
      </c>
      <c r="U43" t="s">
        <v>34</v>
      </c>
      <c r="V43" t="s">
        <v>63</v>
      </c>
      <c r="W43" t="s">
        <v>64</v>
      </c>
      <c r="X43" t="s">
        <v>73</v>
      </c>
      <c r="Y43" t="s">
        <v>125</v>
      </c>
    </row>
    <row r="44" spans="1:31" x14ac:dyDescent="0.35">
      <c r="A44">
        <v>118690026944</v>
      </c>
      <c r="B44">
        <v>457681635</v>
      </c>
      <c r="C44" s="1">
        <v>45547.47078703704</v>
      </c>
      <c r="D44" s="1">
        <v>45547.489583333336</v>
      </c>
      <c r="E44" t="s">
        <v>421</v>
      </c>
      <c r="J44" t="s">
        <v>547</v>
      </c>
      <c r="K44" t="s">
        <v>548</v>
      </c>
      <c r="L44" t="s">
        <v>25</v>
      </c>
      <c r="M44" t="s">
        <v>102</v>
      </c>
      <c r="N44" t="s">
        <v>46</v>
      </c>
      <c r="O44" t="s">
        <v>28</v>
      </c>
      <c r="P44" t="s">
        <v>29</v>
      </c>
      <c r="Q44" t="s">
        <v>30</v>
      </c>
      <c r="R44" t="s">
        <v>31</v>
      </c>
      <c r="S44" t="s">
        <v>32</v>
      </c>
      <c r="T44" t="s">
        <v>33</v>
      </c>
      <c r="U44" t="s">
        <v>34</v>
      </c>
      <c r="V44" t="s">
        <v>63</v>
      </c>
      <c r="W44" t="s">
        <v>64</v>
      </c>
      <c r="X44" t="s">
        <v>73</v>
      </c>
      <c r="Y44" t="s">
        <v>125</v>
      </c>
      <c r="Z44" t="s">
        <v>549</v>
      </c>
      <c r="AA44" t="s">
        <v>550</v>
      </c>
      <c r="AB44" t="s">
        <v>551</v>
      </c>
      <c r="AC44" t="s">
        <v>552</v>
      </c>
      <c r="AD44" t="s">
        <v>553</v>
      </c>
      <c r="AE44">
        <v>52</v>
      </c>
    </row>
    <row r="45" spans="1:31" x14ac:dyDescent="0.35">
      <c r="A45">
        <v>118686542599</v>
      </c>
      <c r="B45">
        <v>457681635</v>
      </c>
      <c r="C45" s="1">
        <v>45542.693773148145</v>
      </c>
      <c r="D45" s="1">
        <v>45547.344409722224</v>
      </c>
      <c r="E45" t="s">
        <v>554</v>
      </c>
      <c r="J45" t="s">
        <v>555</v>
      </c>
      <c r="K45" t="s">
        <v>556</v>
      </c>
      <c r="L45" t="s">
        <v>25</v>
      </c>
      <c r="M45" t="s">
        <v>99</v>
      </c>
      <c r="N45" t="s">
        <v>46</v>
      </c>
      <c r="O45" t="s">
        <v>28</v>
      </c>
      <c r="P45" t="s">
        <v>29</v>
      </c>
      <c r="Q45" t="s">
        <v>30</v>
      </c>
      <c r="R45" t="s">
        <v>31</v>
      </c>
      <c r="S45" t="s">
        <v>110</v>
      </c>
      <c r="T45" t="s">
        <v>33</v>
      </c>
      <c r="U45" t="s">
        <v>34</v>
      </c>
      <c r="V45" t="s">
        <v>63</v>
      </c>
      <c r="W45" t="s">
        <v>121</v>
      </c>
      <c r="X45" t="s">
        <v>73</v>
      </c>
      <c r="Y45" t="s">
        <v>125</v>
      </c>
    </row>
    <row r="46" spans="1:31" x14ac:dyDescent="0.35">
      <c r="A46">
        <v>118689418252</v>
      </c>
      <c r="B46">
        <v>457681635</v>
      </c>
      <c r="C46" s="1">
        <v>45546.799872685187</v>
      </c>
      <c r="D46" s="1">
        <v>45546.827094907407</v>
      </c>
      <c r="E46" t="s">
        <v>557</v>
      </c>
      <c r="J46" t="s">
        <v>82</v>
      </c>
      <c r="K46" t="s">
        <v>83</v>
      </c>
      <c r="L46" t="s">
        <v>25</v>
      </c>
      <c r="M46" t="s">
        <v>26</v>
      </c>
      <c r="N46" t="s">
        <v>46</v>
      </c>
      <c r="O46" t="s">
        <v>28</v>
      </c>
      <c r="P46" t="s">
        <v>29</v>
      </c>
      <c r="Q46" t="s">
        <v>30</v>
      </c>
      <c r="R46" t="s">
        <v>31</v>
      </c>
      <c r="S46" t="s">
        <v>84</v>
      </c>
      <c r="T46" t="s">
        <v>28</v>
      </c>
      <c r="U46" t="s">
        <v>34</v>
      </c>
      <c r="V46" t="s">
        <v>35</v>
      </c>
      <c r="W46" t="s">
        <v>85</v>
      </c>
      <c r="X46" t="s">
        <v>73</v>
      </c>
      <c r="Y46" t="s">
        <v>74</v>
      </c>
      <c r="Z46" t="s">
        <v>86</v>
      </c>
      <c r="AA46" t="s">
        <v>86</v>
      </c>
      <c r="AB46" t="s">
        <v>86</v>
      </c>
      <c r="AC46" t="s">
        <v>86</v>
      </c>
      <c r="AD46" t="s">
        <v>86</v>
      </c>
      <c r="AE46">
        <v>6</v>
      </c>
    </row>
    <row r="47" spans="1:31" x14ac:dyDescent="0.35">
      <c r="A47">
        <v>118689409599</v>
      </c>
      <c r="B47">
        <v>457681635</v>
      </c>
      <c r="C47" s="1">
        <v>45546.79415509259</v>
      </c>
      <c r="D47" s="1">
        <v>45546.809664351851</v>
      </c>
      <c r="E47" t="s">
        <v>363</v>
      </c>
      <c r="J47" t="s">
        <v>558</v>
      </c>
      <c r="K47" t="s">
        <v>559</v>
      </c>
      <c r="L47" t="s">
        <v>25</v>
      </c>
      <c r="M47" t="s">
        <v>99</v>
      </c>
      <c r="N47" t="s">
        <v>46</v>
      </c>
      <c r="O47" t="s">
        <v>28</v>
      </c>
      <c r="P47" t="s">
        <v>29</v>
      </c>
      <c r="Q47" t="s">
        <v>30</v>
      </c>
      <c r="R47" t="s">
        <v>31</v>
      </c>
      <c r="S47" t="s">
        <v>110</v>
      </c>
      <c r="T47" t="s">
        <v>33</v>
      </c>
      <c r="U47" t="s">
        <v>34</v>
      </c>
      <c r="V47" t="s">
        <v>63</v>
      </c>
      <c r="W47" t="s">
        <v>85</v>
      </c>
      <c r="X47" t="s">
        <v>65</v>
      </c>
      <c r="Y47" t="s">
        <v>125</v>
      </c>
      <c r="Z47" t="s">
        <v>560</v>
      </c>
      <c r="AA47" t="s">
        <v>560</v>
      </c>
      <c r="AB47" t="s">
        <v>560</v>
      </c>
      <c r="AC47" t="s">
        <v>560</v>
      </c>
      <c r="AD47" t="s">
        <v>560</v>
      </c>
      <c r="AE47">
        <v>40</v>
      </c>
    </row>
    <row r="48" spans="1:31" x14ac:dyDescent="0.35">
      <c r="A48">
        <v>118689402853</v>
      </c>
      <c r="B48">
        <v>457681635</v>
      </c>
      <c r="C48" s="1">
        <v>45546.781631944446</v>
      </c>
      <c r="D48" s="1">
        <v>45546.795810185184</v>
      </c>
      <c r="E48" t="s">
        <v>561</v>
      </c>
      <c r="J48" t="s">
        <v>80</v>
      </c>
      <c r="K48" t="s">
        <v>81</v>
      </c>
      <c r="L48" t="s">
        <v>25</v>
      </c>
      <c r="M48" t="s">
        <v>26</v>
      </c>
      <c r="N48" t="s">
        <v>46</v>
      </c>
      <c r="O48" t="s">
        <v>28</v>
      </c>
    </row>
    <row r="49" spans="1:31" x14ac:dyDescent="0.35">
      <c r="A49">
        <v>118686538631</v>
      </c>
      <c r="B49">
        <v>457681635</v>
      </c>
      <c r="C49" s="1">
        <v>45542.686041666668</v>
      </c>
      <c r="D49" s="1">
        <v>45546.606099537035</v>
      </c>
      <c r="E49" t="s">
        <v>562</v>
      </c>
      <c r="J49" t="s">
        <v>563</v>
      </c>
      <c r="K49" t="s">
        <v>564</v>
      </c>
      <c r="L49" t="s">
        <v>25</v>
      </c>
      <c r="M49" t="s">
        <v>99</v>
      </c>
      <c r="N49" t="s">
        <v>46</v>
      </c>
      <c r="O49" t="s">
        <v>28</v>
      </c>
      <c r="P49" t="s">
        <v>29</v>
      </c>
      <c r="Q49" t="s">
        <v>30</v>
      </c>
      <c r="R49" t="s">
        <v>31</v>
      </c>
      <c r="S49" t="s">
        <v>32</v>
      </c>
      <c r="T49" t="s">
        <v>33</v>
      </c>
      <c r="U49" t="s">
        <v>34</v>
      </c>
      <c r="V49" t="s">
        <v>35</v>
      </c>
      <c r="W49" t="s">
        <v>64</v>
      </c>
      <c r="X49" t="s">
        <v>73</v>
      </c>
      <c r="Y49" t="s">
        <v>125</v>
      </c>
      <c r="Z49" t="s">
        <v>565</v>
      </c>
      <c r="AA49" t="s">
        <v>566</v>
      </c>
      <c r="AB49" t="s">
        <v>567</v>
      </c>
      <c r="AC49">
        <v>0</v>
      </c>
      <c r="AD49" t="s">
        <v>568</v>
      </c>
      <c r="AE49">
        <v>75</v>
      </c>
    </row>
    <row r="50" spans="1:31" x14ac:dyDescent="0.35">
      <c r="A50">
        <v>118686525554</v>
      </c>
      <c r="B50">
        <v>457681635</v>
      </c>
      <c r="C50" s="1">
        <v>45542.662222222221</v>
      </c>
      <c r="D50" s="1">
        <v>45545.743842592594</v>
      </c>
      <c r="E50" t="s">
        <v>569</v>
      </c>
      <c r="J50" t="s">
        <v>570</v>
      </c>
      <c r="K50" t="s">
        <v>571</v>
      </c>
      <c r="L50" t="s">
        <v>25</v>
      </c>
      <c r="M50" t="s">
        <v>99</v>
      </c>
      <c r="N50" t="s">
        <v>46</v>
      </c>
      <c r="O50" t="s">
        <v>28</v>
      </c>
      <c r="P50" t="s">
        <v>29</v>
      </c>
      <c r="Q50" t="s">
        <v>30</v>
      </c>
      <c r="R50" t="s">
        <v>31</v>
      </c>
      <c r="S50" t="s">
        <v>32</v>
      </c>
      <c r="T50" t="s">
        <v>33</v>
      </c>
      <c r="U50" t="s">
        <v>34</v>
      </c>
      <c r="V50" t="s">
        <v>63</v>
      </c>
      <c r="W50" t="s">
        <v>64</v>
      </c>
      <c r="X50" t="s">
        <v>73</v>
      </c>
      <c r="Y50" t="s">
        <v>125</v>
      </c>
      <c r="Z50" t="s">
        <v>572</v>
      </c>
      <c r="AA50" t="s">
        <v>573</v>
      </c>
      <c r="AB50" t="s">
        <v>574</v>
      </c>
      <c r="AC50" t="s">
        <v>575</v>
      </c>
      <c r="AD50" t="s">
        <v>576</v>
      </c>
      <c r="AE50">
        <v>70</v>
      </c>
    </row>
    <row r="51" spans="1:31" x14ac:dyDescent="0.35">
      <c r="A51">
        <v>118688161795</v>
      </c>
      <c r="B51">
        <v>457681635</v>
      </c>
      <c r="C51" s="1">
        <v>45545.406678240739</v>
      </c>
      <c r="D51" s="1">
        <v>45545.417314814818</v>
      </c>
      <c r="E51" t="s">
        <v>421</v>
      </c>
      <c r="J51" t="s">
        <v>577</v>
      </c>
      <c r="K51" t="s">
        <v>578</v>
      </c>
      <c r="L51" t="s">
        <v>25</v>
      </c>
      <c r="M51" t="s">
        <v>99</v>
      </c>
      <c r="N51" t="s">
        <v>46</v>
      </c>
      <c r="O51" t="s">
        <v>28</v>
      </c>
      <c r="P51" t="s">
        <v>29</v>
      </c>
      <c r="Q51" t="s">
        <v>30</v>
      </c>
      <c r="R51" t="s">
        <v>31</v>
      </c>
      <c r="S51" t="s">
        <v>110</v>
      </c>
      <c r="T51" t="s">
        <v>33</v>
      </c>
      <c r="U51" t="s">
        <v>34</v>
      </c>
      <c r="V51" t="s">
        <v>63</v>
      </c>
      <c r="W51" t="s">
        <v>64</v>
      </c>
      <c r="X51" t="s">
        <v>37</v>
      </c>
      <c r="Y51" t="s">
        <v>125</v>
      </c>
      <c r="Z51" t="s">
        <v>579</v>
      </c>
      <c r="AA51" t="s">
        <v>580</v>
      </c>
      <c r="AB51" t="s">
        <v>581</v>
      </c>
      <c r="AC51">
        <v>0</v>
      </c>
      <c r="AD51" t="s">
        <v>582</v>
      </c>
      <c r="AE51">
        <v>79</v>
      </c>
    </row>
    <row r="52" spans="1:31" x14ac:dyDescent="0.35">
      <c r="A52">
        <v>118687846624</v>
      </c>
      <c r="B52">
        <v>457681635</v>
      </c>
      <c r="C52" s="1">
        <v>45544.954108796293</v>
      </c>
      <c r="D52" s="1">
        <v>45544.961689814816</v>
      </c>
      <c r="E52" t="s">
        <v>583</v>
      </c>
      <c r="J52" t="s">
        <v>584</v>
      </c>
      <c r="K52" t="s">
        <v>585</v>
      </c>
      <c r="L52" t="s">
        <v>25</v>
      </c>
      <c r="M52" t="s">
        <v>99</v>
      </c>
      <c r="N52" t="s">
        <v>46</v>
      </c>
      <c r="O52" t="s">
        <v>28</v>
      </c>
      <c r="P52" t="s">
        <v>29</v>
      </c>
      <c r="Q52" t="s">
        <v>30</v>
      </c>
      <c r="R52" t="s">
        <v>31</v>
      </c>
      <c r="S52" t="s">
        <v>32</v>
      </c>
      <c r="T52" t="s">
        <v>33</v>
      </c>
      <c r="U52" t="s">
        <v>34</v>
      </c>
      <c r="V52" t="s">
        <v>63</v>
      </c>
      <c r="W52" t="s">
        <v>121</v>
      </c>
      <c r="X52" t="s">
        <v>73</v>
      </c>
      <c r="Y52" t="s">
        <v>125</v>
      </c>
      <c r="Z52" t="s">
        <v>586</v>
      </c>
      <c r="AA52" t="s">
        <v>452</v>
      </c>
      <c r="AB52" t="s">
        <v>453</v>
      </c>
      <c r="AC52" t="s">
        <v>587</v>
      </c>
      <c r="AD52" t="s">
        <v>455</v>
      </c>
      <c r="AE52">
        <v>81</v>
      </c>
    </row>
    <row r="53" spans="1:31" x14ac:dyDescent="0.35">
      <c r="A53">
        <v>118687447167</v>
      </c>
      <c r="B53">
        <v>457681635</v>
      </c>
      <c r="C53" s="1">
        <v>45544.64466435185</v>
      </c>
      <c r="D53" s="1">
        <v>45544.649305555555</v>
      </c>
      <c r="E53" t="s">
        <v>588</v>
      </c>
      <c r="J53" t="s">
        <v>589</v>
      </c>
      <c r="K53" t="s">
        <v>590</v>
      </c>
      <c r="L53" t="s">
        <v>25</v>
      </c>
      <c r="M53" t="s">
        <v>99</v>
      </c>
      <c r="N53" t="s">
        <v>46</v>
      </c>
      <c r="O53" t="s">
        <v>28</v>
      </c>
      <c r="P53" t="s">
        <v>29</v>
      </c>
      <c r="Q53" t="s">
        <v>30</v>
      </c>
      <c r="R53" t="s">
        <v>31</v>
      </c>
      <c r="S53" t="s">
        <v>32</v>
      </c>
      <c r="T53" t="s">
        <v>61</v>
      </c>
      <c r="U53" t="s">
        <v>34</v>
      </c>
      <c r="V53" t="s">
        <v>63</v>
      </c>
      <c r="W53" t="s">
        <v>36</v>
      </c>
      <c r="X53" t="s">
        <v>73</v>
      </c>
      <c r="Y53" t="s">
        <v>125</v>
      </c>
      <c r="Z53">
        <v>90000</v>
      </c>
      <c r="AA53">
        <v>90000</v>
      </c>
      <c r="AB53">
        <v>180000</v>
      </c>
      <c r="AC53" t="s">
        <v>591</v>
      </c>
      <c r="AD53" t="s">
        <v>591</v>
      </c>
      <c r="AE53">
        <v>0</v>
      </c>
    </row>
    <row r="54" spans="1:31" x14ac:dyDescent="0.35">
      <c r="A54">
        <v>118686534085</v>
      </c>
      <c r="B54">
        <v>457681635</v>
      </c>
      <c r="C54" s="1">
        <v>45542.67796296296</v>
      </c>
      <c r="D54" s="1">
        <v>45544.608622685184</v>
      </c>
      <c r="E54" t="s">
        <v>592</v>
      </c>
      <c r="J54" t="s">
        <v>593</v>
      </c>
      <c r="K54" t="s">
        <v>594</v>
      </c>
      <c r="L54" t="s">
        <v>25</v>
      </c>
      <c r="M54" t="s">
        <v>99</v>
      </c>
      <c r="N54" t="s">
        <v>46</v>
      </c>
      <c r="O54" t="s">
        <v>28</v>
      </c>
      <c r="P54" t="s">
        <v>29</v>
      </c>
      <c r="Q54" t="s">
        <v>30</v>
      </c>
      <c r="R54" t="s">
        <v>31</v>
      </c>
      <c r="S54" t="s">
        <v>32</v>
      </c>
      <c r="T54" t="s">
        <v>33</v>
      </c>
      <c r="U54" t="s">
        <v>34</v>
      </c>
      <c r="V54" t="s">
        <v>35</v>
      </c>
      <c r="W54" t="s">
        <v>64</v>
      </c>
      <c r="X54" t="s">
        <v>73</v>
      </c>
      <c r="Y54" t="s">
        <v>125</v>
      </c>
      <c r="Z54" t="s">
        <v>595</v>
      </c>
      <c r="AA54" t="s">
        <v>596</v>
      </c>
      <c r="AB54" t="s">
        <v>597</v>
      </c>
      <c r="AC54" t="s">
        <v>598</v>
      </c>
      <c r="AD54" t="s">
        <v>599</v>
      </c>
      <c r="AE54">
        <v>80</v>
      </c>
    </row>
    <row r="55" spans="1:31" x14ac:dyDescent="0.35">
      <c r="A55">
        <v>118687280827</v>
      </c>
      <c r="B55">
        <v>457681635</v>
      </c>
      <c r="C55" s="1">
        <v>45544.426226851851</v>
      </c>
      <c r="D55" s="1">
        <v>45544.48709490741</v>
      </c>
      <c r="E55" t="s">
        <v>363</v>
      </c>
      <c r="J55" t="s">
        <v>600</v>
      </c>
      <c r="K55" t="s">
        <v>601</v>
      </c>
      <c r="L55" t="s">
        <v>25</v>
      </c>
      <c r="M55" t="s">
        <v>99</v>
      </c>
      <c r="N55" t="s">
        <v>46</v>
      </c>
      <c r="O55" t="s">
        <v>28</v>
      </c>
      <c r="P55" t="s">
        <v>29</v>
      </c>
      <c r="Q55" t="s">
        <v>30</v>
      </c>
      <c r="R55" t="s">
        <v>31</v>
      </c>
      <c r="S55" t="s">
        <v>32</v>
      </c>
      <c r="T55" t="s">
        <v>33</v>
      </c>
      <c r="U55" t="s">
        <v>34</v>
      </c>
      <c r="V55" t="s">
        <v>63</v>
      </c>
      <c r="W55" t="s">
        <v>64</v>
      </c>
      <c r="X55" t="s">
        <v>73</v>
      </c>
      <c r="Y55" t="s">
        <v>125</v>
      </c>
      <c r="Z55" t="s">
        <v>602</v>
      </c>
      <c r="AA55" t="s">
        <v>603</v>
      </c>
      <c r="AB55" t="s">
        <v>604</v>
      </c>
      <c r="AC55" t="s">
        <v>605</v>
      </c>
      <c r="AD55" t="s">
        <v>606</v>
      </c>
      <c r="AE55">
        <v>80</v>
      </c>
    </row>
    <row r="56" spans="1:31" x14ac:dyDescent="0.35">
      <c r="A56">
        <v>118687258495</v>
      </c>
      <c r="B56">
        <v>457681635</v>
      </c>
      <c r="C56" s="1">
        <v>45544.386736111112</v>
      </c>
      <c r="D56" s="1">
        <v>45544.393113425926</v>
      </c>
      <c r="E56" t="s">
        <v>609</v>
      </c>
      <c r="J56" t="s">
        <v>610</v>
      </c>
      <c r="K56" t="s">
        <v>611</v>
      </c>
      <c r="L56" t="s">
        <v>25</v>
      </c>
      <c r="M56" t="s">
        <v>99</v>
      </c>
      <c r="N56" t="s">
        <v>46</v>
      </c>
      <c r="O56" t="s">
        <v>28</v>
      </c>
      <c r="P56" t="s">
        <v>29</v>
      </c>
      <c r="Q56" t="s">
        <v>30</v>
      </c>
      <c r="R56" t="s">
        <v>31</v>
      </c>
      <c r="S56" t="s">
        <v>110</v>
      </c>
      <c r="T56" t="s">
        <v>33</v>
      </c>
      <c r="U56" t="s">
        <v>34</v>
      </c>
      <c r="V56" t="s">
        <v>63</v>
      </c>
      <c r="W56" t="s">
        <v>121</v>
      </c>
      <c r="X56" t="s">
        <v>73</v>
      </c>
      <c r="Y56" t="s">
        <v>125</v>
      </c>
      <c r="Z56" t="s">
        <v>612</v>
      </c>
      <c r="AA56">
        <v>0</v>
      </c>
      <c r="AB56" t="s">
        <v>613</v>
      </c>
      <c r="AC56" t="s">
        <v>614</v>
      </c>
      <c r="AD56" t="s">
        <v>615</v>
      </c>
      <c r="AE56">
        <v>30</v>
      </c>
    </row>
    <row r="57" spans="1:31" x14ac:dyDescent="0.35">
      <c r="A57">
        <v>118686541277</v>
      </c>
      <c r="B57">
        <v>457681635</v>
      </c>
      <c r="C57" s="1">
        <v>45542.691412037035</v>
      </c>
      <c r="D57" s="1">
        <v>45544.367604166669</v>
      </c>
      <c r="E57" t="s">
        <v>616</v>
      </c>
      <c r="J57" t="s">
        <v>617</v>
      </c>
      <c r="K57" t="s">
        <v>618</v>
      </c>
      <c r="L57" t="s">
        <v>25</v>
      </c>
      <c r="M57" t="s">
        <v>99</v>
      </c>
      <c r="N57" t="s">
        <v>46</v>
      </c>
      <c r="O57" t="s">
        <v>28</v>
      </c>
      <c r="P57" t="s">
        <v>29</v>
      </c>
      <c r="Q57" t="s">
        <v>30</v>
      </c>
      <c r="R57" t="s">
        <v>31</v>
      </c>
      <c r="S57" t="s">
        <v>32</v>
      </c>
      <c r="T57" t="s">
        <v>33</v>
      </c>
      <c r="U57" t="s">
        <v>34</v>
      </c>
      <c r="V57" t="s">
        <v>63</v>
      </c>
      <c r="W57" t="s">
        <v>64</v>
      </c>
      <c r="X57" t="s">
        <v>37</v>
      </c>
      <c r="Y57" t="s">
        <v>38</v>
      </c>
      <c r="Z57" t="s">
        <v>619</v>
      </c>
      <c r="AA57" t="s">
        <v>620</v>
      </c>
      <c r="AB57" t="s">
        <v>621</v>
      </c>
      <c r="AC57" t="s">
        <v>622</v>
      </c>
      <c r="AD57" t="s">
        <v>623</v>
      </c>
      <c r="AE57">
        <v>81</v>
      </c>
    </row>
    <row r="58" spans="1:31" x14ac:dyDescent="0.35">
      <c r="A58">
        <v>118687021608</v>
      </c>
      <c r="B58">
        <v>457681635</v>
      </c>
      <c r="C58" s="1">
        <v>45543.871608796297</v>
      </c>
      <c r="D58" s="1">
        <v>45544.10119212963</v>
      </c>
      <c r="E58" t="s">
        <v>624</v>
      </c>
      <c r="J58" t="s">
        <v>625</v>
      </c>
      <c r="K58" t="s">
        <v>626</v>
      </c>
      <c r="L58" t="s">
        <v>25</v>
      </c>
      <c r="M58" t="s">
        <v>99</v>
      </c>
      <c r="N58" t="s">
        <v>46</v>
      </c>
      <c r="O58" t="s">
        <v>28</v>
      </c>
      <c r="P58" t="s">
        <v>29</v>
      </c>
      <c r="Q58" t="s">
        <v>30</v>
      </c>
      <c r="R58" t="s">
        <v>31</v>
      </c>
      <c r="S58" t="s">
        <v>84</v>
      </c>
      <c r="T58" t="s">
        <v>28</v>
      </c>
      <c r="U58" t="s">
        <v>34</v>
      </c>
      <c r="V58" t="s">
        <v>63</v>
      </c>
      <c r="W58" t="s">
        <v>64</v>
      </c>
      <c r="X58" t="s">
        <v>37</v>
      </c>
      <c r="Y58" t="s">
        <v>125</v>
      </c>
      <c r="Z58" t="s">
        <v>627</v>
      </c>
      <c r="AA58" t="s">
        <v>628</v>
      </c>
      <c r="AB58" t="s">
        <v>629</v>
      </c>
      <c r="AC58" t="s">
        <v>630</v>
      </c>
      <c r="AD58" t="s">
        <v>631</v>
      </c>
      <c r="AE58">
        <v>75</v>
      </c>
    </row>
    <row r="59" spans="1:31" x14ac:dyDescent="0.35">
      <c r="A59">
        <v>118687073750</v>
      </c>
      <c r="B59">
        <v>457681635</v>
      </c>
      <c r="C59" s="1">
        <v>45543.974166666667</v>
      </c>
      <c r="D59" s="1">
        <v>45543.985324074078</v>
      </c>
      <c r="E59" t="s">
        <v>632</v>
      </c>
      <c r="J59" t="s">
        <v>71</v>
      </c>
      <c r="K59" t="s">
        <v>72</v>
      </c>
      <c r="L59" t="s">
        <v>25</v>
      </c>
      <c r="M59" t="s">
        <v>26</v>
      </c>
      <c r="N59" t="s">
        <v>46</v>
      </c>
      <c r="O59" t="s">
        <v>28</v>
      </c>
      <c r="P59" t="s">
        <v>29</v>
      </c>
      <c r="Q59" t="s">
        <v>30</v>
      </c>
      <c r="R59" t="s">
        <v>31</v>
      </c>
      <c r="S59" t="s">
        <v>32</v>
      </c>
      <c r="T59" t="s">
        <v>33</v>
      </c>
      <c r="U59" t="s">
        <v>34</v>
      </c>
      <c r="V59" t="s">
        <v>35</v>
      </c>
      <c r="W59" t="s">
        <v>64</v>
      </c>
      <c r="X59" t="s">
        <v>73</v>
      </c>
      <c r="Y59" t="s">
        <v>74</v>
      </c>
      <c r="Z59" t="s">
        <v>75</v>
      </c>
      <c r="AA59" t="s">
        <v>76</v>
      </c>
      <c r="AB59" t="s">
        <v>77</v>
      </c>
      <c r="AC59" t="s">
        <v>78</v>
      </c>
      <c r="AD59" t="s">
        <v>79</v>
      </c>
      <c r="AE59">
        <v>41</v>
      </c>
    </row>
    <row r="60" spans="1:31" x14ac:dyDescent="0.35">
      <c r="A60">
        <v>118687045412</v>
      </c>
      <c r="B60">
        <v>457681635</v>
      </c>
      <c r="C60" s="1">
        <v>45542.85628472222</v>
      </c>
      <c r="D60" s="1">
        <v>45543.922025462962</v>
      </c>
      <c r="E60" t="s">
        <v>633</v>
      </c>
      <c r="J60" t="s">
        <v>634</v>
      </c>
      <c r="K60" t="s">
        <v>635</v>
      </c>
      <c r="L60" t="s">
        <v>25</v>
      </c>
      <c r="M60" t="s">
        <v>99</v>
      </c>
      <c r="N60" t="s">
        <v>46</v>
      </c>
      <c r="O60" t="s">
        <v>28</v>
      </c>
      <c r="P60" t="s">
        <v>29</v>
      </c>
      <c r="Q60" t="s">
        <v>101</v>
      </c>
      <c r="R60" t="s">
        <v>31</v>
      </c>
      <c r="S60" t="s">
        <v>110</v>
      </c>
      <c r="T60" t="s">
        <v>61</v>
      </c>
      <c r="U60" t="s">
        <v>34</v>
      </c>
      <c r="V60" t="s">
        <v>63</v>
      </c>
      <c r="W60" t="s">
        <v>36</v>
      </c>
      <c r="X60" t="s">
        <v>37</v>
      </c>
      <c r="Y60" t="s">
        <v>125</v>
      </c>
    </row>
    <row r="61" spans="1:31" x14ac:dyDescent="0.35">
      <c r="A61">
        <v>118686910179</v>
      </c>
      <c r="B61">
        <v>457681635</v>
      </c>
      <c r="C61" s="1">
        <v>45543.641898148147</v>
      </c>
      <c r="D61" s="1">
        <v>45543.644687499997</v>
      </c>
      <c r="E61" t="s">
        <v>636</v>
      </c>
      <c r="J61" t="s">
        <v>637</v>
      </c>
      <c r="K61" t="s">
        <v>638</v>
      </c>
      <c r="L61" t="s">
        <v>25</v>
      </c>
      <c r="M61" t="s">
        <v>99</v>
      </c>
      <c r="N61" t="s">
        <v>46</v>
      </c>
      <c r="O61" t="s">
        <v>28</v>
      </c>
      <c r="P61" t="s">
        <v>29</v>
      </c>
      <c r="Q61" t="s">
        <v>30</v>
      </c>
      <c r="R61" t="s">
        <v>31</v>
      </c>
      <c r="S61" t="s">
        <v>32</v>
      </c>
      <c r="T61" t="s">
        <v>33</v>
      </c>
      <c r="U61" t="s">
        <v>34</v>
      </c>
      <c r="V61" t="s">
        <v>63</v>
      </c>
      <c r="W61" t="s">
        <v>85</v>
      </c>
      <c r="X61" t="s">
        <v>73</v>
      </c>
      <c r="Y61" t="s">
        <v>125</v>
      </c>
      <c r="Z61" t="s">
        <v>586</v>
      </c>
      <c r="AA61" t="s">
        <v>452</v>
      </c>
      <c r="AB61" t="s">
        <v>639</v>
      </c>
      <c r="AC61" t="s">
        <v>640</v>
      </c>
      <c r="AD61" t="s">
        <v>455</v>
      </c>
      <c r="AE61">
        <v>100</v>
      </c>
    </row>
    <row r="62" spans="1:31" x14ac:dyDescent="0.35">
      <c r="A62">
        <v>118686865021</v>
      </c>
      <c r="B62">
        <v>457681635</v>
      </c>
      <c r="C62" s="1">
        <v>45543.516655092593</v>
      </c>
      <c r="D62" s="1">
        <v>45543.525543981479</v>
      </c>
      <c r="E62" t="s">
        <v>632</v>
      </c>
      <c r="J62" t="s">
        <v>641</v>
      </c>
      <c r="K62" t="s">
        <v>642</v>
      </c>
      <c r="L62" t="s">
        <v>25</v>
      </c>
      <c r="M62" t="s">
        <v>99</v>
      </c>
      <c r="N62" t="s">
        <v>46</v>
      </c>
      <c r="O62" t="s">
        <v>109</v>
      </c>
      <c r="P62" t="s">
        <v>29</v>
      </c>
      <c r="Q62" t="s">
        <v>100</v>
      </c>
      <c r="R62" t="s">
        <v>31</v>
      </c>
      <c r="S62" t="s">
        <v>32</v>
      </c>
      <c r="T62" t="s">
        <v>28</v>
      </c>
      <c r="U62" t="s">
        <v>34</v>
      </c>
      <c r="V62" t="s">
        <v>63</v>
      </c>
      <c r="W62" t="s">
        <v>36</v>
      </c>
      <c r="X62" t="s">
        <v>73</v>
      </c>
      <c r="Y62" t="s">
        <v>125</v>
      </c>
      <c r="Z62">
        <v>40000</v>
      </c>
      <c r="AA62">
        <v>0</v>
      </c>
      <c r="AB62">
        <v>0</v>
      </c>
      <c r="AC62" t="s">
        <v>643</v>
      </c>
      <c r="AD62" t="s">
        <v>643</v>
      </c>
      <c r="AE62">
        <v>67</v>
      </c>
    </row>
    <row r="63" spans="1:31" x14ac:dyDescent="0.35">
      <c r="A63">
        <v>118686836420</v>
      </c>
      <c r="B63">
        <v>457681635</v>
      </c>
      <c r="C63" s="1">
        <v>45543.423067129632</v>
      </c>
      <c r="D63" s="1">
        <v>45543.428969907407</v>
      </c>
      <c r="E63" t="s">
        <v>644</v>
      </c>
      <c r="J63" t="s">
        <v>645</v>
      </c>
      <c r="K63" t="s">
        <v>646</v>
      </c>
      <c r="L63" t="s">
        <v>25</v>
      </c>
      <c r="M63" t="s">
        <v>99</v>
      </c>
      <c r="N63" t="s">
        <v>46</v>
      </c>
      <c r="O63" t="s">
        <v>28</v>
      </c>
      <c r="P63" t="s">
        <v>29</v>
      </c>
      <c r="Q63" t="s">
        <v>30</v>
      </c>
      <c r="R63" t="s">
        <v>31</v>
      </c>
      <c r="S63" t="s">
        <v>32</v>
      </c>
      <c r="T63" t="s">
        <v>33</v>
      </c>
      <c r="U63" t="s">
        <v>34</v>
      </c>
      <c r="V63" t="s">
        <v>35</v>
      </c>
      <c r="W63" t="s">
        <v>36</v>
      </c>
      <c r="X63" t="s">
        <v>73</v>
      </c>
      <c r="Y63" t="s">
        <v>125</v>
      </c>
      <c r="Z63" t="s">
        <v>647</v>
      </c>
      <c r="AA63" t="s">
        <v>648</v>
      </c>
      <c r="AB63" t="s">
        <v>649</v>
      </c>
      <c r="AC63" t="s">
        <v>389</v>
      </c>
      <c r="AD63" t="s">
        <v>650</v>
      </c>
      <c r="AE63">
        <v>60</v>
      </c>
    </row>
    <row r="64" spans="1:31" x14ac:dyDescent="0.35">
      <c r="A64">
        <v>118686589360</v>
      </c>
      <c r="B64">
        <v>457681635</v>
      </c>
      <c r="C64" s="1">
        <v>45542.782870370371</v>
      </c>
      <c r="D64" s="1">
        <v>45543.031898148147</v>
      </c>
      <c r="E64" t="s">
        <v>651</v>
      </c>
      <c r="J64" t="s">
        <v>652</v>
      </c>
      <c r="K64" t="s">
        <v>653</v>
      </c>
      <c r="L64" t="s">
        <v>25</v>
      </c>
      <c r="M64" t="s">
        <v>99</v>
      </c>
      <c r="N64" t="s">
        <v>46</v>
      </c>
      <c r="O64" t="s">
        <v>28</v>
      </c>
      <c r="P64" t="s">
        <v>29</v>
      </c>
      <c r="Q64" t="s">
        <v>101</v>
      </c>
      <c r="R64" t="s">
        <v>31</v>
      </c>
      <c r="S64" t="s">
        <v>32</v>
      </c>
      <c r="T64" t="s">
        <v>33</v>
      </c>
      <c r="U64" t="s">
        <v>34</v>
      </c>
      <c r="V64" t="s">
        <v>63</v>
      </c>
      <c r="W64" t="s">
        <v>64</v>
      </c>
      <c r="X64" t="s">
        <v>37</v>
      </c>
      <c r="Y64" t="s">
        <v>125</v>
      </c>
      <c r="Z64" t="s">
        <v>654</v>
      </c>
      <c r="AA64" t="s">
        <v>655</v>
      </c>
      <c r="AB64" t="s">
        <v>656</v>
      </c>
      <c r="AC64" t="s">
        <v>657</v>
      </c>
      <c r="AD64" t="s">
        <v>658</v>
      </c>
      <c r="AE64">
        <v>80</v>
      </c>
    </row>
    <row r="65" spans="1:31" x14ac:dyDescent="0.35">
      <c r="A65">
        <v>118686529003</v>
      </c>
      <c r="B65">
        <v>457681635</v>
      </c>
      <c r="C65" s="1">
        <v>45542.668182870373</v>
      </c>
      <c r="D65" s="1">
        <v>45542.9375</v>
      </c>
      <c r="E65" t="s">
        <v>659</v>
      </c>
      <c r="J65" t="s">
        <v>660</v>
      </c>
      <c r="K65" t="s">
        <v>661</v>
      </c>
      <c r="L65" t="s">
        <v>25</v>
      </c>
      <c r="M65" t="s">
        <v>99</v>
      </c>
      <c r="N65" t="s">
        <v>46</v>
      </c>
      <c r="O65" t="s">
        <v>111</v>
      </c>
      <c r="P65" t="s">
        <v>29</v>
      </c>
      <c r="Q65" t="s">
        <v>30</v>
      </c>
      <c r="R65" t="s">
        <v>106</v>
      </c>
      <c r="S65" t="s">
        <v>32</v>
      </c>
      <c r="T65" t="s">
        <v>33</v>
      </c>
      <c r="U65" t="s">
        <v>115</v>
      </c>
      <c r="V65" t="s">
        <v>63</v>
      </c>
      <c r="W65" t="s">
        <v>36</v>
      </c>
      <c r="X65" t="s">
        <v>65</v>
      </c>
      <c r="Y65" t="s">
        <v>66</v>
      </c>
    </row>
    <row r="66" spans="1:31" x14ac:dyDescent="0.35">
      <c r="A66">
        <v>118686630599</v>
      </c>
      <c r="B66">
        <v>457681635</v>
      </c>
      <c r="C66" s="1">
        <v>45542.858263888891</v>
      </c>
      <c r="D66" s="1">
        <v>45542.899583333332</v>
      </c>
      <c r="E66" t="s">
        <v>662</v>
      </c>
      <c r="J66" t="s">
        <v>663</v>
      </c>
      <c r="K66" t="s">
        <v>664</v>
      </c>
      <c r="L66" t="s">
        <v>25</v>
      </c>
      <c r="M66" t="s">
        <v>99</v>
      </c>
      <c r="N66" t="s">
        <v>46</v>
      </c>
      <c r="O66" t="s">
        <v>28</v>
      </c>
      <c r="P66" t="s">
        <v>29</v>
      </c>
      <c r="Q66" t="s">
        <v>30</v>
      </c>
      <c r="R66" t="s">
        <v>31</v>
      </c>
      <c r="S66" t="s">
        <v>110</v>
      </c>
      <c r="T66" t="s">
        <v>33</v>
      </c>
      <c r="U66" t="s">
        <v>34</v>
      </c>
      <c r="V66" t="s">
        <v>63</v>
      </c>
      <c r="W66" t="s">
        <v>85</v>
      </c>
      <c r="X66" t="s">
        <v>37</v>
      </c>
      <c r="Y66" t="s">
        <v>125</v>
      </c>
      <c r="Z66" t="s">
        <v>665</v>
      </c>
      <c r="AA66" t="s">
        <v>666</v>
      </c>
      <c r="AB66" t="s">
        <v>667</v>
      </c>
      <c r="AC66" t="s">
        <v>668</v>
      </c>
      <c r="AD66" t="s">
        <v>669</v>
      </c>
      <c r="AE66">
        <v>80</v>
      </c>
    </row>
    <row r="67" spans="1:31" x14ac:dyDescent="0.35">
      <c r="A67">
        <v>118686629919</v>
      </c>
      <c r="B67">
        <v>457681635</v>
      </c>
      <c r="C67" s="1">
        <v>45542.856458333335</v>
      </c>
      <c r="D67" s="1">
        <v>45542.861828703702</v>
      </c>
      <c r="E67" t="s">
        <v>670</v>
      </c>
      <c r="J67" t="s">
        <v>671</v>
      </c>
      <c r="K67" t="s">
        <v>672</v>
      </c>
      <c r="L67" t="s">
        <v>25</v>
      </c>
      <c r="M67" t="s">
        <v>99</v>
      </c>
      <c r="N67" t="s">
        <v>46</v>
      </c>
      <c r="O67" t="s">
        <v>28</v>
      </c>
      <c r="P67" t="s">
        <v>29</v>
      </c>
      <c r="Q67" t="s">
        <v>30</v>
      </c>
      <c r="R67" t="s">
        <v>31</v>
      </c>
      <c r="S67" t="s">
        <v>32</v>
      </c>
      <c r="T67" t="s">
        <v>61</v>
      </c>
      <c r="U67" t="s">
        <v>34</v>
      </c>
      <c r="V67" t="s">
        <v>63</v>
      </c>
      <c r="W67" t="s">
        <v>85</v>
      </c>
      <c r="X67" t="s">
        <v>65</v>
      </c>
      <c r="Y67" t="s">
        <v>125</v>
      </c>
      <c r="Z67" t="s">
        <v>673</v>
      </c>
      <c r="AA67" t="s">
        <v>674</v>
      </c>
      <c r="AB67" t="s">
        <v>675</v>
      </c>
      <c r="AC67" t="s">
        <v>676</v>
      </c>
      <c r="AD67" t="s">
        <v>677</v>
      </c>
      <c r="AE67">
        <v>70</v>
      </c>
    </row>
    <row r="68" spans="1:31" x14ac:dyDescent="0.35">
      <c r="A68">
        <v>118686615456</v>
      </c>
      <c r="B68">
        <v>457681635</v>
      </c>
      <c r="C68" s="1">
        <v>45542.829386574071</v>
      </c>
      <c r="D68" s="1">
        <v>45542.847407407404</v>
      </c>
      <c r="E68" t="s">
        <v>670</v>
      </c>
      <c r="J68" t="s">
        <v>678</v>
      </c>
      <c r="K68" t="s">
        <v>679</v>
      </c>
      <c r="L68" t="s">
        <v>25</v>
      </c>
      <c r="M68" t="s">
        <v>99</v>
      </c>
      <c r="N68" t="s">
        <v>46</v>
      </c>
      <c r="O68" t="s">
        <v>28</v>
      </c>
      <c r="P68" t="s">
        <v>29</v>
      </c>
      <c r="Q68" t="s">
        <v>30</v>
      </c>
      <c r="R68" t="s">
        <v>31</v>
      </c>
      <c r="S68" t="s">
        <v>32</v>
      </c>
      <c r="T68" t="s">
        <v>61</v>
      </c>
      <c r="U68" t="s">
        <v>34</v>
      </c>
      <c r="V68" t="s">
        <v>63</v>
      </c>
      <c r="W68" t="s">
        <v>85</v>
      </c>
      <c r="X68" t="s">
        <v>65</v>
      </c>
      <c r="Y68" t="s">
        <v>125</v>
      </c>
      <c r="Z68" t="s">
        <v>680</v>
      </c>
      <c r="AA68" t="s">
        <v>681</v>
      </c>
      <c r="AB68" t="s">
        <v>682</v>
      </c>
      <c r="AC68" t="s">
        <v>683</v>
      </c>
      <c r="AD68" t="s">
        <v>684</v>
      </c>
      <c r="AE68">
        <v>62</v>
      </c>
    </row>
    <row r="69" spans="1:31" x14ac:dyDescent="0.35">
      <c r="A69">
        <v>118686531323</v>
      </c>
      <c r="B69">
        <v>457681635</v>
      </c>
      <c r="C69" s="1">
        <v>45542.670081018521</v>
      </c>
      <c r="D69" s="1">
        <v>45542.836689814816</v>
      </c>
      <c r="E69" t="s">
        <v>685</v>
      </c>
      <c r="J69" t="s">
        <v>686</v>
      </c>
      <c r="K69" t="s">
        <v>687</v>
      </c>
      <c r="L69" t="s">
        <v>25</v>
      </c>
      <c r="M69" t="s">
        <v>99</v>
      </c>
      <c r="N69" t="s">
        <v>46</v>
      </c>
      <c r="O69" t="s">
        <v>28</v>
      </c>
      <c r="P69" t="s">
        <v>29</v>
      </c>
      <c r="Q69" t="s">
        <v>30</v>
      </c>
      <c r="R69" t="s">
        <v>31</v>
      </c>
      <c r="S69" t="s">
        <v>32</v>
      </c>
      <c r="T69" t="s">
        <v>61</v>
      </c>
      <c r="U69" t="s">
        <v>34</v>
      </c>
      <c r="V69" t="s">
        <v>63</v>
      </c>
      <c r="W69" t="s">
        <v>64</v>
      </c>
      <c r="X69" t="s">
        <v>73</v>
      </c>
      <c r="Y69" t="s">
        <v>125</v>
      </c>
      <c r="Z69" t="s">
        <v>688</v>
      </c>
      <c r="AA69" t="s">
        <v>689</v>
      </c>
      <c r="AB69" t="s">
        <v>690</v>
      </c>
      <c r="AC69">
        <v>75</v>
      </c>
      <c r="AD69" t="s">
        <v>691</v>
      </c>
      <c r="AE69">
        <v>80</v>
      </c>
    </row>
    <row r="70" spans="1:31" x14ac:dyDescent="0.35">
      <c r="A70">
        <v>118686610469</v>
      </c>
      <c r="B70">
        <v>457681635</v>
      </c>
      <c r="C70" s="1">
        <v>45542.818993055553</v>
      </c>
      <c r="D70" s="1">
        <v>45542.821273148147</v>
      </c>
      <c r="E70" t="s">
        <v>421</v>
      </c>
      <c r="J70" t="s">
        <v>692</v>
      </c>
      <c r="K70" t="s">
        <v>693</v>
      </c>
      <c r="L70" t="s">
        <v>25</v>
      </c>
      <c r="M70" t="s">
        <v>99</v>
      </c>
      <c r="N70" t="s">
        <v>46</v>
      </c>
      <c r="O70" t="s">
        <v>28</v>
      </c>
    </row>
    <row r="71" spans="1:31" x14ac:dyDescent="0.35">
      <c r="A71">
        <v>118686562564</v>
      </c>
      <c r="B71">
        <v>457681635</v>
      </c>
      <c r="C71" s="1">
        <v>45542.65892361111</v>
      </c>
      <c r="D71" s="1">
        <v>45542.805243055554</v>
      </c>
      <c r="E71" t="s">
        <v>694</v>
      </c>
      <c r="J71" t="s">
        <v>695</v>
      </c>
      <c r="K71" t="s">
        <v>150</v>
      </c>
      <c r="L71" t="s">
        <v>25</v>
      </c>
      <c r="M71" t="s">
        <v>99</v>
      </c>
      <c r="N71" t="s">
        <v>46</v>
      </c>
      <c r="O71" t="s">
        <v>28</v>
      </c>
      <c r="P71" t="s">
        <v>29</v>
      </c>
      <c r="Q71" t="s">
        <v>30</v>
      </c>
      <c r="R71" t="s">
        <v>31</v>
      </c>
      <c r="S71" t="s">
        <v>32</v>
      </c>
      <c r="T71" t="s">
        <v>33</v>
      </c>
      <c r="U71" t="s">
        <v>34</v>
      </c>
      <c r="V71" t="s">
        <v>63</v>
      </c>
      <c r="W71" t="s">
        <v>85</v>
      </c>
      <c r="X71" t="s">
        <v>37</v>
      </c>
      <c r="Y71" t="s">
        <v>125</v>
      </c>
      <c r="Z71" t="s">
        <v>696</v>
      </c>
      <c r="AA71" t="s">
        <v>697</v>
      </c>
      <c r="AB71" t="s">
        <v>698</v>
      </c>
      <c r="AC71" t="s">
        <v>699</v>
      </c>
      <c r="AD71" t="s">
        <v>700</v>
      </c>
      <c r="AE71">
        <v>100</v>
      </c>
    </row>
    <row r="72" spans="1:31" x14ac:dyDescent="0.35">
      <c r="A72">
        <v>118686571203</v>
      </c>
      <c r="B72">
        <v>457681635</v>
      </c>
      <c r="C72" s="1">
        <v>45542.748171296298</v>
      </c>
      <c r="D72" s="1">
        <v>45542.801481481481</v>
      </c>
      <c r="E72" t="s">
        <v>554</v>
      </c>
      <c r="J72" t="s">
        <v>701</v>
      </c>
      <c r="K72" t="s">
        <v>702</v>
      </c>
      <c r="L72" t="s">
        <v>25</v>
      </c>
      <c r="M72" t="s">
        <v>99</v>
      </c>
      <c r="N72" t="s">
        <v>46</v>
      </c>
      <c r="O72" t="s">
        <v>28</v>
      </c>
      <c r="P72" t="s">
        <v>29</v>
      </c>
      <c r="Q72" t="s">
        <v>30</v>
      </c>
      <c r="R72" t="s">
        <v>31</v>
      </c>
      <c r="S72" t="s">
        <v>32</v>
      </c>
      <c r="T72" t="s">
        <v>33</v>
      </c>
      <c r="U72" t="s">
        <v>34</v>
      </c>
      <c r="V72" t="s">
        <v>63</v>
      </c>
      <c r="W72" t="s">
        <v>64</v>
      </c>
      <c r="X72" t="s">
        <v>73</v>
      </c>
      <c r="Y72" t="s">
        <v>125</v>
      </c>
      <c r="Z72" t="s">
        <v>703</v>
      </c>
      <c r="AA72" t="s">
        <v>704</v>
      </c>
      <c r="AB72" t="s">
        <v>705</v>
      </c>
      <c r="AC72" t="s">
        <v>706</v>
      </c>
      <c r="AD72" t="s">
        <v>707</v>
      </c>
      <c r="AE72">
        <v>100</v>
      </c>
    </row>
    <row r="73" spans="1:31" x14ac:dyDescent="0.35">
      <c r="A73">
        <v>118686586996</v>
      </c>
      <c r="B73">
        <v>457681635</v>
      </c>
      <c r="C73" s="1">
        <v>45542.77784722222</v>
      </c>
      <c r="D73" s="1">
        <v>45542.795659722222</v>
      </c>
      <c r="E73" t="s">
        <v>708</v>
      </c>
      <c r="J73" t="s">
        <v>59</v>
      </c>
      <c r="K73" t="s">
        <v>60</v>
      </c>
      <c r="L73" t="s">
        <v>25</v>
      </c>
      <c r="M73" t="s">
        <v>26</v>
      </c>
      <c r="N73" t="s">
        <v>46</v>
      </c>
      <c r="O73" t="s">
        <v>28</v>
      </c>
      <c r="P73" t="s">
        <v>29</v>
      </c>
      <c r="Q73" t="s">
        <v>30</v>
      </c>
      <c r="R73" t="s">
        <v>31</v>
      </c>
      <c r="S73" t="s">
        <v>32</v>
      </c>
      <c r="T73" t="s">
        <v>61</v>
      </c>
      <c r="U73" t="s">
        <v>62</v>
      </c>
      <c r="V73" t="s">
        <v>63</v>
      </c>
      <c r="W73" t="s">
        <v>64</v>
      </c>
      <c r="X73" t="s">
        <v>65</v>
      </c>
      <c r="Y73" t="s">
        <v>66</v>
      </c>
      <c r="Z73" t="s">
        <v>67</v>
      </c>
      <c r="AA73" t="s">
        <v>67</v>
      </c>
      <c r="AB73" t="s">
        <v>68</v>
      </c>
      <c r="AC73" t="s">
        <v>69</v>
      </c>
      <c r="AD73" t="s">
        <v>70</v>
      </c>
      <c r="AE73">
        <v>80</v>
      </c>
    </row>
    <row r="74" spans="1:31" x14ac:dyDescent="0.35">
      <c r="A74">
        <v>118686580808</v>
      </c>
      <c r="B74">
        <v>457681635</v>
      </c>
      <c r="C74" s="1">
        <v>45542.766550925924</v>
      </c>
      <c r="D74" s="1">
        <v>45542.772326388891</v>
      </c>
      <c r="E74" t="s">
        <v>554</v>
      </c>
      <c r="J74" t="s">
        <v>709</v>
      </c>
      <c r="K74" t="s">
        <v>710</v>
      </c>
      <c r="L74" t="s">
        <v>25</v>
      </c>
      <c r="M74" t="s">
        <v>99</v>
      </c>
      <c r="N74" t="s">
        <v>46</v>
      </c>
      <c r="O74" t="s">
        <v>28</v>
      </c>
      <c r="P74" t="s">
        <v>29</v>
      </c>
      <c r="Q74" t="s">
        <v>30</v>
      </c>
      <c r="R74" t="s">
        <v>31</v>
      </c>
      <c r="S74" t="s">
        <v>32</v>
      </c>
      <c r="T74" t="s">
        <v>33</v>
      </c>
      <c r="U74" t="s">
        <v>115</v>
      </c>
      <c r="V74" t="s">
        <v>63</v>
      </c>
      <c r="W74" t="s">
        <v>121</v>
      </c>
      <c r="X74" t="s">
        <v>73</v>
      </c>
      <c r="Y74" t="s">
        <v>74</v>
      </c>
      <c r="Z74" t="s">
        <v>711</v>
      </c>
      <c r="AA74" t="s">
        <v>427</v>
      </c>
      <c r="AB74" t="s">
        <v>712</v>
      </c>
      <c r="AC74" t="s">
        <v>713</v>
      </c>
      <c r="AD74" t="s">
        <v>714</v>
      </c>
      <c r="AE74">
        <v>81</v>
      </c>
    </row>
    <row r="75" spans="1:31" x14ac:dyDescent="0.35">
      <c r="A75">
        <v>118686537270</v>
      </c>
      <c r="B75">
        <v>457681635</v>
      </c>
      <c r="C75" s="1">
        <v>45542.683831018519</v>
      </c>
      <c r="D75" s="1">
        <v>45542.771122685182</v>
      </c>
      <c r="E75" t="s">
        <v>715</v>
      </c>
      <c r="J75" t="s">
        <v>716</v>
      </c>
      <c r="K75" t="s">
        <v>717</v>
      </c>
      <c r="L75" t="s">
        <v>25</v>
      </c>
      <c r="M75" t="s">
        <v>99</v>
      </c>
      <c r="N75" t="s">
        <v>46</v>
      </c>
      <c r="O75" t="s">
        <v>112</v>
      </c>
      <c r="P75" t="s">
        <v>94</v>
      </c>
      <c r="Q75" t="s">
        <v>101</v>
      </c>
      <c r="R75" t="s">
        <v>31</v>
      </c>
      <c r="S75" t="s">
        <v>110</v>
      </c>
      <c r="T75" t="s">
        <v>33</v>
      </c>
      <c r="U75" t="s">
        <v>34</v>
      </c>
      <c r="V75" t="s">
        <v>63</v>
      </c>
      <c r="W75" t="s">
        <v>64</v>
      </c>
      <c r="X75" t="s">
        <v>73</v>
      </c>
      <c r="Y75" t="s">
        <v>66</v>
      </c>
    </row>
    <row r="76" spans="1:31" x14ac:dyDescent="0.35">
      <c r="A76">
        <v>118686572094</v>
      </c>
      <c r="B76">
        <v>457681635</v>
      </c>
      <c r="C76" s="1">
        <v>45542.749884259261</v>
      </c>
      <c r="D76" s="1">
        <v>45542.766770833332</v>
      </c>
      <c r="E76" t="s">
        <v>554</v>
      </c>
      <c r="J76" t="s">
        <v>718</v>
      </c>
      <c r="K76" t="s">
        <v>719</v>
      </c>
      <c r="L76" t="s">
        <v>25</v>
      </c>
      <c r="M76" t="s">
        <v>99</v>
      </c>
      <c r="N76" t="s">
        <v>46</v>
      </c>
      <c r="O76" t="s">
        <v>28</v>
      </c>
      <c r="P76" t="s">
        <v>29</v>
      </c>
      <c r="Q76" t="s">
        <v>30</v>
      </c>
      <c r="R76" t="s">
        <v>31</v>
      </c>
      <c r="S76" t="s">
        <v>32</v>
      </c>
      <c r="T76" t="s">
        <v>33</v>
      </c>
      <c r="U76" t="s">
        <v>34</v>
      </c>
      <c r="V76" t="s">
        <v>63</v>
      </c>
      <c r="W76" t="s">
        <v>85</v>
      </c>
      <c r="X76" t="s">
        <v>73</v>
      </c>
      <c r="Y76" t="s">
        <v>125</v>
      </c>
      <c r="Z76" t="s">
        <v>720</v>
      </c>
      <c r="AA76" t="s">
        <v>674</v>
      </c>
      <c r="AB76" t="s">
        <v>721</v>
      </c>
      <c r="AC76" t="s">
        <v>676</v>
      </c>
      <c r="AD76" t="s">
        <v>722</v>
      </c>
      <c r="AE76">
        <v>60</v>
      </c>
    </row>
    <row r="77" spans="1:31" x14ac:dyDescent="0.35">
      <c r="A77">
        <v>118686545891</v>
      </c>
      <c r="B77">
        <v>457681635</v>
      </c>
      <c r="C77" s="1">
        <v>45542.69971064815</v>
      </c>
      <c r="D77" s="1">
        <v>45542.7658912037</v>
      </c>
      <c r="E77" t="s">
        <v>554</v>
      </c>
      <c r="J77" t="s">
        <v>723</v>
      </c>
      <c r="K77" t="s">
        <v>724</v>
      </c>
      <c r="L77" t="s">
        <v>25</v>
      </c>
      <c r="M77" t="s">
        <v>99</v>
      </c>
      <c r="N77" t="s">
        <v>46</v>
      </c>
      <c r="O77" t="s">
        <v>28</v>
      </c>
      <c r="P77" t="s">
        <v>29</v>
      </c>
      <c r="Q77" t="s">
        <v>30</v>
      </c>
      <c r="R77" t="s">
        <v>31</v>
      </c>
      <c r="S77" t="s">
        <v>110</v>
      </c>
      <c r="T77" t="s">
        <v>33</v>
      </c>
      <c r="U77" t="s">
        <v>34</v>
      </c>
      <c r="V77" t="s">
        <v>63</v>
      </c>
      <c r="W77" t="s">
        <v>121</v>
      </c>
      <c r="X77" t="s">
        <v>73</v>
      </c>
      <c r="Y77" t="s">
        <v>125</v>
      </c>
      <c r="Z77" t="s">
        <v>725</v>
      </c>
      <c r="AA77" t="s">
        <v>726</v>
      </c>
      <c r="AB77" t="s">
        <v>727</v>
      </c>
      <c r="AC77" t="s">
        <v>728</v>
      </c>
      <c r="AD77" t="s">
        <v>729</v>
      </c>
      <c r="AE77">
        <v>60</v>
      </c>
    </row>
    <row r="78" spans="1:31" x14ac:dyDescent="0.35">
      <c r="A78">
        <v>118686571783</v>
      </c>
      <c r="B78">
        <v>457681635</v>
      </c>
      <c r="C78" s="1">
        <v>45542.748645833337</v>
      </c>
      <c r="D78" s="1">
        <v>45542.765393518515</v>
      </c>
      <c r="E78" t="s">
        <v>730</v>
      </c>
      <c r="J78" t="s">
        <v>731</v>
      </c>
      <c r="K78" t="s">
        <v>732</v>
      </c>
      <c r="L78" t="s">
        <v>25</v>
      </c>
      <c r="M78" t="s">
        <v>99</v>
      </c>
      <c r="N78" t="s">
        <v>107</v>
      </c>
      <c r="O78" t="s">
        <v>112</v>
      </c>
      <c r="P78" t="s">
        <v>92</v>
      </c>
      <c r="Q78" t="s">
        <v>100</v>
      </c>
      <c r="R78" t="s">
        <v>31</v>
      </c>
      <c r="S78" t="s">
        <v>84</v>
      </c>
      <c r="T78" t="s">
        <v>33</v>
      </c>
      <c r="U78" t="s">
        <v>34</v>
      </c>
      <c r="V78" t="s">
        <v>63</v>
      </c>
      <c r="W78" t="s">
        <v>121</v>
      </c>
      <c r="X78" t="s">
        <v>65</v>
      </c>
      <c r="Y78" t="s">
        <v>74</v>
      </c>
      <c r="Z78" t="s">
        <v>733</v>
      </c>
      <c r="AA78" t="s">
        <v>734</v>
      </c>
      <c r="AB78" t="s">
        <v>735</v>
      </c>
      <c r="AC78" t="s">
        <v>736</v>
      </c>
      <c r="AD78" t="s">
        <v>737</v>
      </c>
      <c r="AE78">
        <v>55</v>
      </c>
    </row>
    <row r="79" spans="1:31" x14ac:dyDescent="0.35">
      <c r="A79">
        <v>118686571883</v>
      </c>
      <c r="B79">
        <v>457681635</v>
      </c>
      <c r="C79" s="1">
        <v>45542.749386574076</v>
      </c>
      <c r="D79" s="1">
        <v>45542.764768518522</v>
      </c>
      <c r="E79" t="s">
        <v>554</v>
      </c>
      <c r="J79" t="s">
        <v>738</v>
      </c>
      <c r="K79" t="s">
        <v>739</v>
      </c>
      <c r="L79" t="s">
        <v>25</v>
      </c>
      <c r="M79" t="s">
        <v>99</v>
      </c>
      <c r="N79" t="s">
        <v>46</v>
      </c>
      <c r="O79" t="s">
        <v>111</v>
      </c>
      <c r="P79" t="s">
        <v>94</v>
      </c>
      <c r="Q79" t="s">
        <v>30</v>
      </c>
      <c r="R79" t="s">
        <v>31</v>
      </c>
      <c r="S79" t="s">
        <v>110</v>
      </c>
      <c r="T79" t="s">
        <v>61</v>
      </c>
      <c r="U79" t="s">
        <v>34</v>
      </c>
      <c r="V79" t="s">
        <v>63</v>
      </c>
      <c r="W79" t="s">
        <v>36</v>
      </c>
      <c r="X79" t="s">
        <v>123</v>
      </c>
      <c r="Y79" t="s">
        <v>38</v>
      </c>
      <c r="Z79" t="s">
        <v>740</v>
      </c>
      <c r="AA79" t="s">
        <v>741</v>
      </c>
      <c r="AB79" t="s">
        <v>742</v>
      </c>
      <c r="AC79" t="s">
        <v>743</v>
      </c>
      <c r="AD79" t="s">
        <v>744</v>
      </c>
      <c r="AE79">
        <v>48</v>
      </c>
    </row>
    <row r="80" spans="1:31" x14ac:dyDescent="0.35">
      <c r="A80">
        <v>118686571484</v>
      </c>
      <c r="B80">
        <v>457681635</v>
      </c>
      <c r="C80" s="1">
        <v>45542.748657407406</v>
      </c>
      <c r="D80" s="1">
        <v>45542.763993055552</v>
      </c>
      <c r="E80" t="s">
        <v>554</v>
      </c>
      <c r="J80" t="s">
        <v>745</v>
      </c>
      <c r="K80" t="s">
        <v>746</v>
      </c>
      <c r="L80" t="s">
        <v>25</v>
      </c>
      <c r="M80" t="s">
        <v>99</v>
      </c>
      <c r="N80" t="s">
        <v>46</v>
      </c>
      <c r="O80" t="s">
        <v>109</v>
      </c>
      <c r="P80" t="s">
        <v>29</v>
      </c>
      <c r="Q80" t="s">
        <v>101</v>
      </c>
      <c r="R80" t="s">
        <v>31</v>
      </c>
      <c r="S80" t="s">
        <v>84</v>
      </c>
      <c r="T80" t="s">
        <v>28</v>
      </c>
      <c r="U80" t="s">
        <v>62</v>
      </c>
      <c r="V80" t="s">
        <v>118</v>
      </c>
      <c r="W80" t="s">
        <v>36</v>
      </c>
      <c r="X80" t="s">
        <v>73</v>
      </c>
      <c r="Y80" t="s">
        <v>74</v>
      </c>
      <c r="Z80" t="s">
        <v>747</v>
      </c>
      <c r="AA80" t="s">
        <v>372</v>
      </c>
      <c r="AB80" t="s">
        <v>748</v>
      </c>
      <c r="AC80" t="s">
        <v>749</v>
      </c>
      <c r="AD80" t="s">
        <v>736</v>
      </c>
      <c r="AE80">
        <v>40</v>
      </c>
    </row>
    <row r="81" spans="1:31" x14ac:dyDescent="0.35">
      <c r="A81">
        <v>118686547840</v>
      </c>
      <c r="B81">
        <v>457681635</v>
      </c>
      <c r="C81" s="1">
        <v>45542.700902777775</v>
      </c>
      <c r="D81" s="1">
        <v>45542.763032407405</v>
      </c>
      <c r="E81" t="s">
        <v>554</v>
      </c>
      <c r="J81" t="s">
        <v>750</v>
      </c>
      <c r="K81" t="s">
        <v>751</v>
      </c>
      <c r="L81" t="s">
        <v>25</v>
      </c>
      <c r="M81" t="s">
        <v>99</v>
      </c>
      <c r="N81" t="s">
        <v>46</v>
      </c>
      <c r="O81" t="s">
        <v>28</v>
      </c>
      <c r="P81" t="s">
        <v>29</v>
      </c>
      <c r="Q81" t="s">
        <v>30</v>
      </c>
      <c r="R81" t="s">
        <v>31</v>
      </c>
      <c r="S81" t="s">
        <v>110</v>
      </c>
      <c r="T81" t="s">
        <v>33</v>
      </c>
      <c r="U81" t="s">
        <v>34</v>
      </c>
      <c r="V81" t="s">
        <v>63</v>
      </c>
      <c r="W81" t="s">
        <v>121</v>
      </c>
      <c r="X81" t="s">
        <v>73</v>
      </c>
      <c r="Y81" t="s">
        <v>125</v>
      </c>
      <c r="Z81" t="s">
        <v>612</v>
      </c>
      <c r="AA81">
        <v>0</v>
      </c>
      <c r="AB81" t="s">
        <v>613</v>
      </c>
      <c r="AC81" t="s">
        <v>752</v>
      </c>
      <c r="AD81" t="s">
        <v>615</v>
      </c>
      <c r="AE81">
        <v>13</v>
      </c>
    </row>
    <row r="82" spans="1:31" x14ac:dyDescent="0.35">
      <c r="A82">
        <v>118686543128</v>
      </c>
      <c r="B82">
        <v>457681635</v>
      </c>
      <c r="C82" s="1">
        <v>45542.694027777776</v>
      </c>
      <c r="D82" s="1">
        <v>45542.76289351852</v>
      </c>
      <c r="E82" t="s">
        <v>554</v>
      </c>
      <c r="J82" t="s">
        <v>753</v>
      </c>
      <c r="K82" t="s">
        <v>754</v>
      </c>
      <c r="L82" t="s">
        <v>25</v>
      </c>
      <c r="M82" t="s">
        <v>99</v>
      </c>
      <c r="N82" t="s">
        <v>46</v>
      </c>
      <c r="O82" t="s">
        <v>28</v>
      </c>
      <c r="P82" t="s">
        <v>29</v>
      </c>
      <c r="Q82" t="s">
        <v>30</v>
      </c>
      <c r="R82" t="s">
        <v>31</v>
      </c>
      <c r="S82" t="s">
        <v>32</v>
      </c>
      <c r="T82" t="s">
        <v>33</v>
      </c>
      <c r="U82" t="s">
        <v>115</v>
      </c>
      <c r="V82" t="s">
        <v>63</v>
      </c>
      <c r="W82" t="s">
        <v>121</v>
      </c>
      <c r="X82" t="s">
        <v>73</v>
      </c>
      <c r="Y82" t="s">
        <v>125</v>
      </c>
      <c r="Z82" t="s">
        <v>755</v>
      </c>
      <c r="AA82" t="s">
        <v>389</v>
      </c>
      <c r="AB82" t="s">
        <v>756</v>
      </c>
      <c r="AC82" t="s">
        <v>757</v>
      </c>
      <c r="AD82" t="s">
        <v>758</v>
      </c>
      <c r="AE82">
        <v>50</v>
      </c>
    </row>
    <row r="83" spans="1:31" x14ac:dyDescent="0.35">
      <c r="A83">
        <v>118686572116</v>
      </c>
      <c r="B83">
        <v>457681635</v>
      </c>
      <c r="C83" s="1">
        <v>45542.748460648145</v>
      </c>
      <c r="D83" s="1">
        <v>45542.76284722222</v>
      </c>
      <c r="E83" t="s">
        <v>554</v>
      </c>
      <c r="J83" t="s">
        <v>759</v>
      </c>
      <c r="K83" t="s">
        <v>556</v>
      </c>
      <c r="L83" t="s">
        <v>25</v>
      </c>
      <c r="M83" t="s">
        <v>99</v>
      </c>
      <c r="N83" t="s">
        <v>46</v>
      </c>
      <c r="O83" t="s">
        <v>28</v>
      </c>
      <c r="P83" t="s">
        <v>29</v>
      </c>
      <c r="Q83" t="s">
        <v>30</v>
      </c>
      <c r="R83" t="s">
        <v>31</v>
      </c>
      <c r="S83" t="s">
        <v>110</v>
      </c>
      <c r="T83" t="s">
        <v>33</v>
      </c>
      <c r="U83" t="s">
        <v>34</v>
      </c>
      <c r="V83" t="s">
        <v>63</v>
      </c>
      <c r="W83" t="s">
        <v>121</v>
      </c>
      <c r="X83" t="s">
        <v>73</v>
      </c>
      <c r="Y83" t="s">
        <v>125</v>
      </c>
      <c r="Z83" t="s">
        <v>760</v>
      </c>
      <c r="AA83" t="s">
        <v>389</v>
      </c>
      <c r="AB83" t="s">
        <v>761</v>
      </c>
      <c r="AC83" t="s">
        <v>762</v>
      </c>
      <c r="AD83" t="s">
        <v>763</v>
      </c>
      <c r="AE83">
        <v>51</v>
      </c>
    </row>
    <row r="84" spans="1:31" x14ac:dyDescent="0.35">
      <c r="A84">
        <v>118686545736</v>
      </c>
      <c r="B84">
        <v>457681635</v>
      </c>
      <c r="C84" s="1">
        <v>45542.69935185185</v>
      </c>
      <c r="D84" s="1">
        <v>45542.762754629628</v>
      </c>
      <c r="E84" t="s">
        <v>554</v>
      </c>
      <c r="J84" t="s">
        <v>764</v>
      </c>
      <c r="K84" t="s">
        <v>765</v>
      </c>
      <c r="L84" t="s">
        <v>25</v>
      </c>
      <c r="M84" t="s">
        <v>99</v>
      </c>
      <c r="N84" t="s">
        <v>46</v>
      </c>
      <c r="O84" t="s">
        <v>28</v>
      </c>
      <c r="P84" t="s">
        <v>29</v>
      </c>
      <c r="Q84" t="s">
        <v>30</v>
      </c>
      <c r="R84" t="s">
        <v>31</v>
      </c>
      <c r="S84" t="s">
        <v>110</v>
      </c>
      <c r="T84" t="s">
        <v>33</v>
      </c>
      <c r="U84" t="s">
        <v>34</v>
      </c>
      <c r="V84" t="s">
        <v>63</v>
      </c>
      <c r="W84" t="s">
        <v>121</v>
      </c>
      <c r="X84" t="s">
        <v>65</v>
      </c>
      <c r="Y84" t="s">
        <v>125</v>
      </c>
      <c r="Z84" t="s">
        <v>766</v>
      </c>
      <c r="AA84" t="s">
        <v>767</v>
      </c>
      <c r="AB84" t="s">
        <v>768</v>
      </c>
      <c r="AC84" t="s">
        <v>516</v>
      </c>
      <c r="AD84" t="s">
        <v>516</v>
      </c>
      <c r="AE84">
        <v>72</v>
      </c>
    </row>
    <row r="85" spans="1:31" x14ac:dyDescent="0.35">
      <c r="A85">
        <v>118686573279</v>
      </c>
      <c r="B85">
        <v>457681635</v>
      </c>
      <c r="C85" s="1">
        <v>45542.752071759256</v>
      </c>
      <c r="D85" s="1">
        <v>45542.762025462966</v>
      </c>
      <c r="E85" t="s">
        <v>769</v>
      </c>
      <c r="J85" t="s">
        <v>770</v>
      </c>
      <c r="K85" t="s">
        <v>771</v>
      </c>
      <c r="L85" t="s">
        <v>25</v>
      </c>
      <c r="M85" t="s">
        <v>99</v>
      </c>
      <c r="N85" t="s">
        <v>46</v>
      </c>
      <c r="O85" t="s">
        <v>28</v>
      </c>
      <c r="P85" t="s">
        <v>29</v>
      </c>
      <c r="Q85" t="s">
        <v>30</v>
      </c>
      <c r="R85" t="s">
        <v>31</v>
      </c>
      <c r="S85" t="s">
        <v>32</v>
      </c>
      <c r="T85" t="s">
        <v>61</v>
      </c>
      <c r="U85" t="s">
        <v>34</v>
      </c>
      <c r="V85" t="s">
        <v>63</v>
      </c>
      <c r="W85" t="s">
        <v>36</v>
      </c>
      <c r="X85" t="s">
        <v>73</v>
      </c>
      <c r="Y85" t="s">
        <v>125</v>
      </c>
      <c r="Z85" t="s">
        <v>772</v>
      </c>
      <c r="AA85" t="s">
        <v>773</v>
      </c>
      <c r="AB85" t="s">
        <v>774</v>
      </c>
      <c r="AC85">
        <v>0</v>
      </c>
      <c r="AD85">
        <v>0</v>
      </c>
      <c r="AE85">
        <v>93</v>
      </c>
    </row>
    <row r="86" spans="1:31" x14ac:dyDescent="0.35">
      <c r="A86">
        <v>118686571870</v>
      </c>
      <c r="B86">
        <v>457681635</v>
      </c>
      <c r="C86" s="1">
        <v>45542.749421296299</v>
      </c>
      <c r="D86" s="1">
        <v>45542.761979166666</v>
      </c>
      <c r="E86" t="s">
        <v>554</v>
      </c>
      <c r="J86" t="s">
        <v>775</v>
      </c>
      <c r="K86" t="s">
        <v>776</v>
      </c>
      <c r="L86" t="s">
        <v>25</v>
      </c>
      <c r="M86" t="s">
        <v>99</v>
      </c>
      <c r="N86" t="s">
        <v>46</v>
      </c>
      <c r="O86" t="s">
        <v>28</v>
      </c>
      <c r="P86" t="s">
        <v>29</v>
      </c>
      <c r="Q86" t="s">
        <v>30</v>
      </c>
      <c r="R86" t="s">
        <v>38</v>
      </c>
      <c r="S86" t="s">
        <v>32</v>
      </c>
      <c r="T86" t="s">
        <v>33</v>
      </c>
      <c r="U86" t="s">
        <v>115</v>
      </c>
      <c r="V86" t="s">
        <v>63</v>
      </c>
      <c r="W86" t="s">
        <v>121</v>
      </c>
      <c r="X86" t="s">
        <v>73</v>
      </c>
      <c r="Y86" t="s">
        <v>125</v>
      </c>
      <c r="Z86" t="s">
        <v>777</v>
      </c>
      <c r="AA86" t="s">
        <v>778</v>
      </c>
      <c r="AB86" t="s">
        <v>779</v>
      </c>
      <c r="AC86" t="s">
        <v>780</v>
      </c>
      <c r="AD86" t="s">
        <v>781</v>
      </c>
      <c r="AE86">
        <v>40</v>
      </c>
    </row>
    <row r="87" spans="1:31" x14ac:dyDescent="0.35">
      <c r="A87">
        <v>118686538853</v>
      </c>
      <c r="B87">
        <v>457681635</v>
      </c>
      <c r="C87" s="1">
        <v>45542.686886574076</v>
      </c>
      <c r="D87" s="1">
        <v>45542.757627314815</v>
      </c>
      <c r="E87" t="s">
        <v>414</v>
      </c>
      <c r="J87" t="s">
        <v>782</v>
      </c>
      <c r="K87" t="s">
        <v>783</v>
      </c>
      <c r="L87" t="s">
        <v>25</v>
      </c>
      <c r="M87" t="s">
        <v>99</v>
      </c>
      <c r="N87" t="s">
        <v>46</v>
      </c>
      <c r="O87" t="s">
        <v>28</v>
      </c>
      <c r="P87" t="s">
        <v>29</v>
      </c>
      <c r="Q87" t="s">
        <v>30</v>
      </c>
      <c r="R87" t="s">
        <v>31</v>
      </c>
      <c r="S87" t="s">
        <v>32</v>
      </c>
      <c r="T87" t="s">
        <v>33</v>
      </c>
      <c r="U87" t="s">
        <v>34</v>
      </c>
      <c r="V87" t="s">
        <v>63</v>
      </c>
      <c r="W87" t="s">
        <v>85</v>
      </c>
      <c r="X87" t="s">
        <v>73</v>
      </c>
      <c r="Y87" t="s">
        <v>125</v>
      </c>
      <c r="Z87" t="s">
        <v>784</v>
      </c>
      <c r="AA87" t="s">
        <v>785</v>
      </c>
      <c r="AB87" t="s">
        <v>786</v>
      </c>
      <c r="AC87" t="s">
        <v>787</v>
      </c>
      <c r="AD87" t="s">
        <v>788</v>
      </c>
      <c r="AE87">
        <v>75</v>
      </c>
    </row>
    <row r="88" spans="1:31" x14ac:dyDescent="0.35">
      <c r="A88">
        <v>118686538650</v>
      </c>
      <c r="B88">
        <v>457681635</v>
      </c>
      <c r="C88" s="1">
        <v>45542.68645833333</v>
      </c>
      <c r="D88" s="1">
        <v>45542.757268518515</v>
      </c>
      <c r="E88" t="s">
        <v>414</v>
      </c>
      <c r="J88" t="s">
        <v>789</v>
      </c>
      <c r="K88" t="s">
        <v>790</v>
      </c>
      <c r="L88" t="s">
        <v>25</v>
      </c>
      <c r="M88" t="s">
        <v>99</v>
      </c>
      <c r="N88" t="s">
        <v>46</v>
      </c>
      <c r="O88" t="s">
        <v>28</v>
      </c>
      <c r="P88" t="s">
        <v>29</v>
      </c>
      <c r="Q88" t="s">
        <v>30</v>
      </c>
      <c r="R88" t="s">
        <v>31</v>
      </c>
      <c r="S88" t="s">
        <v>32</v>
      </c>
      <c r="T88" t="s">
        <v>33</v>
      </c>
      <c r="U88" t="s">
        <v>34</v>
      </c>
      <c r="V88" t="s">
        <v>63</v>
      </c>
      <c r="W88" t="s">
        <v>85</v>
      </c>
      <c r="X88" t="s">
        <v>73</v>
      </c>
      <c r="Y88" t="s">
        <v>125</v>
      </c>
      <c r="Z88" t="s">
        <v>791</v>
      </c>
      <c r="AA88" t="s">
        <v>785</v>
      </c>
      <c r="AB88" t="s">
        <v>786</v>
      </c>
      <c r="AC88" t="s">
        <v>787</v>
      </c>
      <c r="AD88" t="s">
        <v>788</v>
      </c>
      <c r="AE88">
        <v>71</v>
      </c>
    </row>
    <row r="89" spans="1:31" x14ac:dyDescent="0.35">
      <c r="A89">
        <v>118686574769</v>
      </c>
      <c r="B89">
        <v>457681635</v>
      </c>
      <c r="C89" s="1">
        <v>45542.754907407405</v>
      </c>
      <c r="D89" s="1">
        <v>45542.755937499998</v>
      </c>
      <c r="E89" t="s">
        <v>554</v>
      </c>
      <c r="J89" t="s">
        <v>678</v>
      </c>
      <c r="K89" t="s">
        <v>792</v>
      </c>
      <c r="L89" t="s">
        <v>25</v>
      </c>
      <c r="M89" t="s">
        <v>99</v>
      </c>
      <c r="N89" t="s">
        <v>46</v>
      </c>
      <c r="O89" t="s">
        <v>28</v>
      </c>
      <c r="P89" t="s">
        <v>29</v>
      </c>
      <c r="Q89" t="s">
        <v>30</v>
      </c>
      <c r="R89" t="s">
        <v>31</v>
      </c>
      <c r="S89" t="s">
        <v>32</v>
      </c>
      <c r="T89" t="s">
        <v>61</v>
      </c>
      <c r="U89" t="s">
        <v>34</v>
      </c>
      <c r="V89" t="s">
        <v>63</v>
      </c>
      <c r="W89" t="s">
        <v>85</v>
      </c>
      <c r="X89" t="s">
        <v>65</v>
      </c>
      <c r="Y89" t="s">
        <v>125</v>
      </c>
    </row>
    <row r="90" spans="1:31" x14ac:dyDescent="0.35">
      <c r="A90">
        <v>118686532005</v>
      </c>
      <c r="B90">
        <v>457681635</v>
      </c>
      <c r="C90" s="1">
        <v>45542.659456018519</v>
      </c>
      <c r="D90" s="1">
        <v>45542.754907407405</v>
      </c>
      <c r="E90" t="s">
        <v>793</v>
      </c>
      <c r="J90" t="s">
        <v>794</v>
      </c>
      <c r="K90" t="s">
        <v>795</v>
      </c>
      <c r="L90" t="s">
        <v>25</v>
      </c>
      <c r="M90" t="s">
        <v>99</v>
      </c>
      <c r="N90" t="s">
        <v>46</v>
      </c>
      <c r="O90" t="s">
        <v>28</v>
      </c>
      <c r="P90" t="s">
        <v>29</v>
      </c>
      <c r="Q90" t="s">
        <v>30</v>
      </c>
      <c r="R90" t="s">
        <v>31</v>
      </c>
      <c r="S90" t="s">
        <v>32</v>
      </c>
      <c r="T90" t="s">
        <v>33</v>
      </c>
      <c r="U90" t="s">
        <v>34</v>
      </c>
      <c r="V90" t="s">
        <v>63</v>
      </c>
      <c r="W90" t="s">
        <v>85</v>
      </c>
      <c r="X90" t="s">
        <v>37</v>
      </c>
      <c r="Y90" t="s">
        <v>125</v>
      </c>
      <c r="Z90" t="s">
        <v>796</v>
      </c>
      <c r="AA90" t="s">
        <v>797</v>
      </c>
      <c r="AB90" t="s">
        <v>797</v>
      </c>
      <c r="AC90" t="s">
        <v>798</v>
      </c>
      <c r="AD90" t="s">
        <v>748</v>
      </c>
      <c r="AE90">
        <v>83</v>
      </c>
    </row>
    <row r="91" spans="1:31" x14ac:dyDescent="0.35">
      <c r="A91">
        <v>118686547434</v>
      </c>
      <c r="B91">
        <v>457681635</v>
      </c>
      <c r="C91" s="1">
        <v>45542.701342592591</v>
      </c>
      <c r="D91" s="1">
        <v>45542.754629629628</v>
      </c>
      <c r="E91" t="s">
        <v>414</v>
      </c>
      <c r="J91" t="s">
        <v>799</v>
      </c>
      <c r="K91" t="s">
        <v>800</v>
      </c>
      <c r="L91" t="s">
        <v>25</v>
      </c>
      <c r="M91" t="s">
        <v>99</v>
      </c>
      <c r="N91" t="s">
        <v>46</v>
      </c>
      <c r="O91" t="s">
        <v>28</v>
      </c>
      <c r="P91" t="s">
        <v>29</v>
      </c>
      <c r="Q91" t="s">
        <v>30</v>
      </c>
      <c r="R91" t="s">
        <v>31</v>
      </c>
      <c r="S91" t="s">
        <v>32</v>
      </c>
      <c r="T91" t="s">
        <v>33</v>
      </c>
      <c r="U91" t="s">
        <v>34</v>
      </c>
      <c r="V91" t="s">
        <v>63</v>
      </c>
      <c r="W91" t="s">
        <v>64</v>
      </c>
      <c r="X91" t="s">
        <v>73</v>
      </c>
      <c r="Y91" t="s">
        <v>125</v>
      </c>
      <c r="Z91" t="s">
        <v>801</v>
      </c>
      <c r="AA91" t="s">
        <v>802</v>
      </c>
      <c r="AB91" t="s">
        <v>803</v>
      </c>
      <c r="AC91" t="s">
        <v>804</v>
      </c>
      <c r="AD91" t="s">
        <v>805</v>
      </c>
      <c r="AE91">
        <v>55</v>
      </c>
    </row>
    <row r="92" spans="1:31" x14ac:dyDescent="0.35">
      <c r="A92">
        <v>118686568860</v>
      </c>
      <c r="B92">
        <v>457681635</v>
      </c>
      <c r="C92" s="1">
        <v>45542.743402777778</v>
      </c>
      <c r="D92" s="1">
        <v>45542.754479166666</v>
      </c>
      <c r="E92" t="s">
        <v>363</v>
      </c>
      <c r="J92" t="s">
        <v>806</v>
      </c>
      <c r="K92" t="s">
        <v>807</v>
      </c>
      <c r="L92" t="s">
        <v>25</v>
      </c>
      <c r="M92" t="s">
        <v>99</v>
      </c>
      <c r="N92" t="s">
        <v>46</v>
      </c>
      <c r="O92" t="s">
        <v>28</v>
      </c>
      <c r="P92" t="s">
        <v>29</v>
      </c>
      <c r="Q92" t="s">
        <v>100</v>
      </c>
      <c r="R92" t="s">
        <v>31</v>
      </c>
      <c r="S92" t="s">
        <v>32</v>
      </c>
      <c r="T92" t="s">
        <v>28</v>
      </c>
      <c r="U92" t="s">
        <v>115</v>
      </c>
      <c r="V92" t="s">
        <v>63</v>
      </c>
      <c r="W92" t="s">
        <v>85</v>
      </c>
      <c r="X92" t="s">
        <v>37</v>
      </c>
      <c r="Y92" t="s">
        <v>38</v>
      </c>
      <c r="Z92" t="s">
        <v>808</v>
      </c>
      <c r="AA92" t="s">
        <v>809</v>
      </c>
      <c r="AB92" t="s">
        <v>810</v>
      </c>
      <c r="AC92" t="s">
        <v>811</v>
      </c>
      <c r="AD92" t="s">
        <v>812</v>
      </c>
      <c r="AE92">
        <v>70</v>
      </c>
    </row>
    <row r="93" spans="1:31" x14ac:dyDescent="0.35">
      <c r="A93">
        <v>118686545684</v>
      </c>
      <c r="B93">
        <v>457681635</v>
      </c>
      <c r="C93" s="1">
        <v>45542.699328703704</v>
      </c>
      <c r="D93" s="1">
        <v>45542.751354166663</v>
      </c>
      <c r="E93" t="s">
        <v>414</v>
      </c>
      <c r="J93" t="s">
        <v>813</v>
      </c>
      <c r="K93" t="s">
        <v>814</v>
      </c>
      <c r="L93" t="s">
        <v>25</v>
      </c>
      <c r="M93" t="s">
        <v>99</v>
      </c>
      <c r="N93" t="s">
        <v>46</v>
      </c>
      <c r="O93" t="s">
        <v>28</v>
      </c>
      <c r="P93" t="s">
        <v>29</v>
      </c>
      <c r="Q93" t="s">
        <v>30</v>
      </c>
      <c r="R93" t="s">
        <v>31</v>
      </c>
      <c r="S93" t="s">
        <v>32</v>
      </c>
      <c r="T93" t="s">
        <v>33</v>
      </c>
      <c r="U93" t="s">
        <v>34</v>
      </c>
      <c r="V93" t="s">
        <v>63</v>
      </c>
      <c r="W93" t="s">
        <v>64</v>
      </c>
      <c r="X93" t="s">
        <v>73</v>
      </c>
      <c r="Y93" t="s">
        <v>125</v>
      </c>
      <c r="Z93" t="s">
        <v>815</v>
      </c>
      <c r="AA93" t="s">
        <v>816</v>
      </c>
      <c r="AB93" t="s">
        <v>817</v>
      </c>
      <c r="AC93" t="s">
        <v>818</v>
      </c>
      <c r="AD93" t="s">
        <v>819</v>
      </c>
      <c r="AE93">
        <v>96</v>
      </c>
    </row>
    <row r="94" spans="1:31" x14ac:dyDescent="0.35">
      <c r="A94">
        <v>118686561492</v>
      </c>
      <c r="B94">
        <v>457681635</v>
      </c>
      <c r="C94" s="1">
        <v>45542.729537037034</v>
      </c>
      <c r="D94" s="1">
        <v>45542.748923611114</v>
      </c>
      <c r="E94" t="s">
        <v>414</v>
      </c>
      <c r="J94" t="s">
        <v>820</v>
      </c>
      <c r="K94" t="s">
        <v>821</v>
      </c>
      <c r="L94" t="s">
        <v>25</v>
      </c>
      <c r="M94" t="s">
        <v>99</v>
      </c>
      <c r="N94" t="s">
        <v>46</v>
      </c>
      <c r="O94" t="s">
        <v>28</v>
      </c>
      <c r="P94" t="s">
        <v>29</v>
      </c>
      <c r="Q94" t="s">
        <v>30</v>
      </c>
      <c r="R94" t="s">
        <v>31</v>
      </c>
      <c r="S94" t="s">
        <v>32</v>
      </c>
      <c r="T94" t="s">
        <v>61</v>
      </c>
      <c r="U94" t="s">
        <v>34</v>
      </c>
      <c r="V94" t="s">
        <v>63</v>
      </c>
      <c r="W94" t="s">
        <v>64</v>
      </c>
      <c r="X94" t="s">
        <v>73</v>
      </c>
      <c r="Y94" t="s">
        <v>125</v>
      </c>
      <c r="Z94" t="s">
        <v>822</v>
      </c>
      <c r="AA94" t="s">
        <v>823</v>
      </c>
      <c r="AB94" t="s">
        <v>824</v>
      </c>
      <c r="AC94" t="s">
        <v>825</v>
      </c>
      <c r="AD94" t="s">
        <v>826</v>
      </c>
      <c r="AE94">
        <v>85</v>
      </c>
    </row>
    <row r="95" spans="1:31" x14ac:dyDescent="0.35">
      <c r="A95">
        <v>118686547675</v>
      </c>
      <c r="B95">
        <v>457681635</v>
      </c>
      <c r="C95" s="1">
        <v>45542.703067129631</v>
      </c>
      <c r="D95" s="1">
        <v>45542.748784722222</v>
      </c>
      <c r="E95" t="s">
        <v>414</v>
      </c>
      <c r="J95" t="s">
        <v>827</v>
      </c>
      <c r="K95" t="s">
        <v>828</v>
      </c>
      <c r="L95" t="s">
        <v>25</v>
      </c>
      <c r="M95" t="s">
        <v>99</v>
      </c>
      <c r="N95" t="s">
        <v>46</v>
      </c>
      <c r="O95" t="s">
        <v>28</v>
      </c>
      <c r="P95" t="s">
        <v>29</v>
      </c>
      <c r="Q95" t="s">
        <v>30</v>
      </c>
      <c r="R95" t="s">
        <v>31</v>
      </c>
      <c r="S95" t="s">
        <v>32</v>
      </c>
      <c r="T95" t="s">
        <v>33</v>
      </c>
      <c r="U95" t="s">
        <v>34</v>
      </c>
      <c r="V95" t="s">
        <v>63</v>
      </c>
      <c r="W95" t="s">
        <v>64</v>
      </c>
      <c r="X95" t="s">
        <v>73</v>
      </c>
      <c r="Y95" t="s">
        <v>125</v>
      </c>
      <c r="Z95" t="s">
        <v>829</v>
      </c>
      <c r="AA95" t="s">
        <v>830</v>
      </c>
      <c r="AB95" t="s">
        <v>831</v>
      </c>
      <c r="AC95" t="s">
        <v>832</v>
      </c>
      <c r="AD95" t="s">
        <v>833</v>
      </c>
      <c r="AE95">
        <v>80</v>
      </c>
    </row>
    <row r="96" spans="1:31" x14ac:dyDescent="0.35">
      <c r="A96">
        <v>118686567251</v>
      </c>
      <c r="B96">
        <v>457681635</v>
      </c>
      <c r="C96" s="1">
        <v>45542.661782407406</v>
      </c>
      <c r="D96" s="1">
        <v>45542.74800925926</v>
      </c>
      <c r="E96" t="s">
        <v>834</v>
      </c>
      <c r="J96" t="s">
        <v>835</v>
      </c>
      <c r="K96" t="s">
        <v>836</v>
      </c>
      <c r="L96" t="s">
        <v>25</v>
      </c>
      <c r="M96" t="s">
        <v>99</v>
      </c>
      <c r="N96" t="s">
        <v>27</v>
      </c>
      <c r="O96" t="s">
        <v>109</v>
      </c>
      <c r="P96" t="s">
        <v>29</v>
      </c>
      <c r="Q96" t="s">
        <v>30</v>
      </c>
      <c r="R96" t="s">
        <v>31</v>
      </c>
      <c r="S96" t="s">
        <v>32</v>
      </c>
      <c r="T96" t="s">
        <v>61</v>
      </c>
      <c r="U96" t="s">
        <v>34</v>
      </c>
      <c r="V96" t="s">
        <v>63</v>
      </c>
      <c r="W96" t="s">
        <v>36</v>
      </c>
      <c r="X96" t="s">
        <v>73</v>
      </c>
      <c r="Y96" t="s">
        <v>125</v>
      </c>
      <c r="Z96" t="s">
        <v>837</v>
      </c>
      <c r="AA96" t="s">
        <v>837</v>
      </c>
      <c r="AB96" t="s">
        <v>837</v>
      </c>
      <c r="AC96" t="s">
        <v>195</v>
      </c>
      <c r="AD96" t="s">
        <v>837</v>
      </c>
      <c r="AE96">
        <v>95</v>
      </c>
    </row>
    <row r="97" spans="1:31" x14ac:dyDescent="0.35">
      <c r="A97">
        <v>118686562036</v>
      </c>
      <c r="B97">
        <v>457681635</v>
      </c>
      <c r="C97" s="1">
        <v>45542.729895833334</v>
      </c>
      <c r="D97" s="1">
        <v>45542.747893518521</v>
      </c>
      <c r="E97" t="s">
        <v>414</v>
      </c>
      <c r="J97" t="s">
        <v>838</v>
      </c>
      <c r="K97" t="s">
        <v>839</v>
      </c>
      <c r="L97" t="s">
        <v>25</v>
      </c>
      <c r="M97" t="s">
        <v>99</v>
      </c>
      <c r="N97" t="s">
        <v>46</v>
      </c>
      <c r="O97" t="s">
        <v>28</v>
      </c>
      <c r="P97" t="s">
        <v>29</v>
      </c>
      <c r="Q97" t="s">
        <v>30</v>
      </c>
      <c r="R97" t="s">
        <v>31</v>
      </c>
      <c r="S97" t="s">
        <v>32</v>
      </c>
      <c r="T97" t="s">
        <v>33</v>
      </c>
      <c r="U97" t="s">
        <v>34</v>
      </c>
      <c r="V97" t="s">
        <v>63</v>
      </c>
      <c r="W97" t="s">
        <v>64</v>
      </c>
      <c r="X97" t="s">
        <v>65</v>
      </c>
      <c r="Y97" t="s">
        <v>125</v>
      </c>
      <c r="Z97" t="s">
        <v>840</v>
      </c>
      <c r="AA97" t="s">
        <v>841</v>
      </c>
      <c r="AB97" t="s">
        <v>841</v>
      </c>
      <c r="AC97" t="s">
        <v>841</v>
      </c>
      <c r="AD97" t="s">
        <v>842</v>
      </c>
      <c r="AE97">
        <v>80</v>
      </c>
    </row>
    <row r="98" spans="1:31" x14ac:dyDescent="0.35">
      <c r="A98">
        <v>118686523156</v>
      </c>
      <c r="B98">
        <v>457681635</v>
      </c>
      <c r="C98" s="1">
        <v>45542.656678240739</v>
      </c>
      <c r="D98" s="1">
        <v>45542.744826388887</v>
      </c>
      <c r="E98" t="s">
        <v>843</v>
      </c>
      <c r="J98" t="s">
        <v>844</v>
      </c>
      <c r="K98" t="s">
        <v>845</v>
      </c>
      <c r="L98" t="s">
        <v>25</v>
      </c>
      <c r="M98" t="s">
        <v>99</v>
      </c>
      <c r="N98" t="s">
        <v>46</v>
      </c>
      <c r="O98" t="s">
        <v>28</v>
      </c>
      <c r="P98" t="s">
        <v>29</v>
      </c>
      <c r="Q98" t="s">
        <v>30</v>
      </c>
      <c r="R98" t="s">
        <v>31</v>
      </c>
      <c r="S98" t="s">
        <v>32</v>
      </c>
      <c r="T98" t="s">
        <v>33</v>
      </c>
      <c r="U98" t="s">
        <v>34</v>
      </c>
      <c r="V98" t="s">
        <v>63</v>
      </c>
      <c r="W98" t="s">
        <v>64</v>
      </c>
      <c r="X98" t="s">
        <v>73</v>
      </c>
      <c r="Y98" t="s">
        <v>66</v>
      </c>
      <c r="Z98" t="s">
        <v>846</v>
      </c>
      <c r="AA98" t="s">
        <v>847</v>
      </c>
      <c r="AB98" t="s">
        <v>848</v>
      </c>
      <c r="AC98" t="s">
        <v>849</v>
      </c>
      <c r="AD98" t="s">
        <v>850</v>
      </c>
      <c r="AE98">
        <v>7</v>
      </c>
    </row>
    <row r="99" spans="1:31" x14ac:dyDescent="0.35">
      <c r="A99">
        <v>118686522173</v>
      </c>
      <c r="B99">
        <v>457681635</v>
      </c>
      <c r="C99" s="1">
        <v>45542.655335648145</v>
      </c>
      <c r="D99" s="1">
        <v>45542.744201388887</v>
      </c>
      <c r="E99" t="s">
        <v>851</v>
      </c>
      <c r="J99" t="s">
        <v>852</v>
      </c>
      <c r="K99" t="s">
        <v>853</v>
      </c>
      <c r="L99" t="s">
        <v>25</v>
      </c>
      <c r="M99" t="s">
        <v>99</v>
      </c>
      <c r="N99" t="s">
        <v>46</v>
      </c>
      <c r="O99" t="s">
        <v>28</v>
      </c>
      <c r="P99" t="s">
        <v>29</v>
      </c>
      <c r="Q99" t="s">
        <v>30</v>
      </c>
      <c r="R99" t="s">
        <v>31</v>
      </c>
      <c r="S99" t="s">
        <v>84</v>
      </c>
      <c r="T99" t="s">
        <v>28</v>
      </c>
      <c r="U99" t="s">
        <v>34</v>
      </c>
      <c r="V99" t="s">
        <v>118</v>
      </c>
      <c r="W99" t="s">
        <v>36</v>
      </c>
      <c r="X99" t="s">
        <v>123</v>
      </c>
      <c r="Y99" t="s">
        <v>125</v>
      </c>
      <c r="Z99">
        <v>0</v>
      </c>
      <c r="AA99">
        <v>0</v>
      </c>
      <c r="AB99">
        <v>0</v>
      </c>
      <c r="AC99">
        <v>0</v>
      </c>
      <c r="AD99">
        <v>0</v>
      </c>
      <c r="AE99">
        <v>79</v>
      </c>
    </row>
    <row r="100" spans="1:31" x14ac:dyDescent="0.35">
      <c r="A100">
        <v>118686566443</v>
      </c>
      <c r="B100">
        <v>457681635</v>
      </c>
      <c r="C100" s="1">
        <v>45542.739189814813</v>
      </c>
      <c r="D100" s="1">
        <v>45542.743634259263</v>
      </c>
      <c r="E100" t="s">
        <v>421</v>
      </c>
      <c r="J100" t="s">
        <v>854</v>
      </c>
      <c r="K100" t="s">
        <v>855</v>
      </c>
      <c r="L100" t="s">
        <v>25</v>
      </c>
      <c r="M100" t="s">
        <v>99</v>
      </c>
      <c r="N100" t="s">
        <v>46</v>
      </c>
      <c r="O100" t="s">
        <v>28</v>
      </c>
      <c r="P100" t="s">
        <v>92</v>
      </c>
      <c r="Q100" t="s">
        <v>30</v>
      </c>
      <c r="R100" t="s">
        <v>31</v>
      </c>
      <c r="S100" t="s">
        <v>32</v>
      </c>
      <c r="T100" t="s">
        <v>33</v>
      </c>
      <c r="U100" t="s">
        <v>34</v>
      </c>
      <c r="V100" t="s">
        <v>63</v>
      </c>
      <c r="W100" t="s">
        <v>64</v>
      </c>
      <c r="X100" t="s">
        <v>73</v>
      </c>
      <c r="Y100" t="s">
        <v>66</v>
      </c>
      <c r="Z100" t="s">
        <v>856</v>
      </c>
      <c r="AA100" t="s">
        <v>857</v>
      </c>
      <c r="AB100" t="s">
        <v>858</v>
      </c>
      <c r="AC100" t="s">
        <v>859</v>
      </c>
      <c r="AD100" t="s">
        <v>860</v>
      </c>
      <c r="AE100">
        <v>72</v>
      </c>
    </row>
    <row r="101" spans="1:31" x14ac:dyDescent="0.35">
      <c r="A101">
        <v>118686560536</v>
      </c>
      <c r="B101">
        <v>457681635</v>
      </c>
      <c r="C101" s="1">
        <v>45542.726215277777</v>
      </c>
      <c r="D101" s="1">
        <v>45542.741747685184</v>
      </c>
      <c r="E101" t="s">
        <v>861</v>
      </c>
      <c r="J101" t="s">
        <v>862</v>
      </c>
      <c r="K101" t="s">
        <v>863</v>
      </c>
      <c r="L101" t="s">
        <v>25</v>
      </c>
      <c r="M101" t="s">
        <v>99</v>
      </c>
      <c r="N101" t="s">
        <v>46</v>
      </c>
      <c r="O101" t="s">
        <v>28</v>
      </c>
      <c r="P101" t="s">
        <v>29</v>
      </c>
      <c r="Q101" t="s">
        <v>101</v>
      </c>
      <c r="R101" t="s">
        <v>31</v>
      </c>
      <c r="S101" t="s">
        <v>110</v>
      </c>
      <c r="T101" t="s">
        <v>28</v>
      </c>
      <c r="U101" t="s">
        <v>34</v>
      </c>
      <c r="V101" t="s">
        <v>63</v>
      </c>
      <c r="W101" t="s">
        <v>64</v>
      </c>
      <c r="X101" t="s">
        <v>73</v>
      </c>
      <c r="Y101" t="s">
        <v>125</v>
      </c>
      <c r="Z101" t="s">
        <v>864</v>
      </c>
      <c r="AA101" t="s">
        <v>864</v>
      </c>
      <c r="AB101" t="s">
        <v>865</v>
      </c>
      <c r="AC101" t="s">
        <v>726</v>
      </c>
      <c r="AD101" t="s">
        <v>866</v>
      </c>
      <c r="AE101">
        <v>100</v>
      </c>
    </row>
    <row r="102" spans="1:31" x14ac:dyDescent="0.35">
      <c r="A102">
        <v>118686561178</v>
      </c>
      <c r="B102">
        <v>457681635</v>
      </c>
      <c r="C102" s="1">
        <v>45542.729224537034</v>
      </c>
      <c r="D102" s="1">
        <v>45542.741354166668</v>
      </c>
      <c r="E102" t="s">
        <v>867</v>
      </c>
      <c r="J102" t="s">
        <v>868</v>
      </c>
      <c r="K102" t="s">
        <v>869</v>
      </c>
      <c r="L102" t="s">
        <v>25</v>
      </c>
      <c r="M102" t="s">
        <v>99</v>
      </c>
      <c r="N102" t="s">
        <v>46</v>
      </c>
      <c r="O102" t="s">
        <v>28</v>
      </c>
      <c r="P102" t="s">
        <v>29</v>
      </c>
      <c r="Q102" t="s">
        <v>101</v>
      </c>
      <c r="R102" t="s">
        <v>31</v>
      </c>
      <c r="S102" t="s">
        <v>110</v>
      </c>
      <c r="T102" t="s">
        <v>28</v>
      </c>
      <c r="U102" t="s">
        <v>34</v>
      </c>
      <c r="V102" t="s">
        <v>63</v>
      </c>
      <c r="W102" t="s">
        <v>64</v>
      </c>
      <c r="X102" t="s">
        <v>73</v>
      </c>
      <c r="Y102" t="s">
        <v>125</v>
      </c>
      <c r="Z102" t="s">
        <v>870</v>
      </c>
      <c r="AA102" t="s">
        <v>871</v>
      </c>
      <c r="AB102" t="s">
        <v>872</v>
      </c>
      <c r="AC102" t="s">
        <v>726</v>
      </c>
      <c r="AD102" t="s">
        <v>873</v>
      </c>
      <c r="AE102">
        <v>80</v>
      </c>
    </row>
    <row r="103" spans="1:31" x14ac:dyDescent="0.35">
      <c r="A103">
        <v>118686547241</v>
      </c>
      <c r="B103">
        <v>457681635</v>
      </c>
      <c r="C103" s="1">
        <v>45542.702199074076</v>
      </c>
      <c r="D103" s="1">
        <v>45542.740937499999</v>
      </c>
      <c r="E103" t="s">
        <v>874</v>
      </c>
      <c r="J103" t="s">
        <v>875</v>
      </c>
      <c r="K103" t="s">
        <v>876</v>
      </c>
      <c r="L103" t="s">
        <v>25</v>
      </c>
      <c r="M103" t="s">
        <v>102</v>
      </c>
      <c r="N103" t="s">
        <v>46</v>
      </c>
      <c r="O103" t="s">
        <v>28</v>
      </c>
      <c r="P103" t="s">
        <v>29</v>
      </c>
      <c r="Q103" t="s">
        <v>30</v>
      </c>
      <c r="R103" t="s">
        <v>31</v>
      </c>
      <c r="S103" t="s">
        <v>32</v>
      </c>
      <c r="T103" t="s">
        <v>33</v>
      </c>
      <c r="U103" t="s">
        <v>34</v>
      </c>
      <c r="V103" t="s">
        <v>63</v>
      </c>
      <c r="W103" t="s">
        <v>64</v>
      </c>
      <c r="X103" t="s">
        <v>73</v>
      </c>
      <c r="Y103" t="s">
        <v>125</v>
      </c>
      <c r="Z103" t="s">
        <v>877</v>
      </c>
      <c r="AA103" t="s">
        <v>181</v>
      </c>
      <c r="AB103" t="s">
        <v>181</v>
      </c>
      <c r="AC103" t="s">
        <v>878</v>
      </c>
      <c r="AD103" t="s">
        <v>879</v>
      </c>
      <c r="AE103">
        <v>49</v>
      </c>
    </row>
    <row r="104" spans="1:31" x14ac:dyDescent="0.35">
      <c r="A104">
        <v>118686524758</v>
      </c>
      <c r="B104">
        <v>457681635</v>
      </c>
      <c r="C104" s="1">
        <v>45542.661006944443</v>
      </c>
      <c r="D104" s="1">
        <v>45542.739687499998</v>
      </c>
      <c r="E104" t="s">
        <v>414</v>
      </c>
      <c r="J104" t="s">
        <v>880</v>
      </c>
      <c r="K104" t="s">
        <v>881</v>
      </c>
      <c r="L104" t="s">
        <v>25</v>
      </c>
      <c r="M104" t="s">
        <v>99</v>
      </c>
      <c r="N104" t="s">
        <v>46</v>
      </c>
      <c r="O104" t="s">
        <v>28</v>
      </c>
      <c r="P104" t="s">
        <v>29</v>
      </c>
      <c r="Q104" t="s">
        <v>30</v>
      </c>
      <c r="R104" t="s">
        <v>31</v>
      </c>
      <c r="S104" t="s">
        <v>32</v>
      </c>
      <c r="T104" t="s">
        <v>33</v>
      </c>
      <c r="U104" t="s">
        <v>34</v>
      </c>
      <c r="V104" t="s">
        <v>63</v>
      </c>
      <c r="W104" t="s">
        <v>64</v>
      </c>
      <c r="X104" t="s">
        <v>73</v>
      </c>
      <c r="Y104" t="s">
        <v>125</v>
      </c>
      <c r="Z104" t="s">
        <v>882</v>
      </c>
      <c r="AA104" t="s">
        <v>883</v>
      </c>
      <c r="AB104" t="s">
        <v>884</v>
      </c>
      <c r="AC104" t="s">
        <v>885</v>
      </c>
      <c r="AD104" t="s">
        <v>886</v>
      </c>
      <c r="AE104">
        <v>100</v>
      </c>
    </row>
    <row r="105" spans="1:31" x14ac:dyDescent="0.35">
      <c r="A105">
        <v>118686522862</v>
      </c>
      <c r="B105">
        <v>457681635</v>
      </c>
      <c r="C105" s="1">
        <v>45542.656886574077</v>
      </c>
      <c r="D105" s="1">
        <v>45542.73877314815</v>
      </c>
      <c r="E105" t="s">
        <v>414</v>
      </c>
      <c r="J105" t="s">
        <v>887</v>
      </c>
      <c r="K105" t="s">
        <v>888</v>
      </c>
      <c r="L105" t="s">
        <v>25</v>
      </c>
      <c r="M105" t="s">
        <v>99</v>
      </c>
      <c r="N105" t="s">
        <v>46</v>
      </c>
      <c r="O105" t="s">
        <v>28</v>
      </c>
      <c r="P105" t="s">
        <v>29</v>
      </c>
      <c r="Q105" t="s">
        <v>30</v>
      </c>
      <c r="R105" t="s">
        <v>31</v>
      </c>
      <c r="S105" t="s">
        <v>32</v>
      </c>
      <c r="T105" t="s">
        <v>33</v>
      </c>
      <c r="U105" t="s">
        <v>34</v>
      </c>
      <c r="V105" t="s">
        <v>63</v>
      </c>
      <c r="W105" t="s">
        <v>85</v>
      </c>
      <c r="X105" t="s">
        <v>73</v>
      </c>
      <c r="Y105" t="s">
        <v>125</v>
      </c>
      <c r="Z105" t="s">
        <v>889</v>
      </c>
      <c r="AA105" t="s">
        <v>890</v>
      </c>
      <c r="AB105" t="s">
        <v>890</v>
      </c>
      <c r="AC105" t="s">
        <v>891</v>
      </c>
      <c r="AD105" t="s">
        <v>892</v>
      </c>
      <c r="AE105">
        <v>99</v>
      </c>
    </row>
    <row r="106" spans="1:31" x14ac:dyDescent="0.35">
      <c r="A106">
        <v>118686533085</v>
      </c>
      <c r="B106">
        <v>457681635</v>
      </c>
      <c r="C106" s="1">
        <v>45542.675798611112</v>
      </c>
      <c r="D106" s="1">
        <v>45542.738194444442</v>
      </c>
      <c r="E106" t="s">
        <v>893</v>
      </c>
      <c r="J106" t="s">
        <v>894</v>
      </c>
      <c r="K106" t="s">
        <v>895</v>
      </c>
      <c r="L106" t="s">
        <v>25</v>
      </c>
      <c r="M106" t="s">
        <v>99</v>
      </c>
      <c r="N106" t="s">
        <v>46</v>
      </c>
      <c r="O106" t="s">
        <v>28</v>
      </c>
      <c r="P106" t="s">
        <v>29</v>
      </c>
      <c r="Q106" t="s">
        <v>30</v>
      </c>
      <c r="R106" t="s">
        <v>31</v>
      </c>
      <c r="S106" t="s">
        <v>32</v>
      </c>
      <c r="T106" t="s">
        <v>33</v>
      </c>
      <c r="U106" t="s">
        <v>34</v>
      </c>
      <c r="V106" t="s">
        <v>63</v>
      </c>
      <c r="W106" t="s">
        <v>85</v>
      </c>
      <c r="X106" t="s">
        <v>73</v>
      </c>
      <c r="Y106" t="s">
        <v>125</v>
      </c>
      <c r="Z106" t="s">
        <v>896</v>
      </c>
      <c r="AA106" t="s">
        <v>897</v>
      </c>
      <c r="AB106" t="s">
        <v>898</v>
      </c>
      <c r="AC106" t="s">
        <v>899</v>
      </c>
      <c r="AD106" t="s">
        <v>900</v>
      </c>
      <c r="AE106">
        <v>50</v>
      </c>
    </row>
    <row r="107" spans="1:31" x14ac:dyDescent="0.35">
      <c r="A107">
        <v>118686561384</v>
      </c>
      <c r="B107">
        <v>457681635</v>
      </c>
      <c r="C107" s="1">
        <v>45542.729421296295</v>
      </c>
      <c r="D107" s="1">
        <v>45542.733715277776</v>
      </c>
      <c r="E107" t="s">
        <v>414</v>
      </c>
      <c r="J107" t="s">
        <v>901</v>
      </c>
      <c r="K107" t="s">
        <v>902</v>
      </c>
      <c r="L107" t="s">
        <v>25</v>
      </c>
      <c r="M107" t="s">
        <v>99</v>
      </c>
      <c r="N107" t="s">
        <v>46</v>
      </c>
      <c r="O107" t="s">
        <v>28</v>
      </c>
      <c r="P107" t="s">
        <v>29</v>
      </c>
      <c r="Q107" t="s">
        <v>30</v>
      </c>
      <c r="R107" t="s">
        <v>31</v>
      </c>
      <c r="S107" t="s">
        <v>32</v>
      </c>
      <c r="T107" t="s">
        <v>33</v>
      </c>
      <c r="U107" t="s">
        <v>34</v>
      </c>
      <c r="V107" t="s">
        <v>63</v>
      </c>
      <c r="W107" t="s">
        <v>85</v>
      </c>
      <c r="X107" t="s">
        <v>73</v>
      </c>
      <c r="Y107" t="s">
        <v>125</v>
      </c>
      <c r="Z107" t="s">
        <v>903</v>
      </c>
      <c r="AA107">
        <v>0</v>
      </c>
      <c r="AB107">
        <v>0</v>
      </c>
      <c r="AC107" t="s">
        <v>904</v>
      </c>
      <c r="AD107" t="s">
        <v>842</v>
      </c>
      <c r="AE107">
        <v>90</v>
      </c>
    </row>
    <row r="108" spans="1:31" x14ac:dyDescent="0.35">
      <c r="A108">
        <v>118686523472</v>
      </c>
      <c r="B108">
        <v>457681635</v>
      </c>
      <c r="C108" s="1">
        <v>45542.658125000002</v>
      </c>
      <c r="D108" s="1">
        <v>45542.729490740741</v>
      </c>
      <c r="E108" t="s">
        <v>414</v>
      </c>
      <c r="J108" t="s">
        <v>905</v>
      </c>
      <c r="K108" t="s">
        <v>906</v>
      </c>
      <c r="L108" t="s">
        <v>25</v>
      </c>
      <c r="M108" t="s">
        <v>99</v>
      </c>
      <c r="N108" t="s">
        <v>46</v>
      </c>
      <c r="O108" t="s">
        <v>28</v>
      </c>
      <c r="P108" t="s">
        <v>29</v>
      </c>
      <c r="Q108" t="s">
        <v>30</v>
      </c>
      <c r="R108" t="s">
        <v>31</v>
      </c>
      <c r="S108" t="s">
        <v>32</v>
      </c>
      <c r="T108" t="s">
        <v>33</v>
      </c>
      <c r="U108" t="s">
        <v>34</v>
      </c>
      <c r="V108" t="s">
        <v>63</v>
      </c>
      <c r="W108" t="s">
        <v>85</v>
      </c>
      <c r="X108" t="s">
        <v>73</v>
      </c>
      <c r="Y108" t="s">
        <v>125</v>
      </c>
      <c r="Z108" t="s">
        <v>907</v>
      </c>
      <c r="AA108" t="s">
        <v>908</v>
      </c>
      <c r="AB108" t="s">
        <v>427</v>
      </c>
      <c r="AC108" t="s">
        <v>909</v>
      </c>
      <c r="AD108" t="s">
        <v>910</v>
      </c>
      <c r="AE108">
        <v>85</v>
      </c>
    </row>
    <row r="109" spans="1:31" x14ac:dyDescent="0.35">
      <c r="A109">
        <v>118686543753</v>
      </c>
      <c r="B109">
        <v>457681635</v>
      </c>
      <c r="C109" s="1">
        <v>45542.695625</v>
      </c>
      <c r="D109" s="1">
        <v>45542.722604166665</v>
      </c>
      <c r="E109" t="s">
        <v>414</v>
      </c>
      <c r="J109" t="s">
        <v>911</v>
      </c>
      <c r="K109" t="s">
        <v>912</v>
      </c>
      <c r="L109" t="s">
        <v>25</v>
      </c>
      <c r="M109" t="s">
        <v>99</v>
      </c>
      <c r="N109" t="s">
        <v>46</v>
      </c>
      <c r="O109" t="s">
        <v>28</v>
      </c>
      <c r="P109" t="s">
        <v>29</v>
      </c>
      <c r="Q109" t="s">
        <v>30</v>
      </c>
      <c r="R109" t="s">
        <v>38</v>
      </c>
      <c r="S109" t="s">
        <v>110</v>
      </c>
      <c r="T109" t="s">
        <v>33</v>
      </c>
      <c r="U109" t="s">
        <v>34</v>
      </c>
      <c r="V109" t="s">
        <v>119</v>
      </c>
      <c r="W109" t="s">
        <v>85</v>
      </c>
      <c r="X109" t="s">
        <v>37</v>
      </c>
      <c r="Y109" t="s">
        <v>125</v>
      </c>
      <c r="Z109" t="s">
        <v>913</v>
      </c>
      <c r="AA109" t="s">
        <v>914</v>
      </c>
      <c r="AB109" t="s">
        <v>915</v>
      </c>
      <c r="AC109">
        <v>3000000000</v>
      </c>
      <c r="AD109">
        <v>-1700000000</v>
      </c>
      <c r="AE109">
        <v>70</v>
      </c>
    </row>
    <row r="110" spans="1:31" x14ac:dyDescent="0.35">
      <c r="A110">
        <v>118686532976</v>
      </c>
      <c r="B110">
        <v>457681635</v>
      </c>
      <c r="C110" s="1">
        <v>45542.675671296296</v>
      </c>
      <c r="D110" s="1">
        <v>45542.72011574074</v>
      </c>
      <c r="E110" t="s">
        <v>363</v>
      </c>
      <c r="J110" t="s">
        <v>52</v>
      </c>
      <c r="K110" t="s">
        <v>53</v>
      </c>
      <c r="L110" t="s">
        <v>25</v>
      </c>
      <c r="M110" t="s">
        <v>26</v>
      </c>
      <c r="N110" t="s">
        <v>46</v>
      </c>
      <c r="O110" t="s">
        <v>28</v>
      </c>
      <c r="P110" t="s">
        <v>29</v>
      </c>
      <c r="Q110" t="s">
        <v>30</v>
      </c>
      <c r="R110" t="s">
        <v>31</v>
      </c>
      <c r="S110" t="s">
        <v>32</v>
      </c>
      <c r="T110" t="s">
        <v>33</v>
      </c>
      <c r="U110" t="s">
        <v>34</v>
      </c>
      <c r="V110" t="s">
        <v>35</v>
      </c>
      <c r="W110" t="s">
        <v>36</v>
      </c>
      <c r="X110" t="s">
        <v>37</v>
      </c>
      <c r="Y110" t="s">
        <v>38</v>
      </c>
      <c r="Z110" t="s">
        <v>54</v>
      </c>
      <c r="AA110" t="s">
        <v>55</v>
      </c>
      <c r="AB110" t="s">
        <v>56</v>
      </c>
      <c r="AC110" t="s">
        <v>57</v>
      </c>
      <c r="AD110" t="s">
        <v>58</v>
      </c>
      <c r="AE110">
        <v>90</v>
      </c>
    </row>
    <row r="111" spans="1:31" x14ac:dyDescent="0.35">
      <c r="A111">
        <v>118686539472</v>
      </c>
      <c r="B111">
        <v>457681635</v>
      </c>
      <c r="C111" s="1">
        <v>45542.681793981479</v>
      </c>
      <c r="D111" s="1">
        <v>45542.719861111109</v>
      </c>
      <c r="E111" t="s">
        <v>916</v>
      </c>
      <c r="J111" t="s">
        <v>917</v>
      </c>
      <c r="K111" t="s">
        <v>918</v>
      </c>
      <c r="L111" t="s">
        <v>25</v>
      </c>
      <c r="M111" t="s">
        <v>99</v>
      </c>
      <c r="N111" t="s">
        <v>46</v>
      </c>
      <c r="O111" t="s">
        <v>111</v>
      </c>
      <c r="P111" t="s">
        <v>29</v>
      </c>
      <c r="Q111" t="s">
        <v>101</v>
      </c>
      <c r="R111" t="s">
        <v>31</v>
      </c>
      <c r="S111" t="s">
        <v>32</v>
      </c>
      <c r="T111" t="s">
        <v>28</v>
      </c>
      <c r="U111" t="s">
        <v>34</v>
      </c>
      <c r="V111" t="s">
        <v>63</v>
      </c>
      <c r="W111" t="s">
        <v>64</v>
      </c>
      <c r="X111" t="s">
        <v>37</v>
      </c>
      <c r="Y111" t="s">
        <v>38</v>
      </c>
    </row>
    <row r="112" spans="1:31" x14ac:dyDescent="0.35">
      <c r="A112">
        <v>118686538918</v>
      </c>
      <c r="B112">
        <v>457681635</v>
      </c>
      <c r="C112" s="1">
        <v>45542.686736111114</v>
      </c>
      <c r="D112" s="1">
        <v>45542.715787037036</v>
      </c>
      <c r="E112" t="s">
        <v>919</v>
      </c>
      <c r="J112" t="s">
        <v>920</v>
      </c>
      <c r="K112" t="s">
        <v>548</v>
      </c>
      <c r="L112" t="s">
        <v>25</v>
      </c>
      <c r="M112" t="s">
        <v>102</v>
      </c>
      <c r="N112" t="s">
        <v>46</v>
      </c>
      <c r="O112" t="s">
        <v>28</v>
      </c>
      <c r="P112" t="s">
        <v>29</v>
      </c>
      <c r="Q112" t="s">
        <v>30</v>
      </c>
      <c r="R112" t="s">
        <v>31</v>
      </c>
      <c r="S112" t="s">
        <v>32</v>
      </c>
      <c r="T112" t="s">
        <v>33</v>
      </c>
      <c r="U112" t="s">
        <v>34</v>
      </c>
      <c r="V112" t="s">
        <v>63</v>
      </c>
      <c r="W112" t="s">
        <v>64</v>
      </c>
      <c r="X112" t="s">
        <v>73</v>
      </c>
      <c r="Y112" t="s">
        <v>125</v>
      </c>
      <c r="Z112" t="s">
        <v>921</v>
      </c>
      <c r="AA112" t="s">
        <v>922</v>
      </c>
      <c r="AB112" t="s">
        <v>922</v>
      </c>
      <c r="AC112" t="s">
        <v>923</v>
      </c>
      <c r="AD112" t="s">
        <v>924</v>
      </c>
      <c r="AE112">
        <v>40</v>
      </c>
    </row>
    <row r="113" spans="1:31" x14ac:dyDescent="0.35">
      <c r="A113">
        <v>118686537632</v>
      </c>
      <c r="B113">
        <v>457681635</v>
      </c>
      <c r="C113" s="1">
        <v>45542.684166666666</v>
      </c>
      <c r="D113" s="1">
        <v>45542.715509259258</v>
      </c>
      <c r="E113" t="s">
        <v>421</v>
      </c>
      <c r="J113" t="s">
        <v>925</v>
      </c>
      <c r="K113" t="s">
        <v>926</v>
      </c>
      <c r="L113" t="s">
        <v>25</v>
      </c>
      <c r="M113" t="s">
        <v>99</v>
      </c>
      <c r="N113" t="s">
        <v>46</v>
      </c>
      <c r="O113" t="s">
        <v>28</v>
      </c>
      <c r="P113" t="s">
        <v>29</v>
      </c>
      <c r="Q113" t="s">
        <v>30</v>
      </c>
      <c r="R113" t="s">
        <v>31</v>
      </c>
      <c r="S113" t="s">
        <v>32</v>
      </c>
      <c r="T113" t="s">
        <v>33</v>
      </c>
      <c r="U113" t="s">
        <v>34</v>
      </c>
      <c r="V113" t="s">
        <v>63</v>
      </c>
      <c r="W113" t="s">
        <v>85</v>
      </c>
      <c r="X113" t="s">
        <v>37</v>
      </c>
      <c r="Y113" t="s">
        <v>125</v>
      </c>
      <c r="Z113" t="s">
        <v>927</v>
      </c>
      <c r="AA113" t="s">
        <v>928</v>
      </c>
      <c r="AB113" t="s">
        <v>929</v>
      </c>
      <c r="AC113" t="s">
        <v>930</v>
      </c>
      <c r="AD113" t="s">
        <v>931</v>
      </c>
      <c r="AE113">
        <v>91</v>
      </c>
    </row>
    <row r="114" spans="1:31" x14ac:dyDescent="0.35">
      <c r="A114">
        <v>118686537479</v>
      </c>
      <c r="B114">
        <v>457681635</v>
      </c>
      <c r="C114" s="1">
        <v>45542.683796296296</v>
      </c>
      <c r="D114" s="1">
        <v>45542.713576388887</v>
      </c>
      <c r="E114" t="s">
        <v>421</v>
      </c>
      <c r="J114" t="s">
        <v>932</v>
      </c>
      <c r="K114" t="s">
        <v>933</v>
      </c>
      <c r="L114" t="s">
        <v>25</v>
      </c>
      <c r="M114" t="s">
        <v>99</v>
      </c>
      <c r="N114" t="s">
        <v>46</v>
      </c>
      <c r="O114" t="s">
        <v>28</v>
      </c>
      <c r="P114" t="s">
        <v>29</v>
      </c>
      <c r="Q114" t="s">
        <v>30</v>
      </c>
      <c r="R114" t="s">
        <v>31</v>
      </c>
      <c r="S114" t="s">
        <v>32</v>
      </c>
      <c r="T114" t="s">
        <v>33</v>
      </c>
      <c r="U114" t="s">
        <v>62</v>
      </c>
      <c r="V114" t="s">
        <v>63</v>
      </c>
      <c r="W114" t="s">
        <v>64</v>
      </c>
      <c r="X114" t="s">
        <v>73</v>
      </c>
      <c r="Y114" t="s">
        <v>66</v>
      </c>
      <c r="Z114" t="s">
        <v>934</v>
      </c>
      <c r="AA114" t="s">
        <v>935</v>
      </c>
      <c r="AB114" t="s">
        <v>936</v>
      </c>
      <c r="AC114" t="s">
        <v>937</v>
      </c>
      <c r="AD114" t="s">
        <v>938</v>
      </c>
      <c r="AE114">
        <v>93</v>
      </c>
    </row>
    <row r="115" spans="1:31" x14ac:dyDescent="0.35">
      <c r="A115">
        <v>118686546847</v>
      </c>
      <c r="B115">
        <v>457681635</v>
      </c>
      <c r="C115" s="1">
        <v>45542.701481481483</v>
      </c>
      <c r="D115" s="1">
        <v>45542.708078703705</v>
      </c>
      <c r="E115" t="s">
        <v>414</v>
      </c>
      <c r="J115" t="s">
        <v>939</v>
      </c>
      <c r="K115" t="s">
        <v>940</v>
      </c>
      <c r="L115" t="s">
        <v>25</v>
      </c>
      <c r="M115" t="s">
        <v>99</v>
      </c>
      <c r="N115" t="s">
        <v>46</v>
      </c>
      <c r="O115" t="s">
        <v>28</v>
      </c>
      <c r="P115" t="s">
        <v>29</v>
      </c>
      <c r="Q115" t="s">
        <v>30</v>
      </c>
      <c r="R115" t="s">
        <v>31</v>
      </c>
      <c r="S115" t="s">
        <v>32</v>
      </c>
      <c r="T115" t="s">
        <v>28</v>
      </c>
      <c r="U115" t="s">
        <v>34</v>
      </c>
      <c r="V115" t="s">
        <v>63</v>
      </c>
      <c r="W115" t="s">
        <v>64</v>
      </c>
      <c r="X115" t="s">
        <v>73</v>
      </c>
      <c r="Y115" t="s">
        <v>125</v>
      </c>
      <c r="Z115">
        <v>0</v>
      </c>
      <c r="AA115">
        <v>0</v>
      </c>
      <c r="AB115">
        <v>0</v>
      </c>
      <c r="AC115">
        <v>0</v>
      </c>
      <c r="AD115" t="s">
        <v>941</v>
      </c>
      <c r="AE115">
        <v>77</v>
      </c>
    </row>
    <row r="116" spans="1:31" x14ac:dyDescent="0.35">
      <c r="A116">
        <v>118686534075</v>
      </c>
      <c r="B116">
        <v>457681635</v>
      </c>
      <c r="C116" s="1">
        <v>45542.67523148148</v>
      </c>
      <c r="D116" s="1">
        <v>45542.706400462965</v>
      </c>
      <c r="E116" t="s">
        <v>363</v>
      </c>
      <c r="J116" t="s">
        <v>44</v>
      </c>
      <c r="K116" t="s">
        <v>45</v>
      </c>
      <c r="L116" t="s">
        <v>25</v>
      </c>
      <c r="M116" t="s">
        <v>26</v>
      </c>
      <c r="N116" t="s">
        <v>46</v>
      </c>
      <c r="O116" t="s">
        <v>28</v>
      </c>
      <c r="P116" t="s">
        <v>29</v>
      </c>
      <c r="Q116" t="s">
        <v>30</v>
      </c>
      <c r="R116" t="s">
        <v>31</v>
      </c>
      <c r="S116" t="s">
        <v>32</v>
      </c>
      <c r="T116" t="s">
        <v>33</v>
      </c>
      <c r="U116" t="s">
        <v>34</v>
      </c>
      <c r="V116" t="s">
        <v>35</v>
      </c>
      <c r="W116" t="s">
        <v>36</v>
      </c>
      <c r="X116" t="s">
        <v>37</v>
      </c>
      <c r="Y116" t="s">
        <v>38</v>
      </c>
      <c r="Z116" t="s">
        <v>47</v>
      </c>
      <c r="AA116" t="s">
        <v>48</v>
      </c>
      <c r="AB116" t="s">
        <v>49</v>
      </c>
      <c r="AC116" t="s">
        <v>50</v>
      </c>
      <c r="AD116" t="s">
        <v>51</v>
      </c>
      <c r="AE116">
        <v>61</v>
      </c>
    </row>
    <row r="117" spans="1:31" x14ac:dyDescent="0.35">
      <c r="A117">
        <v>118686521978</v>
      </c>
      <c r="B117">
        <v>457681635</v>
      </c>
      <c r="C117" s="1">
        <v>45542.654664351852</v>
      </c>
      <c r="D117" s="1">
        <v>45542.704386574071</v>
      </c>
      <c r="E117" t="s">
        <v>414</v>
      </c>
      <c r="J117" t="s">
        <v>942</v>
      </c>
      <c r="K117" t="s">
        <v>943</v>
      </c>
      <c r="L117" t="s">
        <v>25</v>
      </c>
      <c r="M117" t="s">
        <v>99</v>
      </c>
      <c r="N117" t="s">
        <v>107</v>
      </c>
      <c r="O117" t="s">
        <v>28</v>
      </c>
      <c r="P117" t="s">
        <v>29</v>
      </c>
      <c r="Q117" t="s">
        <v>104</v>
      </c>
      <c r="R117" t="s">
        <v>38</v>
      </c>
      <c r="S117" t="s">
        <v>110</v>
      </c>
      <c r="T117" t="s">
        <v>28</v>
      </c>
      <c r="U117" t="s">
        <v>62</v>
      </c>
      <c r="V117" t="s">
        <v>63</v>
      </c>
      <c r="W117" t="s">
        <v>85</v>
      </c>
      <c r="X117" t="s">
        <v>65</v>
      </c>
      <c r="Y117" t="s">
        <v>38</v>
      </c>
      <c r="Z117">
        <v>0</v>
      </c>
      <c r="AA117">
        <v>0</v>
      </c>
      <c r="AB117">
        <v>0</v>
      </c>
      <c r="AC117">
        <v>0</v>
      </c>
      <c r="AD117">
        <v>0</v>
      </c>
      <c r="AE117">
        <v>51</v>
      </c>
    </row>
    <row r="118" spans="1:31" x14ac:dyDescent="0.35">
      <c r="A118">
        <v>118686530339</v>
      </c>
      <c r="B118">
        <v>457681635</v>
      </c>
      <c r="C118" s="1">
        <v>45542.670648148145</v>
      </c>
      <c r="D118" s="1">
        <v>45542.702245370368</v>
      </c>
      <c r="E118" t="s">
        <v>944</v>
      </c>
      <c r="J118" t="s">
        <v>945</v>
      </c>
      <c r="K118" t="s">
        <v>946</v>
      </c>
      <c r="L118" t="s">
        <v>25</v>
      </c>
      <c r="M118" t="s">
        <v>99</v>
      </c>
      <c r="N118" t="s">
        <v>46</v>
      </c>
      <c r="O118" t="s">
        <v>28</v>
      </c>
    </row>
    <row r="119" spans="1:31" x14ac:dyDescent="0.35">
      <c r="A119">
        <v>118686542870</v>
      </c>
      <c r="B119">
        <v>457681635</v>
      </c>
      <c r="C119" s="1">
        <v>45542.694282407407</v>
      </c>
      <c r="D119" s="1">
        <v>45542.697384259256</v>
      </c>
      <c r="E119" t="s">
        <v>414</v>
      </c>
      <c r="J119" t="s">
        <v>947</v>
      </c>
      <c r="K119" t="s">
        <v>948</v>
      </c>
      <c r="L119" t="s">
        <v>91</v>
      </c>
      <c r="M119" t="s">
        <v>99</v>
      </c>
      <c r="N119" t="s">
        <v>46</v>
      </c>
      <c r="O119" t="s">
        <v>28</v>
      </c>
      <c r="P119" t="s">
        <v>29</v>
      </c>
      <c r="Q119" t="s">
        <v>30</v>
      </c>
      <c r="R119" t="s">
        <v>31</v>
      </c>
      <c r="S119" t="s">
        <v>32</v>
      </c>
      <c r="T119" t="s">
        <v>33</v>
      </c>
      <c r="U119" t="s">
        <v>34</v>
      </c>
      <c r="V119" t="s">
        <v>63</v>
      </c>
      <c r="W119" t="s">
        <v>64</v>
      </c>
      <c r="X119" t="s">
        <v>73</v>
      </c>
      <c r="Y119" t="s">
        <v>125</v>
      </c>
      <c r="Z119" t="s">
        <v>389</v>
      </c>
      <c r="AA119" t="s">
        <v>389</v>
      </c>
      <c r="AB119" t="s">
        <v>389</v>
      </c>
      <c r="AC119" t="s">
        <v>389</v>
      </c>
      <c r="AD119" t="s">
        <v>949</v>
      </c>
      <c r="AE119">
        <v>80</v>
      </c>
    </row>
    <row r="120" spans="1:31" x14ac:dyDescent="0.35">
      <c r="A120">
        <v>118686523128</v>
      </c>
      <c r="B120">
        <v>457681635</v>
      </c>
      <c r="C120" s="1">
        <v>45542.657141203701</v>
      </c>
      <c r="D120" s="1">
        <v>45542.694618055553</v>
      </c>
      <c r="E120" t="s">
        <v>363</v>
      </c>
      <c r="J120" t="s">
        <v>23</v>
      </c>
      <c r="K120" t="s">
        <v>24</v>
      </c>
      <c r="L120" t="s">
        <v>25</v>
      </c>
      <c r="M120" t="s">
        <v>26</v>
      </c>
      <c r="N120" t="s">
        <v>27</v>
      </c>
      <c r="O120" t="s">
        <v>28</v>
      </c>
      <c r="P120" t="s">
        <v>29</v>
      </c>
      <c r="Q120" t="s">
        <v>30</v>
      </c>
      <c r="R120" t="s">
        <v>31</v>
      </c>
      <c r="S120" t="s">
        <v>32</v>
      </c>
      <c r="T120" t="s">
        <v>33</v>
      </c>
      <c r="U120" t="s">
        <v>34</v>
      </c>
      <c r="V120" t="s">
        <v>35</v>
      </c>
      <c r="W120" t="s">
        <v>36</v>
      </c>
      <c r="X120" t="s">
        <v>37</v>
      </c>
      <c r="Y120" t="s">
        <v>38</v>
      </c>
      <c r="Z120" t="s">
        <v>39</v>
      </c>
      <c r="AA120" t="s">
        <v>40</v>
      </c>
      <c r="AB120" t="s">
        <v>41</v>
      </c>
      <c r="AC120" t="s">
        <v>42</v>
      </c>
      <c r="AD120" t="s">
        <v>43</v>
      </c>
      <c r="AE120">
        <v>72</v>
      </c>
    </row>
    <row r="121" spans="1:31" x14ac:dyDescent="0.35">
      <c r="A121">
        <v>118686537832</v>
      </c>
      <c r="B121">
        <v>457681635</v>
      </c>
      <c r="C121" s="1">
        <v>45542.684895833336</v>
      </c>
      <c r="D121" s="1">
        <v>45542.690532407411</v>
      </c>
      <c r="E121" t="s">
        <v>414</v>
      </c>
      <c r="J121" t="s">
        <v>950</v>
      </c>
      <c r="K121" t="s">
        <v>951</v>
      </c>
      <c r="L121" t="s">
        <v>25</v>
      </c>
      <c r="M121" t="s">
        <v>99</v>
      </c>
      <c r="N121" t="s">
        <v>46</v>
      </c>
      <c r="O121" t="s">
        <v>28</v>
      </c>
      <c r="P121" t="s">
        <v>29</v>
      </c>
      <c r="Q121" t="s">
        <v>30</v>
      </c>
      <c r="R121" t="s">
        <v>31</v>
      </c>
      <c r="S121" t="s">
        <v>32</v>
      </c>
      <c r="T121" t="s">
        <v>33</v>
      </c>
      <c r="U121" t="s">
        <v>34</v>
      </c>
      <c r="V121" t="s">
        <v>63</v>
      </c>
      <c r="W121" t="s">
        <v>64</v>
      </c>
      <c r="X121" t="s">
        <v>73</v>
      </c>
      <c r="Y121" t="s">
        <v>125</v>
      </c>
      <c r="Z121" t="s">
        <v>389</v>
      </c>
      <c r="AA121" t="s">
        <v>389</v>
      </c>
      <c r="AB121" t="s">
        <v>389</v>
      </c>
      <c r="AC121" t="s">
        <v>389</v>
      </c>
      <c r="AD121" t="s">
        <v>952</v>
      </c>
      <c r="AE121">
        <v>80</v>
      </c>
    </row>
    <row r="122" spans="1:31" x14ac:dyDescent="0.35">
      <c r="A122">
        <v>118686524265</v>
      </c>
      <c r="B122">
        <v>457681635</v>
      </c>
      <c r="C122" s="1">
        <v>45542.659699074073</v>
      </c>
      <c r="D122" s="1">
        <v>45542.687835648147</v>
      </c>
      <c r="E122" t="s">
        <v>414</v>
      </c>
      <c r="J122" t="s">
        <v>953</v>
      </c>
      <c r="K122" t="s">
        <v>954</v>
      </c>
      <c r="L122" t="s">
        <v>25</v>
      </c>
      <c r="M122" t="s">
        <v>99</v>
      </c>
      <c r="N122" t="s">
        <v>46</v>
      </c>
      <c r="O122" t="s">
        <v>28</v>
      </c>
      <c r="P122" t="s">
        <v>29</v>
      </c>
      <c r="Q122" t="s">
        <v>30</v>
      </c>
      <c r="R122" t="s">
        <v>31</v>
      </c>
      <c r="S122" t="s">
        <v>32</v>
      </c>
      <c r="T122" t="s">
        <v>33</v>
      </c>
      <c r="U122" t="s">
        <v>115</v>
      </c>
      <c r="V122" t="s">
        <v>63</v>
      </c>
      <c r="W122" t="s">
        <v>64</v>
      </c>
      <c r="X122" t="s">
        <v>73</v>
      </c>
      <c r="Y122" t="s">
        <v>125</v>
      </c>
      <c r="Z122" t="s">
        <v>955</v>
      </c>
      <c r="AA122" t="s">
        <v>956</v>
      </c>
      <c r="AB122" t="s">
        <v>957</v>
      </c>
      <c r="AC122" t="s">
        <v>958</v>
      </c>
      <c r="AD122" t="s">
        <v>959</v>
      </c>
      <c r="AE122">
        <v>75</v>
      </c>
    </row>
    <row r="123" spans="1:31" x14ac:dyDescent="0.35">
      <c r="A123">
        <v>118686522553</v>
      </c>
      <c r="B123">
        <v>457681635</v>
      </c>
      <c r="C123" s="1">
        <v>45542.656238425923</v>
      </c>
      <c r="D123" s="1">
        <v>45542.687337962961</v>
      </c>
      <c r="E123" t="s">
        <v>414</v>
      </c>
      <c r="J123" t="s">
        <v>960</v>
      </c>
      <c r="K123" t="s">
        <v>961</v>
      </c>
      <c r="L123" t="s">
        <v>25</v>
      </c>
      <c r="M123" t="s">
        <v>99</v>
      </c>
      <c r="N123" t="s">
        <v>46</v>
      </c>
      <c r="O123" t="s">
        <v>28</v>
      </c>
      <c r="P123" t="s">
        <v>29</v>
      </c>
      <c r="Q123" t="s">
        <v>30</v>
      </c>
      <c r="R123" t="s">
        <v>31</v>
      </c>
      <c r="S123" t="s">
        <v>32</v>
      </c>
      <c r="T123" t="s">
        <v>33</v>
      </c>
      <c r="U123" t="s">
        <v>34</v>
      </c>
      <c r="V123" t="s">
        <v>63</v>
      </c>
      <c r="W123" t="s">
        <v>64</v>
      </c>
      <c r="X123" t="s">
        <v>73</v>
      </c>
      <c r="Y123" t="s">
        <v>38</v>
      </c>
      <c r="Z123" t="s">
        <v>962</v>
      </c>
      <c r="AA123" t="s">
        <v>963</v>
      </c>
      <c r="AB123" t="s">
        <v>964</v>
      </c>
      <c r="AC123" t="s">
        <v>965</v>
      </c>
      <c r="AD123" t="s">
        <v>966</v>
      </c>
      <c r="AE123">
        <v>70</v>
      </c>
    </row>
    <row r="124" spans="1:31" x14ac:dyDescent="0.35">
      <c r="A124">
        <v>118686531854</v>
      </c>
      <c r="B124">
        <v>457681635</v>
      </c>
      <c r="C124" s="1">
        <v>45542.673703703702</v>
      </c>
      <c r="D124" s="1">
        <v>45542.674837962964</v>
      </c>
      <c r="E124" t="s">
        <v>967</v>
      </c>
      <c r="J124" t="s">
        <v>968</v>
      </c>
      <c r="K124" t="s">
        <v>969</v>
      </c>
      <c r="L124" t="s">
        <v>25</v>
      </c>
      <c r="M124" t="s">
        <v>99</v>
      </c>
      <c r="N124" t="s">
        <v>46</v>
      </c>
      <c r="O124" t="s">
        <v>28</v>
      </c>
      <c r="P124" t="s">
        <v>29</v>
      </c>
      <c r="Q124" t="s">
        <v>30</v>
      </c>
      <c r="R124" t="s">
        <v>31</v>
      </c>
      <c r="S124" t="s">
        <v>32</v>
      </c>
      <c r="T124" t="s">
        <v>33</v>
      </c>
      <c r="U124" t="s">
        <v>34</v>
      </c>
      <c r="V124" t="s">
        <v>63</v>
      </c>
      <c r="W124" t="s">
        <v>85</v>
      </c>
      <c r="X124" t="s">
        <v>73</v>
      </c>
      <c r="Y124" t="s">
        <v>66</v>
      </c>
    </row>
    <row r="125" spans="1:31" x14ac:dyDescent="0.35">
      <c r="A125">
        <v>118686527064</v>
      </c>
      <c r="B125">
        <v>457681635</v>
      </c>
      <c r="C125" s="1">
        <v>45542.65960648148</v>
      </c>
      <c r="D125" s="1">
        <v>45542.668391203704</v>
      </c>
      <c r="E125" t="s">
        <v>970</v>
      </c>
      <c r="J125" t="s">
        <v>971</v>
      </c>
      <c r="K125" t="s">
        <v>972</v>
      </c>
      <c r="L125" t="s">
        <v>25</v>
      </c>
      <c r="M125" t="s">
        <v>99</v>
      </c>
      <c r="N125" t="s">
        <v>46</v>
      </c>
      <c r="O125" t="s">
        <v>28</v>
      </c>
      <c r="P125" t="s">
        <v>29</v>
      </c>
      <c r="Q125" t="s">
        <v>30</v>
      </c>
      <c r="R125" t="s">
        <v>31</v>
      </c>
      <c r="S125" t="s">
        <v>32</v>
      </c>
      <c r="T125" t="s">
        <v>28</v>
      </c>
      <c r="U125" t="s">
        <v>34</v>
      </c>
      <c r="V125" t="s">
        <v>35</v>
      </c>
      <c r="W125" t="s">
        <v>36</v>
      </c>
      <c r="X125" t="s">
        <v>73</v>
      </c>
      <c r="Y125" t="s">
        <v>125</v>
      </c>
    </row>
    <row r="126" spans="1:31" x14ac:dyDescent="0.35">
      <c r="A126">
        <v>118686522650</v>
      </c>
      <c r="B126">
        <v>457681635</v>
      </c>
      <c r="C126" s="1">
        <v>45542.654965277776</v>
      </c>
      <c r="D126" s="1">
        <v>45542.658715277779</v>
      </c>
      <c r="E126" t="s">
        <v>973</v>
      </c>
      <c r="J126" t="s">
        <v>974</v>
      </c>
      <c r="K126" t="s">
        <v>975</v>
      </c>
      <c r="L126" t="s">
        <v>25</v>
      </c>
      <c r="M126" t="s">
        <v>99</v>
      </c>
      <c r="N126" t="s">
        <v>46</v>
      </c>
      <c r="O126" t="s">
        <v>28</v>
      </c>
      <c r="P126" t="s">
        <v>29</v>
      </c>
      <c r="Q126" t="s">
        <v>30</v>
      </c>
      <c r="R126" t="s">
        <v>38</v>
      </c>
      <c r="S126" t="s">
        <v>32</v>
      </c>
      <c r="T126" t="s">
        <v>61</v>
      </c>
      <c r="U126" t="s">
        <v>34</v>
      </c>
      <c r="V126" t="s">
        <v>63</v>
      </c>
      <c r="W126" t="s">
        <v>64</v>
      </c>
      <c r="X126" t="s">
        <v>73</v>
      </c>
      <c r="Y126" t="s">
        <v>66</v>
      </c>
    </row>
    <row r="127" spans="1:31" x14ac:dyDescent="0.35">
      <c r="A127">
        <v>118690893004</v>
      </c>
      <c r="B127">
        <v>457736327</v>
      </c>
      <c r="C127" s="1">
        <v>45548.451053240744</v>
      </c>
      <c r="D127" s="1">
        <v>45549.023622685185</v>
      </c>
      <c r="E127" t="s">
        <v>363</v>
      </c>
      <c r="J127" t="s">
        <v>364</v>
      </c>
      <c r="K127" t="s">
        <v>365</v>
      </c>
      <c r="L127" t="s">
        <v>130</v>
      </c>
      <c r="M127" t="s">
        <v>131</v>
      </c>
      <c r="N127" t="s">
        <v>132</v>
      </c>
      <c r="O127" t="s">
        <v>133</v>
      </c>
      <c r="P127" t="s">
        <v>134</v>
      </c>
      <c r="Q127" t="s">
        <v>222</v>
      </c>
      <c r="R127" t="s">
        <v>136</v>
      </c>
      <c r="S127" t="s">
        <v>207</v>
      </c>
      <c r="T127" t="s">
        <v>138</v>
      </c>
      <c r="U127" t="s">
        <v>166</v>
      </c>
      <c r="V127" t="s">
        <v>140</v>
      </c>
      <c r="W127" t="s">
        <v>141</v>
      </c>
      <c r="X127" t="s">
        <v>151</v>
      </c>
      <c r="Y127" t="s">
        <v>143</v>
      </c>
      <c r="Z127" t="s">
        <v>366</v>
      </c>
      <c r="AA127" t="s">
        <v>367</v>
      </c>
      <c r="AB127" t="s">
        <v>367</v>
      </c>
      <c r="AC127" t="s">
        <v>367</v>
      </c>
      <c r="AD127" t="s">
        <v>367</v>
      </c>
      <c r="AE127">
        <v>34</v>
      </c>
    </row>
    <row r="128" spans="1:31" x14ac:dyDescent="0.35">
      <c r="A128">
        <v>118688326133</v>
      </c>
      <c r="B128">
        <v>457736327</v>
      </c>
      <c r="C128" s="1">
        <v>45545.638379629629</v>
      </c>
      <c r="D128" s="1">
        <v>45545.645173611112</v>
      </c>
      <c r="E128" t="s">
        <v>769</v>
      </c>
      <c r="J128" t="s">
        <v>1035</v>
      </c>
      <c r="K128" t="s">
        <v>1036</v>
      </c>
      <c r="L128" t="s">
        <v>157</v>
      </c>
      <c r="M128" t="s">
        <v>131</v>
      </c>
      <c r="N128" t="s">
        <v>132</v>
      </c>
      <c r="O128" t="s">
        <v>133</v>
      </c>
      <c r="P128" t="s">
        <v>1037</v>
      </c>
      <c r="Q128" t="s">
        <v>135</v>
      </c>
      <c r="R128" t="s">
        <v>136</v>
      </c>
      <c r="S128" t="s">
        <v>137</v>
      </c>
      <c r="T128" t="s">
        <v>138</v>
      </c>
      <c r="U128" t="s">
        <v>139</v>
      </c>
      <c r="V128" t="s">
        <v>140</v>
      </c>
      <c r="W128" t="s">
        <v>141</v>
      </c>
      <c r="X128" t="s">
        <v>151</v>
      </c>
      <c r="Y128" t="s">
        <v>143</v>
      </c>
      <c r="Z128" t="s">
        <v>1038</v>
      </c>
      <c r="AA128" t="s">
        <v>1038</v>
      </c>
      <c r="AB128" t="s">
        <v>1038</v>
      </c>
      <c r="AC128" t="s">
        <v>1038</v>
      </c>
      <c r="AD128" t="s">
        <v>1038</v>
      </c>
      <c r="AE128">
        <v>60</v>
      </c>
    </row>
    <row r="129" spans="1:31" x14ac:dyDescent="0.35">
      <c r="A129">
        <v>118686635493</v>
      </c>
      <c r="B129">
        <v>457736327</v>
      </c>
      <c r="C129" s="1">
        <v>45542.867835648147</v>
      </c>
      <c r="D129" s="1">
        <v>45543.648530092592</v>
      </c>
      <c r="E129" t="s">
        <v>694</v>
      </c>
      <c r="J129" t="s">
        <v>149</v>
      </c>
      <c r="K129" t="s">
        <v>150</v>
      </c>
      <c r="L129" t="s">
        <v>130</v>
      </c>
      <c r="M129" t="s">
        <v>131</v>
      </c>
      <c r="N129" t="s">
        <v>132</v>
      </c>
      <c r="O129" t="s">
        <v>133</v>
      </c>
      <c r="P129" t="s">
        <v>134</v>
      </c>
      <c r="Q129" t="s">
        <v>135</v>
      </c>
      <c r="R129" t="s">
        <v>136</v>
      </c>
      <c r="S129" t="s">
        <v>137</v>
      </c>
      <c r="T129" t="s">
        <v>138</v>
      </c>
      <c r="U129" t="s">
        <v>139</v>
      </c>
      <c r="V129" t="s">
        <v>140</v>
      </c>
      <c r="W129" t="s">
        <v>141</v>
      </c>
      <c r="X129" t="s">
        <v>151</v>
      </c>
      <c r="Y129" t="s">
        <v>143</v>
      </c>
      <c r="Z129" t="s">
        <v>152</v>
      </c>
      <c r="AA129" t="s">
        <v>153</v>
      </c>
      <c r="AB129" t="s">
        <v>154</v>
      </c>
      <c r="AC129" t="s">
        <v>147</v>
      </c>
      <c r="AD129" t="s">
        <v>148</v>
      </c>
      <c r="AE129">
        <v>98</v>
      </c>
    </row>
    <row r="130" spans="1:31" x14ac:dyDescent="0.35">
      <c r="A130">
        <v>118686710895</v>
      </c>
      <c r="B130">
        <v>457736327</v>
      </c>
      <c r="C130" s="1">
        <v>45543.020208333335</v>
      </c>
      <c r="D130" s="1">
        <v>45543.02511574074</v>
      </c>
      <c r="E130" t="s">
        <v>1041</v>
      </c>
      <c r="J130" t="s">
        <v>155</v>
      </c>
      <c r="K130" t="s">
        <v>156</v>
      </c>
      <c r="L130" t="s">
        <v>157</v>
      </c>
      <c r="M130" t="s">
        <v>158</v>
      </c>
      <c r="N130" t="s">
        <v>159</v>
      </c>
      <c r="O130" t="s">
        <v>160</v>
      </c>
      <c r="P130" t="s">
        <v>161</v>
      </c>
      <c r="Q130" t="s">
        <v>162</v>
      </c>
      <c r="R130" t="s">
        <v>163</v>
      </c>
      <c r="S130" t="s">
        <v>164</v>
      </c>
      <c r="T130" t="s">
        <v>165</v>
      </c>
      <c r="U130" t="s">
        <v>166</v>
      </c>
      <c r="V130" t="s">
        <v>167</v>
      </c>
      <c r="W130" t="s">
        <v>141</v>
      </c>
      <c r="X130" t="s">
        <v>168</v>
      </c>
      <c r="Y130" t="s">
        <v>143</v>
      </c>
    </row>
    <row r="131" spans="1:31" x14ac:dyDescent="0.35">
      <c r="A131">
        <v>118686537877</v>
      </c>
      <c r="B131">
        <v>457736327</v>
      </c>
      <c r="C131" s="1">
        <v>45542.684652777774</v>
      </c>
      <c r="D131" s="1">
        <v>45542.77952546296</v>
      </c>
      <c r="E131" t="s">
        <v>715</v>
      </c>
      <c r="J131" t="s">
        <v>171</v>
      </c>
      <c r="K131" t="s">
        <v>172</v>
      </c>
      <c r="L131" t="s">
        <v>130</v>
      </c>
      <c r="M131" t="s">
        <v>173</v>
      </c>
      <c r="N131" t="s">
        <v>132</v>
      </c>
      <c r="O131" t="s">
        <v>174</v>
      </c>
      <c r="P131" t="s">
        <v>134</v>
      </c>
      <c r="Q131" t="s">
        <v>135</v>
      </c>
      <c r="R131" t="s">
        <v>136</v>
      </c>
      <c r="S131" t="s">
        <v>175</v>
      </c>
      <c r="T131" t="s">
        <v>138</v>
      </c>
      <c r="U131" t="s">
        <v>176</v>
      </c>
      <c r="V131" t="s">
        <v>140</v>
      </c>
      <c r="W131" t="s">
        <v>177</v>
      </c>
      <c r="X131" t="s">
        <v>142</v>
      </c>
      <c r="Y131" t="s">
        <v>178</v>
      </c>
      <c r="Z131" t="s">
        <v>179</v>
      </c>
      <c r="AA131" t="s">
        <v>180</v>
      </c>
      <c r="AB131" t="s">
        <v>179</v>
      </c>
      <c r="AC131" t="s">
        <v>169</v>
      </c>
      <c r="AD131" t="s">
        <v>170</v>
      </c>
      <c r="AE131">
        <v>50</v>
      </c>
    </row>
    <row r="132" spans="1:31" x14ac:dyDescent="0.35">
      <c r="A132">
        <v>118686534751</v>
      </c>
      <c r="B132">
        <v>457736327</v>
      </c>
      <c r="C132" s="1">
        <v>45542.679074074076</v>
      </c>
      <c r="D132" s="1">
        <v>45542.752442129633</v>
      </c>
      <c r="E132" t="s">
        <v>834</v>
      </c>
      <c r="J132" t="s">
        <v>182</v>
      </c>
      <c r="K132" t="s">
        <v>183</v>
      </c>
      <c r="L132" t="s">
        <v>130</v>
      </c>
      <c r="M132" t="s">
        <v>131</v>
      </c>
      <c r="N132" t="s">
        <v>184</v>
      </c>
      <c r="O132" t="s">
        <v>133</v>
      </c>
      <c r="P132" t="s">
        <v>134</v>
      </c>
      <c r="Q132" t="s">
        <v>135</v>
      </c>
      <c r="R132" t="s">
        <v>136</v>
      </c>
      <c r="S132" t="s">
        <v>137</v>
      </c>
      <c r="T132" t="s">
        <v>165</v>
      </c>
      <c r="U132" t="s">
        <v>139</v>
      </c>
      <c r="V132" t="s">
        <v>140</v>
      </c>
      <c r="W132" t="s">
        <v>177</v>
      </c>
      <c r="X132" t="s">
        <v>142</v>
      </c>
      <c r="Y132" t="s">
        <v>143</v>
      </c>
      <c r="Z132">
        <v>250000</v>
      </c>
      <c r="AA132" t="s">
        <v>181</v>
      </c>
      <c r="AB132" t="s">
        <v>181</v>
      </c>
      <c r="AC132" t="s">
        <v>181</v>
      </c>
      <c r="AD132" t="s">
        <v>181</v>
      </c>
      <c r="AE132">
        <v>65</v>
      </c>
    </row>
    <row r="133" spans="1:31" x14ac:dyDescent="0.35">
      <c r="A133">
        <v>118686541961</v>
      </c>
      <c r="B133">
        <v>457736327</v>
      </c>
      <c r="C133" s="1">
        <v>45542.672303240739</v>
      </c>
      <c r="D133" s="1">
        <v>45542.750034722223</v>
      </c>
      <c r="E133" t="s">
        <v>834</v>
      </c>
      <c r="J133" t="s">
        <v>187</v>
      </c>
      <c r="K133" t="s">
        <v>188</v>
      </c>
      <c r="L133" t="s">
        <v>130</v>
      </c>
      <c r="M133" t="s">
        <v>131</v>
      </c>
      <c r="N133" t="s">
        <v>132</v>
      </c>
      <c r="O133" t="s">
        <v>133</v>
      </c>
      <c r="P133" t="s">
        <v>134</v>
      </c>
      <c r="Q133" t="s">
        <v>135</v>
      </c>
      <c r="R133" t="s">
        <v>136</v>
      </c>
      <c r="S133" t="s">
        <v>137</v>
      </c>
      <c r="T133" t="s">
        <v>138</v>
      </c>
      <c r="U133" t="s">
        <v>139</v>
      </c>
      <c r="V133" t="s">
        <v>140</v>
      </c>
      <c r="W133" t="s">
        <v>189</v>
      </c>
      <c r="X133" t="s">
        <v>142</v>
      </c>
      <c r="Y133" t="s">
        <v>143</v>
      </c>
      <c r="Z133" t="s">
        <v>190</v>
      </c>
      <c r="AA133" t="s">
        <v>186</v>
      </c>
      <c r="AB133" t="s">
        <v>186</v>
      </c>
      <c r="AC133" t="s">
        <v>185</v>
      </c>
      <c r="AD133" t="s">
        <v>186</v>
      </c>
      <c r="AE133">
        <v>100</v>
      </c>
    </row>
    <row r="134" spans="1:31" x14ac:dyDescent="0.35">
      <c r="A134">
        <v>118686529199</v>
      </c>
      <c r="B134">
        <v>457736327</v>
      </c>
      <c r="C134" s="1">
        <v>45542.66810185185</v>
      </c>
      <c r="D134" s="1">
        <v>45542.742349537039</v>
      </c>
      <c r="E134" t="s">
        <v>834</v>
      </c>
      <c r="J134" t="s">
        <v>192</v>
      </c>
      <c r="K134" t="s">
        <v>193</v>
      </c>
      <c r="L134" t="s">
        <v>130</v>
      </c>
      <c r="M134" t="s">
        <v>131</v>
      </c>
      <c r="N134" t="s">
        <v>132</v>
      </c>
      <c r="O134" t="s">
        <v>133</v>
      </c>
      <c r="P134" t="s">
        <v>134</v>
      </c>
      <c r="Q134" t="s">
        <v>135</v>
      </c>
      <c r="R134" t="s">
        <v>136</v>
      </c>
      <c r="S134" t="s">
        <v>137</v>
      </c>
      <c r="T134" t="s">
        <v>138</v>
      </c>
      <c r="U134" t="s">
        <v>139</v>
      </c>
      <c r="V134" t="s">
        <v>140</v>
      </c>
      <c r="W134" t="s">
        <v>189</v>
      </c>
      <c r="X134" t="s">
        <v>142</v>
      </c>
      <c r="Y134" t="s">
        <v>194</v>
      </c>
      <c r="Z134" t="s">
        <v>186</v>
      </c>
      <c r="AA134" t="s">
        <v>186</v>
      </c>
      <c r="AB134" t="s">
        <v>186</v>
      </c>
      <c r="AC134" t="s">
        <v>191</v>
      </c>
      <c r="AD134" t="s">
        <v>186</v>
      </c>
      <c r="AE134">
        <v>60</v>
      </c>
    </row>
    <row r="135" spans="1:31" x14ac:dyDescent="0.35">
      <c r="A135">
        <v>118686522742</v>
      </c>
      <c r="B135">
        <v>457736327</v>
      </c>
      <c r="C135" s="1">
        <v>45542.655717592592</v>
      </c>
      <c r="D135" s="1">
        <v>45542.742071759261</v>
      </c>
      <c r="E135" t="s">
        <v>834</v>
      </c>
      <c r="J135" t="s">
        <v>197</v>
      </c>
      <c r="K135" t="s">
        <v>198</v>
      </c>
      <c r="L135" t="s">
        <v>130</v>
      </c>
      <c r="M135" t="s">
        <v>131</v>
      </c>
      <c r="N135" t="s">
        <v>184</v>
      </c>
      <c r="O135" t="s">
        <v>133</v>
      </c>
      <c r="P135" t="s">
        <v>134</v>
      </c>
      <c r="Q135" t="s">
        <v>135</v>
      </c>
      <c r="R135" t="s">
        <v>136</v>
      </c>
      <c r="S135" t="s">
        <v>137</v>
      </c>
      <c r="T135" t="s">
        <v>165</v>
      </c>
      <c r="U135" t="s">
        <v>139</v>
      </c>
      <c r="V135" t="s">
        <v>140</v>
      </c>
      <c r="W135" t="s">
        <v>189</v>
      </c>
      <c r="X135" t="s">
        <v>142</v>
      </c>
      <c r="Y135" t="s">
        <v>143</v>
      </c>
      <c r="Z135" t="s">
        <v>199</v>
      </c>
      <c r="AA135" t="s">
        <v>200</v>
      </c>
      <c r="AB135" t="s">
        <v>186</v>
      </c>
      <c r="AC135" t="s">
        <v>195</v>
      </c>
      <c r="AD135" t="s">
        <v>196</v>
      </c>
      <c r="AE135">
        <v>60</v>
      </c>
    </row>
    <row r="136" spans="1:31" x14ac:dyDescent="0.35">
      <c r="A136">
        <v>118686536302</v>
      </c>
      <c r="B136">
        <v>457736327</v>
      </c>
      <c r="C136" s="1">
        <v>45542.677766203706</v>
      </c>
      <c r="D136" s="1">
        <v>45542.741666666669</v>
      </c>
      <c r="E136" t="s">
        <v>834</v>
      </c>
      <c r="J136" t="s">
        <v>202</v>
      </c>
      <c r="K136" t="s">
        <v>203</v>
      </c>
      <c r="L136" t="s">
        <v>130</v>
      </c>
      <c r="M136" t="s">
        <v>131</v>
      </c>
      <c r="N136" t="s">
        <v>132</v>
      </c>
      <c r="O136" t="s">
        <v>133</v>
      </c>
      <c r="P136" t="s">
        <v>134</v>
      </c>
      <c r="Q136" t="s">
        <v>135</v>
      </c>
      <c r="R136" t="s">
        <v>136</v>
      </c>
      <c r="S136" t="s">
        <v>137</v>
      </c>
      <c r="T136" t="s">
        <v>138</v>
      </c>
      <c r="U136" t="s">
        <v>139</v>
      </c>
      <c r="V136" t="s">
        <v>140</v>
      </c>
      <c r="W136" t="s">
        <v>189</v>
      </c>
      <c r="X136" t="s">
        <v>142</v>
      </c>
      <c r="Y136" t="s">
        <v>143</v>
      </c>
      <c r="Z136" t="s">
        <v>204</v>
      </c>
      <c r="AA136" t="s">
        <v>186</v>
      </c>
      <c r="AB136" t="s">
        <v>186</v>
      </c>
      <c r="AC136" t="s">
        <v>201</v>
      </c>
      <c r="AD136" t="s">
        <v>186</v>
      </c>
      <c r="AE136">
        <v>60</v>
      </c>
    </row>
    <row r="137" spans="1:31" x14ac:dyDescent="0.35">
      <c r="A137">
        <v>118686535375</v>
      </c>
      <c r="B137">
        <v>457736327</v>
      </c>
      <c r="C137" s="1">
        <v>45542.680289351854</v>
      </c>
      <c r="D137" s="1">
        <v>45542.740613425929</v>
      </c>
      <c r="E137" t="s">
        <v>715</v>
      </c>
      <c r="J137" t="s">
        <v>205</v>
      </c>
      <c r="K137" t="s">
        <v>206</v>
      </c>
      <c r="L137" t="s">
        <v>130</v>
      </c>
      <c r="M137" t="s">
        <v>173</v>
      </c>
      <c r="N137" t="s">
        <v>132</v>
      </c>
      <c r="O137" t="s">
        <v>133</v>
      </c>
      <c r="P137" t="s">
        <v>134</v>
      </c>
      <c r="Q137" t="s">
        <v>135</v>
      </c>
      <c r="R137" t="s">
        <v>136</v>
      </c>
      <c r="S137" t="s">
        <v>207</v>
      </c>
      <c r="T137" t="s">
        <v>138</v>
      </c>
      <c r="U137" t="s">
        <v>208</v>
      </c>
      <c r="V137" t="s">
        <v>209</v>
      </c>
      <c r="W137" t="s">
        <v>177</v>
      </c>
      <c r="X137" t="s">
        <v>142</v>
      </c>
      <c r="Y137" t="s">
        <v>178</v>
      </c>
    </row>
    <row r="138" spans="1:31" x14ac:dyDescent="0.35">
      <c r="A138">
        <v>118686527372</v>
      </c>
      <c r="B138">
        <v>457736327</v>
      </c>
      <c r="C138" s="1">
        <v>45542.656782407408</v>
      </c>
      <c r="D138" s="1">
        <v>45542.740520833337</v>
      </c>
      <c r="E138" t="s">
        <v>834</v>
      </c>
      <c r="J138" t="s">
        <v>210</v>
      </c>
      <c r="K138" t="s">
        <v>211</v>
      </c>
      <c r="L138" t="s">
        <v>130</v>
      </c>
      <c r="M138" t="s">
        <v>131</v>
      </c>
      <c r="N138" t="s">
        <v>132</v>
      </c>
      <c r="O138" t="s">
        <v>133</v>
      </c>
      <c r="P138" t="s">
        <v>134</v>
      </c>
      <c r="Q138" t="s">
        <v>135</v>
      </c>
      <c r="R138" t="s">
        <v>136</v>
      </c>
      <c r="S138" t="s">
        <v>137</v>
      </c>
      <c r="T138" t="s">
        <v>138</v>
      </c>
      <c r="U138" t="s">
        <v>139</v>
      </c>
      <c r="V138" t="s">
        <v>140</v>
      </c>
      <c r="W138" t="s">
        <v>141</v>
      </c>
      <c r="X138" t="s">
        <v>151</v>
      </c>
      <c r="Y138" t="s">
        <v>143</v>
      </c>
      <c r="Z138" t="s">
        <v>212</v>
      </c>
      <c r="AA138" t="s">
        <v>213</v>
      </c>
      <c r="AB138" t="s">
        <v>214</v>
      </c>
      <c r="AC138">
        <v>0</v>
      </c>
      <c r="AD138">
        <v>0</v>
      </c>
      <c r="AE138">
        <v>50</v>
      </c>
    </row>
    <row r="139" spans="1:31" x14ac:dyDescent="0.35">
      <c r="A139">
        <v>118686540651</v>
      </c>
      <c r="B139">
        <v>457736327</v>
      </c>
      <c r="C139" s="1">
        <v>45542.681157407409</v>
      </c>
      <c r="D139" s="1">
        <v>45542.733680555553</v>
      </c>
      <c r="E139" t="s">
        <v>715</v>
      </c>
      <c r="J139" t="s">
        <v>215</v>
      </c>
      <c r="K139" t="s">
        <v>216</v>
      </c>
      <c r="L139" t="s">
        <v>130</v>
      </c>
      <c r="M139" t="s">
        <v>131</v>
      </c>
      <c r="N139" t="s">
        <v>132</v>
      </c>
      <c r="O139" t="s">
        <v>160</v>
      </c>
    </row>
    <row r="140" spans="1:31" x14ac:dyDescent="0.35">
      <c r="A140">
        <v>118686535348</v>
      </c>
      <c r="B140">
        <v>457736327</v>
      </c>
      <c r="C140" s="1">
        <v>45542.679074074076</v>
      </c>
      <c r="D140" s="1">
        <v>45542.717581018522</v>
      </c>
      <c r="E140" t="s">
        <v>715</v>
      </c>
      <c r="J140" t="s">
        <v>217</v>
      </c>
      <c r="K140" t="s">
        <v>218</v>
      </c>
      <c r="L140" t="s">
        <v>130</v>
      </c>
      <c r="M140" t="s">
        <v>173</v>
      </c>
      <c r="N140" t="s">
        <v>132</v>
      </c>
      <c r="O140" t="s">
        <v>133</v>
      </c>
    </row>
    <row r="141" spans="1:31" x14ac:dyDescent="0.35">
      <c r="A141">
        <v>118686546471</v>
      </c>
      <c r="B141">
        <v>457736327</v>
      </c>
      <c r="C141" s="1">
        <v>45542.700497685182</v>
      </c>
      <c r="D141" s="1">
        <v>45542.71398148148</v>
      </c>
      <c r="E141" t="s">
        <v>715</v>
      </c>
      <c r="J141" t="s">
        <v>219</v>
      </c>
      <c r="K141" t="s">
        <v>220</v>
      </c>
      <c r="L141" t="s">
        <v>130</v>
      </c>
      <c r="M141" t="s">
        <v>221</v>
      </c>
      <c r="N141" t="s">
        <v>132</v>
      </c>
      <c r="O141" t="s">
        <v>133</v>
      </c>
      <c r="P141" t="s">
        <v>134</v>
      </c>
      <c r="Q141" t="s">
        <v>222</v>
      </c>
      <c r="R141" t="s">
        <v>136</v>
      </c>
      <c r="S141" t="s">
        <v>137</v>
      </c>
      <c r="T141" t="s">
        <v>138</v>
      </c>
      <c r="U141" t="s">
        <v>139</v>
      </c>
      <c r="V141" t="s">
        <v>140</v>
      </c>
      <c r="W141" t="s">
        <v>189</v>
      </c>
      <c r="X141" t="s">
        <v>151</v>
      </c>
      <c r="Y141" t="s">
        <v>143</v>
      </c>
    </row>
    <row r="142" spans="1:31" x14ac:dyDescent="0.35">
      <c r="A142">
        <v>118686536325</v>
      </c>
      <c r="B142">
        <v>457736327</v>
      </c>
      <c r="C142" s="1">
        <v>45542.681574074071</v>
      </c>
      <c r="D142" s="1">
        <v>45542.712256944447</v>
      </c>
      <c r="E142" t="s">
        <v>715</v>
      </c>
      <c r="J142" t="s">
        <v>223</v>
      </c>
      <c r="K142" t="s">
        <v>224</v>
      </c>
      <c r="L142" t="s">
        <v>130</v>
      </c>
      <c r="M142" t="s">
        <v>221</v>
      </c>
      <c r="N142" t="s">
        <v>132</v>
      </c>
      <c r="O142" t="s">
        <v>133</v>
      </c>
      <c r="P142" t="s">
        <v>161</v>
      </c>
      <c r="Q142" t="s">
        <v>135</v>
      </c>
      <c r="R142" t="s">
        <v>136</v>
      </c>
      <c r="S142" t="s">
        <v>207</v>
      </c>
      <c r="T142" t="s">
        <v>165</v>
      </c>
      <c r="U142" t="s">
        <v>176</v>
      </c>
      <c r="V142" t="s">
        <v>209</v>
      </c>
      <c r="W142" t="s">
        <v>189</v>
      </c>
      <c r="X142" t="s">
        <v>151</v>
      </c>
      <c r="Y142" t="s">
        <v>225</v>
      </c>
    </row>
    <row r="143" spans="1:31" x14ac:dyDescent="0.35">
      <c r="A143">
        <v>118686536506</v>
      </c>
      <c r="B143">
        <v>457736327</v>
      </c>
      <c r="C143" s="1">
        <v>45542.68204861111</v>
      </c>
      <c r="D143" s="1">
        <v>45542.699861111112</v>
      </c>
      <c r="E143" t="s">
        <v>834</v>
      </c>
      <c r="J143" t="s">
        <v>226</v>
      </c>
      <c r="K143" t="s">
        <v>227</v>
      </c>
      <c r="L143" t="s">
        <v>130</v>
      </c>
      <c r="M143" t="s">
        <v>131</v>
      </c>
      <c r="N143" t="s">
        <v>132</v>
      </c>
      <c r="O143" t="s">
        <v>228</v>
      </c>
      <c r="P143" t="s">
        <v>134</v>
      </c>
      <c r="Q143" t="s">
        <v>135</v>
      </c>
      <c r="R143" t="s">
        <v>136</v>
      </c>
      <c r="S143" t="s">
        <v>175</v>
      </c>
      <c r="T143" t="s">
        <v>165</v>
      </c>
      <c r="U143" t="s">
        <v>139</v>
      </c>
      <c r="V143" t="s">
        <v>140</v>
      </c>
      <c r="W143" t="s">
        <v>189</v>
      </c>
      <c r="X143" t="s">
        <v>142</v>
      </c>
      <c r="Y143" t="s">
        <v>143</v>
      </c>
      <c r="Z143" t="s">
        <v>186</v>
      </c>
      <c r="AA143" t="s">
        <v>186</v>
      </c>
      <c r="AB143" t="s">
        <v>186</v>
      </c>
      <c r="AC143">
        <v>0</v>
      </c>
      <c r="AD143" t="s">
        <v>186</v>
      </c>
      <c r="AE143">
        <v>50</v>
      </c>
    </row>
    <row r="144" spans="1:31" x14ac:dyDescent="0.35">
      <c r="A144">
        <v>118686538970</v>
      </c>
      <c r="B144">
        <v>457736327</v>
      </c>
      <c r="C144" s="1">
        <v>45542.684386574074</v>
      </c>
      <c r="D144" s="1">
        <v>45542.690949074073</v>
      </c>
      <c r="E144" t="s">
        <v>715</v>
      </c>
      <c r="J144" t="s">
        <v>229</v>
      </c>
      <c r="K144" t="s">
        <v>230</v>
      </c>
    </row>
    <row r="145" spans="1:15" x14ac:dyDescent="0.35">
      <c r="A145">
        <v>118686535277</v>
      </c>
      <c r="B145">
        <v>457736327</v>
      </c>
      <c r="C145" s="1">
        <v>45542.680011574077</v>
      </c>
      <c r="D145" s="1">
        <v>45542.68613425926</v>
      </c>
      <c r="E145" t="s">
        <v>715</v>
      </c>
      <c r="J145" t="s">
        <v>231</v>
      </c>
      <c r="K145" t="s">
        <v>232</v>
      </c>
      <c r="L145" t="s">
        <v>130</v>
      </c>
      <c r="M145" t="s">
        <v>221</v>
      </c>
      <c r="N145" t="s">
        <v>132</v>
      </c>
      <c r="O145" t="s">
        <v>228</v>
      </c>
    </row>
    <row r="146" spans="1:15" x14ac:dyDescent="0.35">
      <c r="A146">
        <v>118686536300</v>
      </c>
      <c r="B146">
        <v>457736327</v>
      </c>
      <c r="C146" s="1">
        <v>45542.682141203702</v>
      </c>
      <c r="D146" s="1">
        <v>45542.683217592596</v>
      </c>
      <c r="E146" t="s">
        <v>715</v>
      </c>
      <c r="J146" t="s">
        <v>233</v>
      </c>
      <c r="K146" t="s">
        <v>234</v>
      </c>
      <c r="L146" t="s">
        <v>130</v>
      </c>
      <c r="M146" t="s">
        <v>158</v>
      </c>
      <c r="N146" t="s">
        <v>132</v>
      </c>
      <c r="O146" t="s">
        <v>160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7AAEC-D97B-44B6-A3D3-899C9C42F922}">
  <sheetPr>
    <tabColor rgb="FF0137A6"/>
  </sheetPr>
  <dimension ref="C3:M128"/>
  <sheetViews>
    <sheetView showGridLines="0" topLeftCell="A13" workbookViewId="0">
      <selection activeCell="D24" sqref="D24"/>
    </sheetView>
  </sheetViews>
  <sheetFormatPr defaultColWidth="8.90625" defaultRowHeight="13" x14ac:dyDescent="0.35"/>
  <cols>
    <col min="1" max="2" width="8.90625" style="11"/>
    <col min="3" max="4" width="38.6328125" style="11" bestFit="1" customWidth="1"/>
    <col min="5" max="5" width="12.453125" style="11" bestFit="1" customWidth="1"/>
    <col min="6" max="10" width="8.90625" style="11"/>
    <col min="11" max="12" width="31.54296875" style="11" bestFit="1" customWidth="1"/>
    <col min="13" max="13" width="12.453125" style="11" bestFit="1" customWidth="1"/>
    <col min="14" max="16384" width="8.90625" style="11"/>
  </cols>
  <sheetData>
    <row r="3" spans="3:13" x14ac:dyDescent="0.35">
      <c r="C3" s="73" t="s">
        <v>269</v>
      </c>
      <c r="D3" s="73"/>
      <c r="E3" s="73"/>
      <c r="K3" s="73" t="s">
        <v>270</v>
      </c>
      <c r="L3" s="73"/>
      <c r="M3" s="73"/>
    </row>
    <row r="4" spans="3:13" x14ac:dyDescent="0.35">
      <c r="C4" s="13" t="s">
        <v>1042</v>
      </c>
      <c r="D4" s="14">
        <v>45560</v>
      </c>
      <c r="E4" s="13" t="s">
        <v>1043</v>
      </c>
      <c r="K4" s="13" t="s">
        <v>1042</v>
      </c>
      <c r="L4" s="14">
        <v>45560</v>
      </c>
      <c r="M4" s="13" t="s">
        <v>1043</v>
      </c>
    </row>
    <row r="5" spans="3:13" x14ac:dyDescent="0.35">
      <c r="C5" s="15" t="s">
        <v>331</v>
      </c>
      <c r="D5" s="15" t="s">
        <v>996</v>
      </c>
      <c r="E5" s="15" t="str">
        <f>IF(COUNTIF($D$5:$D$128,C5)=1,"Old Response","New Response")</f>
        <v>Old Response</v>
      </c>
      <c r="K5" s="15" t="s">
        <v>149</v>
      </c>
      <c r="L5" s="15" t="s">
        <v>364</v>
      </c>
      <c r="M5" s="15" t="str">
        <f>IF(COUNTIF($L$5:$L$25,K5)=1,"Old Response","New Response")</f>
        <v>Old Response</v>
      </c>
    </row>
    <row r="6" spans="3:13" x14ac:dyDescent="0.35">
      <c r="C6" s="16" t="s">
        <v>339</v>
      </c>
      <c r="D6" s="16" t="s">
        <v>1000</v>
      </c>
      <c r="E6" s="16" t="str">
        <f t="shared" ref="E6:E69" si="0">IF(COUNTIF($D$5:$D$128,C6)=1,"Old Response","New Response")</f>
        <v>Old Response</v>
      </c>
      <c r="K6" s="16" t="s">
        <v>155</v>
      </c>
      <c r="L6" s="16" t="s">
        <v>1035</v>
      </c>
      <c r="M6" s="16" t="str">
        <f t="shared" ref="M6:M25" si="1">IF(COUNTIF($L$5:$L$25,K6)=1,"Old Response","New Response")</f>
        <v>Old Response</v>
      </c>
    </row>
    <row r="7" spans="3:13" x14ac:dyDescent="0.35">
      <c r="C7" s="16" t="s">
        <v>347</v>
      </c>
      <c r="D7" s="16" t="s">
        <v>608</v>
      </c>
      <c r="E7" s="16" t="str">
        <f t="shared" si="0"/>
        <v>Old Response</v>
      </c>
      <c r="K7" s="16" t="s">
        <v>171</v>
      </c>
      <c r="L7" s="16" t="s">
        <v>1039</v>
      </c>
      <c r="M7" s="16" t="str">
        <f t="shared" si="1"/>
        <v>Old Response</v>
      </c>
    </row>
    <row r="8" spans="3:13" x14ac:dyDescent="0.35">
      <c r="C8" s="16" t="s">
        <v>350</v>
      </c>
      <c r="D8" s="16" t="s">
        <v>398</v>
      </c>
      <c r="E8" s="16" t="str">
        <f t="shared" si="0"/>
        <v>Old Response</v>
      </c>
      <c r="K8" s="16" t="s">
        <v>182</v>
      </c>
      <c r="L8" s="16" t="s">
        <v>149</v>
      </c>
      <c r="M8" s="16" t="str">
        <f t="shared" si="1"/>
        <v>Old Response</v>
      </c>
    </row>
    <row r="9" spans="3:13" x14ac:dyDescent="0.35">
      <c r="C9" s="16" t="s">
        <v>356</v>
      </c>
      <c r="D9" s="16" t="s">
        <v>1012</v>
      </c>
      <c r="E9" s="16" t="str">
        <f t="shared" si="0"/>
        <v>Old Response</v>
      </c>
      <c r="K9" s="16" t="s">
        <v>187</v>
      </c>
      <c r="L9" s="16" t="s">
        <v>155</v>
      </c>
      <c r="M9" s="16" t="str">
        <f t="shared" si="1"/>
        <v>Old Response</v>
      </c>
    </row>
    <row r="10" spans="3:13" x14ac:dyDescent="0.35">
      <c r="C10" s="16" t="s">
        <v>364</v>
      </c>
      <c r="D10" s="16" t="s">
        <v>331</v>
      </c>
      <c r="E10" s="16" t="str">
        <f t="shared" si="0"/>
        <v>Old Response</v>
      </c>
      <c r="K10" s="16" t="s">
        <v>192</v>
      </c>
      <c r="L10" s="16" t="s">
        <v>171</v>
      </c>
      <c r="M10" s="16" t="str">
        <f t="shared" si="1"/>
        <v>Old Response</v>
      </c>
    </row>
    <row r="11" spans="3:13" x14ac:dyDescent="0.35">
      <c r="C11" s="16" t="s">
        <v>369</v>
      </c>
      <c r="D11" s="16" t="s">
        <v>339</v>
      </c>
      <c r="E11" s="16" t="str">
        <f t="shared" si="0"/>
        <v>Old Response</v>
      </c>
      <c r="K11" s="16" t="s">
        <v>197</v>
      </c>
      <c r="L11" s="16" t="s">
        <v>182</v>
      </c>
      <c r="M11" s="16" t="str">
        <f t="shared" si="1"/>
        <v>Old Response</v>
      </c>
    </row>
    <row r="12" spans="3:13" x14ac:dyDescent="0.35">
      <c r="C12" s="16" t="s">
        <v>376</v>
      </c>
      <c r="D12" s="16" t="s">
        <v>347</v>
      </c>
      <c r="E12" s="16" t="str">
        <f t="shared" si="0"/>
        <v>Old Response</v>
      </c>
      <c r="K12" s="16" t="s">
        <v>202</v>
      </c>
      <c r="L12" s="16" t="s">
        <v>187</v>
      </c>
      <c r="M12" s="16" t="str">
        <f t="shared" si="1"/>
        <v>Old Response</v>
      </c>
    </row>
    <row r="13" spans="3:13" x14ac:dyDescent="0.35">
      <c r="C13" s="16" t="s">
        <v>384</v>
      </c>
      <c r="D13" s="16" t="s">
        <v>350</v>
      </c>
      <c r="E13" s="16" t="str">
        <f t="shared" si="0"/>
        <v>Old Response</v>
      </c>
      <c r="K13" s="16" t="s">
        <v>205</v>
      </c>
      <c r="L13" s="16" t="s">
        <v>192</v>
      </c>
      <c r="M13" s="16" t="str">
        <f t="shared" si="1"/>
        <v>Old Response</v>
      </c>
    </row>
    <row r="14" spans="3:13" x14ac:dyDescent="0.35">
      <c r="C14" s="16" t="s">
        <v>391</v>
      </c>
      <c r="D14" s="16" t="s">
        <v>356</v>
      </c>
      <c r="E14" s="16" t="str">
        <f t="shared" si="0"/>
        <v>Old Response</v>
      </c>
      <c r="K14" s="16" t="s">
        <v>210</v>
      </c>
      <c r="L14" s="16" t="s">
        <v>197</v>
      </c>
      <c r="M14" s="16" t="str">
        <f t="shared" si="1"/>
        <v>Old Response</v>
      </c>
    </row>
    <row r="15" spans="3:13" x14ac:dyDescent="0.35">
      <c r="C15" s="16" t="s">
        <v>398</v>
      </c>
      <c r="D15" s="16" t="s">
        <v>364</v>
      </c>
      <c r="E15" s="16" t="str">
        <f t="shared" si="0"/>
        <v>Old Response</v>
      </c>
      <c r="K15" s="16" t="s">
        <v>215</v>
      </c>
      <c r="L15" s="16" t="s">
        <v>202</v>
      </c>
      <c r="M15" s="16" t="str">
        <f t="shared" si="1"/>
        <v>Old Response</v>
      </c>
    </row>
    <row r="16" spans="3:13" x14ac:dyDescent="0.35">
      <c r="C16" s="16" t="s">
        <v>401</v>
      </c>
      <c r="D16" s="16" t="s">
        <v>369</v>
      </c>
      <c r="E16" s="16" t="str">
        <f t="shared" si="0"/>
        <v>Old Response</v>
      </c>
      <c r="K16" s="16" t="s">
        <v>217</v>
      </c>
      <c r="L16" s="16" t="s">
        <v>205</v>
      </c>
      <c r="M16" s="16" t="str">
        <f t="shared" si="1"/>
        <v>Old Response</v>
      </c>
    </row>
    <row r="17" spans="3:13" x14ac:dyDescent="0.35">
      <c r="C17" s="16" t="s">
        <v>409</v>
      </c>
      <c r="D17" s="16" t="s">
        <v>376</v>
      </c>
      <c r="E17" s="16" t="str">
        <f t="shared" si="0"/>
        <v>Old Response</v>
      </c>
      <c r="K17" s="16" t="s">
        <v>219</v>
      </c>
      <c r="L17" s="16" t="s">
        <v>210</v>
      </c>
      <c r="M17" s="16" t="str">
        <f t="shared" si="1"/>
        <v>Old Response</v>
      </c>
    </row>
    <row r="18" spans="3:13" x14ac:dyDescent="0.35">
      <c r="C18" s="16" t="s">
        <v>412</v>
      </c>
      <c r="D18" s="16" t="s">
        <v>384</v>
      </c>
      <c r="E18" s="16" t="str">
        <f t="shared" si="0"/>
        <v>Old Response</v>
      </c>
      <c r="K18" s="16" t="s">
        <v>223</v>
      </c>
      <c r="L18" s="16" t="s">
        <v>215</v>
      </c>
      <c r="M18" s="16" t="str">
        <f t="shared" si="1"/>
        <v>Old Response</v>
      </c>
    </row>
    <row r="19" spans="3:13" x14ac:dyDescent="0.35">
      <c r="C19" s="16" t="s">
        <v>415</v>
      </c>
      <c r="D19" s="16" t="s">
        <v>391</v>
      </c>
      <c r="E19" s="16" t="str">
        <f t="shared" si="0"/>
        <v>Old Response</v>
      </c>
      <c r="K19" s="16" t="s">
        <v>226</v>
      </c>
      <c r="L19" s="16" t="s">
        <v>217</v>
      </c>
      <c r="M19" s="16" t="str">
        <f t="shared" si="1"/>
        <v>Old Response</v>
      </c>
    </row>
    <row r="20" spans="3:13" x14ac:dyDescent="0.35">
      <c r="C20" s="16" t="s">
        <v>422</v>
      </c>
      <c r="D20" s="16" t="s">
        <v>401</v>
      </c>
      <c r="E20" s="16" t="str">
        <f t="shared" si="0"/>
        <v>Old Response</v>
      </c>
      <c r="K20" s="16" t="s">
        <v>229</v>
      </c>
      <c r="L20" s="16" t="s">
        <v>219</v>
      </c>
      <c r="M20" s="16" t="str">
        <f t="shared" si="1"/>
        <v>Old Response</v>
      </c>
    </row>
    <row r="21" spans="3:13" x14ac:dyDescent="0.35">
      <c r="C21" s="16" t="s">
        <v>429</v>
      </c>
      <c r="D21" s="16" t="s">
        <v>409</v>
      </c>
      <c r="E21" s="16" t="str">
        <f t="shared" si="0"/>
        <v>Old Response</v>
      </c>
      <c r="K21" s="16" t="s">
        <v>231</v>
      </c>
      <c r="L21" s="16" t="s">
        <v>223</v>
      </c>
      <c r="M21" s="16" t="str">
        <f t="shared" si="1"/>
        <v>Old Response</v>
      </c>
    </row>
    <row r="22" spans="3:13" x14ac:dyDescent="0.35">
      <c r="C22" s="16" t="s">
        <v>436</v>
      </c>
      <c r="D22" s="16" t="s">
        <v>412</v>
      </c>
      <c r="E22" s="16" t="str">
        <f t="shared" si="0"/>
        <v>Old Response</v>
      </c>
      <c r="K22" s="16" t="s">
        <v>233</v>
      </c>
      <c r="L22" s="16" t="s">
        <v>226</v>
      </c>
      <c r="M22" s="16" t="str">
        <f t="shared" si="1"/>
        <v>Old Response</v>
      </c>
    </row>
    <row r="23" spans="3:13" x14ac:dyDescent="0.35">
      <c r="C23" s="16" t="s">
        <v>442</v>
      </c>
      <c r="D23" s="16" t="s">
        <v>415</v>
      </c>
      <c r="E23" s="16" t="str">
        <f t="shared" si="0"/>
        <v>Old Response</v>
      </c>
      <c r="K23" s="16"/>
      <c r="L23" s="16" t="s">
        <v>229</v>
      </c>
      <c r="M23" s="16" t="str">
        <f t="shared" si="1"/>
        <v>New Response</v>
      </c>
    </row>
    <row r="24" spans="3:13" x14ac:dyDescent="0.35">
      <c r="C24" s="16" t="s">
        <v>449</v>
      </c>
      <c r="D24" s="16" t="s">
        <v>422</v>
      </c>
      <c r="E24" s="16" t="str">
        <f t="shared" si="0"/>
        <v>Old Response</v>
      </c>
      <c r="K24" s="16"/>
      <c r="L24" s="16" t="s">
        <v>231</v>
      </c>
      <c r="M24" s="16" t="str">
        <f t="shared" si="1"/>
        <v>New Response</v>
      </c>
    </row>
    <row r="25" spans="3:13" ht="13.5" thickBot="1" x14ac:dyDescent="0.4">
      <c r="C25" s="16" t="s">
        <v>457</v>
      </c>
      <c r="D25" s="16" t="s">
        <v>429</v>
      </c>
      <c r="E25" s="16" t="str">
        <f t="shared" si="0"/>
        <v>Old Response</v>
      </c>
      <c r="H25" s="11">
        <f>1+1</f>
        <v>2</v>
      </c>
      <c r="K25" s="17"/>
      <c r="L25" s="17" t="s">
        <v>233</v>
      </c>
      <c r="M25" s="17" t="str">
        <f t="shared" si="1"/>
        <v>New Response</v>
      </c>
    </row>
    <row r="26" spans="3:13" x14ac:dyDescent="0.35">
      <c r="C26" s="16" t="s">
        <v>464</v>
      </c>
      <c r="D26" s="16" t="s">
        <v>436</v>
      </c>
      <c r="E26" s="16" t="str">
        <f t="shared" si="0"/>
        <v>Old Response</v>
      </c>
    </row>
    <row r="27" spans="3:13" x14ac:dyDescent="0.35">
      <c r="C27" s="16" t="s">
        <v>471</v>
      </c>
      <c r="D27" s="16" t="s">
        <v>442</v>
      </c>
      <c r="E27" s="16" t="str">
        <f t="shared" si="0"/>
        <v>Old Response</v>
      </c>
    </row>
    <row r="28" spans="3:13" x14ac:dyDescent="0.35">
      <c r="C28" s="16" t="s">
        <v>473</v>
      </c>
      <c r="D28" s="16" t="s">
        <v>449</v>
      </c>
      <c r="E28" s="16" t="str">
        <f t="shared" si="0"/>
        <v>Old Response</v>
      </c>
    </row>
    <row r="29" spans="3:13" x14ac:dyDescent="0.35">
      <c r="C29" s="16" t="s">
        <v>481</v>
      </c>
      <c r="D29" s="16" t="s">
        <v>457</v>
      </c>
      <c r="E29" s="16" t="str">
        <f t="shared" si="0"/>
        <v>Old Response</v>
      </c>
    </row>
    <row r="30" spans="3:13" x14ac:dyDescent="0.35">
      <c r="C30" s="16" t="s">
        <v>488</v>
      </c>
      <c r="D30" s="16" t="s">
        <v>464</v>
      </c>
      <c r="E30" s="16" t="str">
        <f t="shared" si="0"/>
        <v>Old Response</v>
      </c>
    </row>
    <row r="31" spans="3:13" x14ac:dyDescent="0.35">
      <c r="C31" s="16" t="s">
        <v>492</v>
      </c>
      <c r="D31" s="16" t="s">
        <v>471</v>
      </c>
      <c r="E31" s="16" t="str">
        <f t="shared" si="0"/>
        <v>Old Response</v>
      </c>
    </row>
    <row r="32" spans="3:13" x14ac:dyDescent="0.35">
      <c r="C32" s="16" t="s">
        <v>499</v>
      </c>
      <c r="D32" s="16" t="s">
        <v>473</v>
      </c>
      <c r="E32" s="16" t="str">
        <f t="shared" si="0"/>
        <v>Old Response</v>
      </c>
    </row>
    <row r="33" spans="3:9" x14ac:dyDescent="0.35">
      <c r="C33" s="16" t="s">
        <v>507</v>
      </c>
      <c r="D33" s="16" t="s">
        <v>481</v>
      </c>
      <c r="E33" s="16" t="str">
        <f t="shared" si="0"/>
        <v>Old Response</v>
      </c>
    </row>
    <row r="34" spans="3:9" x14ac:dyDescent="0.35">
      <c r="C34" s="16" t="s">
        <v>514</v>
      </c>
      <c r="D34" s="16" t="s">
        <v>488</v>
      </c>
      <c r="E34" s="16" t="str">
        <f t="shared" si="0"/>
        <v>Old Response</v>
      </c>
    </row>
    <row r="35" spans="3:9" x14ac:dyDescent="0.35">
      <c r="C35" s="16" t="s">
        <v>517</v>
      </c>
      <c r="D35" s="16" t="s">
        <v>492</v>
      </c>
      <c r="E35" s="16" t="str">
        <f t="shared" si="0"/>
        <v>Old Response</v>
      </c>
    </row>
    <row r="36" spans="3:9" x14ac:dyDescent="0.35">
      <c r="C36" s="16" t="s">
        <v>520</v>
      </c>
      <c r="D36" s="16" t="s">
        <v>499</v>
      </c>
      <c r="E36" s="16" t="str">
        <f t="shared" si="0"/>
        <v>Old Response</v>
      </c>
      <c r="I36" s="21">
        <f>147/198</f>
        <v>0.74242424242424243</v>
      </c>
    </row>
    <row r="37" spans="3:9" x14ac:dyDescent="0.35">
      <c r="C37" s="16" t="s">
        <v>528</v>
      </c>
      <c r="D37" s="16" t="s">
        <v>507</v>
      </c>
      <c r="E37" s="16" t="str">
        <f t="shared" si="0"/>
        <v>Old Response</v>
      </c>
    </row>
    <row r="38" spans="3:9" x14ac:dyDescent="0.35">
      <c r="C38" s="16" t="s">
        <v>531</v>
      </c>
      <c r="D38" s="16" t="s">
        <v>514</v>
      </c>
      <c r="E38" s="16" t="str">
        <f t="shared" si="0"/>
        <v>Old Response</v>
      </c>
    </row>
    <row r="39" spans="3:9" x14ac:dyDescent="0.35">
      <c r="C39" s="16" t="s">
        <v>539</v>
      </c>
      <c r="D39" s="16" t="s">
        <v>517</v>
      </c>
      <c r="E39" s="16" t="str">
        <f t="shared" si="0"/>
        <v>Old Response</v>
      </c>
    </row>
    <row r="40" spans="3:9" x14ac:dyDescent="0.35">
      <c r="C40" s="16" t="s">
        <v>542</v>
      </c>
      <c r="D40" s="16" t="s">
        <v>520</v>
      </c>
      <c r="E40" s="16" t="str">
        <f t="shared" si="0"/>
        <v>Old Response</v>
      </c>
    </row>
    <row r="41" spans="3:9" x14ac:dyDescent="0.35">
      <c r="C41" s="16" t="s">
        <v>545</v>
      </c>
      <c r="D41" s="16" t="s">
        <v>528</v>
      </c>
      <c r="E41" s="16" t="str">
        <f t="shared" si="0"/>
        <v>Old Response</v>
      </c>
    </row>
    <row r="42" spans="3:9" x14ac:dyDescent="0.35">
      <c r="C42" s="16" t="s">
        <v>547</v>
      </c>
      <c r="D42" s="16" t="s">
        <v>531</v>
      </c>
      <c r="E42" s="16" t="str">
        <f t="shared" si="0"/>
        <v>Old Response</v>
      </c>
    </row>
    <row r="43" spans="3:9" x14ac:dyDescent="0.35">
      <c r="C43" s="16" t="s">
        <v>555</v>
      </c>
      <c r="D43" s="16" t="s">
        <v>539</v>
      </c>
      <c r="E43" s="16" t="str">
        <f t="shared" si="0"/>
        <v>Old Response</v>
      </c>
    </row>
    <row r="44" spans="3:9" x14ac:dyDescent="0.35">
      <c r="C44" s="16" t="s">
        <v>82</v>
      </c>
      <c r="D44" s="16" t="s">
        <v>542</v>
      </c>
      <c r="E44" s="16" t="str">
        <f t="shared" si="0"/>
        <v>Old Response</v>
      </c>
    </row>
    <row r="45" spans="3:9" x14ac:dyDescent="0.35">
      <c r="C45" s="16" t="s">
        <v>558</v>
      </c>
      <c r="D45" s="16" t="s">
        <v>545</v>
      </c>
      <c r="E45" s="16" t="str">
        <f t="shared" si="0"/>
        <v>Old Response</v>
      </c>
    </row>
    <row r="46" spans="3:9" x14ac:dyDescent="0.35">
      <c r="C46" s="16" t="s">
        <v>80</v>
      </c>
      <c r="D46" s="16" t="s">
        <v>547</v>
      </c>
      <c r="E46" s="16" t="str">
        <f t="shared" si="0"/>
        <v>Old Response</v>
      </c>
    </row>
    <row r="47" spans="3:9" x14ac:dyDescent="0.35">
      <c r="C47" s="16" t="s">
        <v>563</v>
      </c>
      <c r="D47" s="16" t="s">
        <v>555</v>
      </c>
      <c r="E47" s="16" t="str">
        <f t="shared" si="0"/>
        <v>Old Response</v>
      </c>
    </row>
    <row r="48" spans="3:9" x14ac:dyDescent="0.35">
      <c r="C48" s="16" t="s">
        <v>570</v>
      </c>
      <c r="D48" s="16" t="s">
        <v>82</v>
      </c>
      <c r="E48" s="16" t="str">
        <f t="shared" si="0"/>
        <v>Old Response</v>
      </c>
    </row>
    <row r="49" spans="3:5" x14ac:dyDescent="0.35">
      <c r="C49" s="16" t="s">
        <v>577</v>
      </c>
      <c r="D49" s="16" t="s">
        <v>558</v>
      </c>
      <c r="E49" s="16" t="str">
        <f t="shared" si="0"/>
        <v>Old Response</v>
      </c>
    </row>
    <row r="50" spans="3:5" x14ac:dyDescent="0.35">
      <c r="C50" s="16" t="s">
        <v>584</v>
      </c>
      <c r="D50" s="16" t="s">
        <v>80</v>
      </c>
      <c r="E50" s="16" t="str">
        <f t="shared" si="0"/>
        <v>Old Response</v>
      </c>
    </row>
    <row r="51" spans="3:5" x14ac:dyDescent="0.35">
      <c r="C51" s="16" t="s">
        <v>589</v>
      </c>
      <c r="D51" s="16" t="s">
        <v>563</v>
      </c>
      <c r="E51" s="16" t="str">
        <f t="shared" si="0"/>
        <v>Old Response</v>
      </c>
    </row>
    <row r="52" spans="3:5" x14ac:dyDescent="0.35">
      <c r="C52" s="16" t="s">
        <v>593</v>
      </c>
      <c r="D52" s="16" t="s">
        <v>570</v>
      </c>
      <c r="E52" s="16" t="str">
        <f t="shared" si="0"/>
        <v>Old Response</v>
      </c>
    </row>
    <row r="53" spans="3:5" x14ac:dyDescent="0.35">
      <c r="C53" s="16" t="s">
        <v>600</v>
      </c>
      <c r="D53" s="16" t="s">
        <v>577</v>
      </c>
      <c r="E53" s="16" t="str">
        <f t="shared" si="0"/>
        <v>Old Response</v>
      </c>
    </row>
    <row r="54" spans="3:5" x14ac:dyDescent="0.35">
      <c r="C54" s="16" t="s">
        <v>608</v>
      </c>
      <c r="D54" s="16" t="s">
        <v>584</v>
      </c>
      <c r="E54" s="16" t="str">
        <f t="shared" si="0"/>
        <v>Old Response</v>
      </c>
    </row>
    <row r="55" spans="3:5" x14ac:dyDescent="0.35">
      <c r="C55" s="16" t="s">
        <v>610</v>
      </c>
      <c r="D55" s="16" t="s">
        <v>589</v>
      </c>
      <c r="E55" s="16" t="str">
        <f t="shared" si="0"/>
        <v>Old Response</v>
      </c>
    </row>
    <row r="56" spans="3:5" x14ac:dyDescent="0.35">
      <c r="C56" s="16" t="s">
        <v>617</v>
      </c>
      <c r="D56" s="16" t="s">
        <v>593</v>
      </c>
      <c r="E56" s="16" t="str">
        <f t="shared" si="0"/>
        <v>Old Response</v>
      </c>
    </row>
    <row r="57" spans="3:5" x14ac:dyDescent="0.35">
      <c r="C57" s="16" t="s">
        <v>625</v>
      </c>
      <c r="D57" s="16" t="s">
        <v>600</v>
      </c>
      <c r="E57" s="16" t="str">
        <f t="shared" si="0"/>
        <v>Old Response</v>
      </c>
    </row>
    <row r="58" spans="3:5" x14ac:dyDescent="0.35">
      <c r="C58" s="16" t="s">
        <v>71</v>
      </c>
      <c r="D58" s="16" t="s">
        <v>610</v>
      </c>
      <c r="E58" s="16" t="str">
        <f t="shared" si="0"/>
        <v>Old Response</v>
      </c>
    </row>
    <row r="59" spans="3:5" x14ac:dyDescent="0.35">
      <c r="C59" s="16" t="s">
        <v>634</v>
      </c>
      <c r="D59" s="16" t="s">
        <v>617</v>
      </c>
      <c r="E59" s="16" t="str">
        <f t="shared" si="0"/>
        <v>Old Response</v>
      </c>
    </row>
    <row r="60" spans="3:5" x14ac:dyDescent="0.35">
      <c r="C60" s="16" t="s">
        <v>637</v>
      </c>
      <c r="D60" s="16" t="s">
        <v>625</v>
      </c>
      <c r="E60" s="16" t="str">
        <f t="shared" si="0"/>
        <v>Old Response</v>
      </c>
    </row>
    <row r="61" spans="3:5" x14ac:dyDescent="0.35">
      <c r="C61" s="16" t="s">
        <v>641</v>
      </c>
      <c r="D61" s="16" t="s">
        <v>71</v>
      </c>
      <c r="E61" s="16" t="str">
        <f t="shared" si="0"/>
        <v>Old Response</v>
      </c>
    </row>
    <row r="62" spans="3:5" x14ac:dyDescent="0.35">
      <c r="C62" s="16" t="s">
        <v>645</v>
      </c>
      <c r="D62" s="16" t="s">
        <v>634</v>
      </c>
      <c r="E62" s="16" t="str">
        <f t="shared" si="0"/>
        <v>Old Response</v>
      </c>
    </row>
    <row r="63" spans="3:5" x14ac:dyDescent="0.35">
      <c r="C63" s="16" t="s">
        <v>652</v>
      </c>
      <c r="D63" s="16" t="s">
        <v>637</v>
      </c>
      <c r="E63" s="16" t="str">
        <f t="shared" si="0"/>
        <v>Old Response</v>
      </c>
    </row>
    <row r="64" spans="3:5" x14ac:dyDescent="0.35">
      <c r="C64" s="16" t="s">
        <v>660</v>
      </c>
      <c r="D64" s="16" t="s">
        <v>641</v>
      </c>
      <c r="E64" s="16" t="str">
        <f t="shared" si="0"/>
        <v>Old Response</v>
      </c>
    </row>
    <row r="65" spans="3:5" x14ac:dyDescent="0.35">
      <c r="C65" s="16" t="s">
        <v>663</v>
      </c>
      <c r="D65" s="16" t="s">
        <v>645</v>
      </c>
      <c r="E65" s="16" t="str">
        <f t="shared" si="0"/>
        <v>Old Response</v>
      </c>
    </row>
    <row r="66" spans="3:5" x14ac:dyDescent="0.35">
      <c r="C66" s="16" t="s">
        <v>671</v>
      </c>
      <c r="D66" s="16" t="s">
        <v>652</v>
      </c>
      <c r="E66" s="16" t="str">
        <f t="shared" si="0"/>
        <v>Old Response</v>
      </c>
    </row>
    <row r="67" spans="3:5" x14ac:dyDescent="0.35">
      <c r="C67" s="16" t="s">
        <v>678</v>
      </c>
      <c r="D67" s="16" t="s">
        <v>660</v>
      </c>
      <c r="E67" s="16" t="str">
        <f t="shared" si="0"/>
        <v>New Response</v>
      </c>
    </row>
    <row r="68" spans="3:5" x14ac:dyDescent="0.35">
      <c r="C68" s="16" t="s">
        <v>686</v>
      </c>
      <c r="D68" s="16" t="s">
        <v>663</v>
      </c>
      <c r="E68" s="16" t="str">
        <f t="shared" si="0"/>
        <v>Old Response</v>
      </c>
    </row>
    <row r="69" spans="3:5" x14ac:dyDescent="0.35">
      <c r="C69" s="16" t="s">
        <v>692</v>
      </c>
      <c r="D69" s="16" t="s">
        <v>671</v>
      </c>
      <c r="E69" s="16" t="str">
        <f t="shared" si="0"/>
        <v>Old Response</v>
      </c>
    </row>
    <row r="70" spans="3:5" x14ac:dyDescent="0.35">
      <c r="C70" s="16" t="s">
        <v>695</v>
      </c>
      <c r="D70" s="16" t="s">
        <v>678</v>
      </c>
      <c r="E70" s="16" t="str">
        <f t="shared" ref="E70:E128" si="2">IF(COUNTIF($D$5:$D$128,C70)=1,"Old Response","New Response")</f>
        <v>Old Response</v>
      </c>
    </row>
    <row r="71" spans="3:5" x14ac:dyDescent="0.35">
      <c r="C71" s="16" t="s">
        <v>701</v>
      </c>
      <c r="D71" s="16" t="s">
        <v>686</v>
      </c>
      <c r="E71" s="16" t="str">
        <f t="shared" si="2"/>
        <v>Old Response</v>
      </c>
    </row>
    <row r="72" spans="3:5" x14ac:dyDescent="0.35">
      <c r="C72" s="16" t="s">
        <v>59</v>
      </c>
      <c r="D72" s="16" t="s">
        <v>692</v>
      </c>
      <c r="E72" s="16" t="str">
        <f t="shared" si="2"/>
        <v>Old Response</v>
      </c>
    </row>
    <row r="73" spans="3:5" x14ac:dyDescent="0.35">
      <c r="C73" s="16" t="s">
        <v>709</v>
      </c>
      <c r="D73" s="16" t="s">
        <v>695</v>
      </c>
      <c r="E73" s="16" t="str">
        <f t="shared" si="2"/>
        <v>Old Response</v>
      </c>
    </row>
    <row r="74" spans="3:5" x14ac:dyDescent="0.35">
      <c r="C74" s="16" t="s">
        <v>716</v>
      </c>
      <c r="D74" s="16" t="s">
        <v>701</v>
      </c>
      <c r="E74" s="16" t="str">
        <f t="shared" si="2"/>
        <v>Old Response</v>
      </c>
    </row>
    <row r="75" spans="3:5" x14ac:dyDescent="0.35">
      <c r="C75" s="16" t="s">
        <v>718</v>
      </c>
      <c r="D75" s="16" t="s">
        <v>59</v>
      </c>
      <c r="E75" s="16" t="str">
        <f t="shared" si="2"/>
        <v>Old Response</v>
      </c>
    </row>
    <row r="76" spans="3:5" x14ac:dyDescent="0.35">
      <c r="C76" s="16" t="s">
        <v>723</v>
      </c>
      <c r="D76" s="16" t="s">
        <v>709</v>
      </c>
      <c r="E76" s="16" t="str">
        <f t="shared" si="2"/>
        <v>Old Response</v>
      </c>
    </row>
    <row r="77" spans="3:5" x14ac:dyDescent="0.35">
      <c r="C77" s="16" t="s">
        <v>731</v>
      </c>
      <c r="D77" s="16" t="s">
        <v>716</v>
      </c>
      <c r="E77" s="16" t="str">
        <f t="shared" si="2"/>
        <v>Old Response</v>
      </c>
    </row>
    <row r="78" spans="3:5" x14ac:dyDescent="0.35">
      <c r="C78" s="16" t="s">
        <v>738</v>
      </c>
      <c r="D78" s="16" t="s">
        <v>718</v>
      </c>
      <c r="E78" s="16" t="str">
        <f t="shared" si="2"/>
        <v>Old Response</v>
      </c>
    </row>
    <row r="79" spans="3:5" x14ac:dyDescent="0.35">
      <c r="C79" s="16" t="s">
        <v>745</v>
      </c>
      <c r="D79" s="16" t="s">
        <v>723</v>
      </c>
      <c r="E79" s="16" t="str">
        <f t="shared" si="2"/>
        <v>Old Response</v>
      </c>
    </row>
    <row r="80" spans="3:5" x14ac:dyDescent="0.35">
      <c r="C80" s="16" t="s">
        <v>750</v>
      </c>
      <c r="D80" s="16" t="s">
        <v>731</v>
      </c>
      <c r="E80" s="16" t="str">
        <f t="shared" si="2"/>
        <v>Old Response</v>
      </c>
    </row>
    <row r="81" spans="3:5" x14ac:dyDescent="0.35">
      <c r="C81" s="16" t="s">
        <v>753</v>
      </c>
      <c r="D81" s="16" t="s">
        <v>738</v>
      </c>
      <c r="E81" s="16" t="str">
        <f t="shared" si="2"/>
        <v>Old Response</v>
      </c>
    </row>
    <row r="82" spans="3:5" x14ac:dyDescent="0.35">
      <c r="C82" s="16" t="s">
        <v>759</v>
      </c>
      <c r="D82" s="16" t="s">
        <v>745</v>
      </c>
      <c r="E82" s="16" t="str">
        <f t="shared" si="2"/>
        <v>Old Response</v>
      </c>
    </row>
    <row r="83" spans="3:5" x14ac:dyDescent="0.35">
      <c r="C83" s="16" t="s">
        <v>764</v>
      </c>
      <c r="D83" s="16" t="s">
        <v>750</v>
      </c>
      <c r="E83" s="16" t="str">
        <f t="shared" si="2"/>
        <v>Old Response</v>
      </c>
    </row>
    <row r="84" spans="3:5" x14ac:dyDescent="0.35">
      <c r="C84" s="16" t="s">
        <v>770</v>
      </c>
      <c r="D84" s="16" t="s">
        <v>753</v>
      </c>
      <c r="E84" s="16" t="str">
        <f t="shared" si="2"/>
        <v>Old Response</v>
      </c>
    </row>
    <row r="85" spans="3:5" x14ac:dyDescent="0.35">
      <c r="C85" s="16" t="s">
        <v>775</v>
      </c>
      <c r="D85" s="16" t="s">
        <v>759</v>
      </c>
      <c r="E85" s="16" t="str">
        <f t="shared" si="2"/>
        <v>Old Response</v>
      </c>
    </row>
    <row r="86" spans="3:5" x14ac:dyDescent="0.35">
      <c r="C86" s="16" t="s">
        <v>782</v>
      </c>
      <c r="D86" s="16" t="s">
        <v>764</v>
      </c>
      <c r="E86" s="16" t="str">
        <f t="shared" si="2"/>
        <v>Old Response</v>
      </c>
    </row>
    <row r="87" spans="3:5" x14ac:dyDescent="0.35">
      <c r="C87" s="16" t="s">
        <v>789</v>
      </c>
      <c r="D87" s="16" t="s">
        <v>770</v>
      </c>
      <c r="E87" s="16" t="str">
        <f t="shared" si="2"/>
        <v>Old Response</v>
      </c>
    </row>
    <row r="88" spans="3:5" x14ac:dyDescent="0.35">
      <c r="C88" s="16" t="s">
        <v>678</v>
      </c>
      <c r="D88" s="16" t="s">
        <v>775</v>
      </c>
      <c r="E88" s="16" t="str">
        <f t="shared" si="2"/>
        <v>New Response</v>
      </c>
    </row>
    <row r="89" spans="3:5" x14ac:dyDescent="0.35">
      <c r="C89" s="16" t="s">
        <v>794</v>
      </c>
      <c r="D89" s="16" t="s">
        <v>782</v>
      </c>
      <c r="E89" s="16" t="str">
        <f t="shared" si="2"/>
        <v>Old Response</v>
      </c>
    </row>
    <row r="90" spans="3:5" x14ac:dyDescent="0.35">
      <c r="C90" s="16" t="s">
        <v>799</v>
      </c>
      <c r="D90" s="16" t="s">
        <v>789</v>
      </c>
      <c r="E90" s="16" t="str">
        <f t="shared" si="2"/>
        <v>Old Response</v>
      </c>
    </row>
    <row r="91" spans="3:5" x14ac:dyDescent="0.35">
      <c r="C91" s="16" t="s">
        <v>806</v>
      </c>
      <c r="D91" s="16" t="s">
        <v>678</v>
      </c>
      <c r="E91" s="16" t="str">
        <f t="shared" si="2"/>
        <v>Old Response</v>
      </c>
    </row>
    <row r="92" spans="3:5" x14ac:dyDescent="0.35">
      <c r="C92" s="16" t="s">
        <v>813</v>
      </c>
      <c r="D92" s="16" t="s">
        <v>794</v>
      </c>
      <c r="E92" s="16" t="str">
        <f t="shared" si="2"/>
        <v>Old Response</v>
      </c>
    </row>
    <row r="93" spans="3:5" x14ac:dyDescent="0.35">
      <c r="C93" s="16" t="s">
        <v>820</v>
      </c>
      <c r="D93" s="16" t="s">
        <v>799</v>
      </c>
      <c r="E93" s="16" t="str">
        <f t="shared" si="2"/>
        <v>Old Response</v>
      </c>
    </row>
    <row r="94" spans="3:5" x14ac:dyDescent="0.35">
      <c r="C94" s="16" t="s">
        <v>827</v>
      </c>
      <c r="D94" s="16" t="s">
        <v>806</v>
      </c>
      <c r="E94" s="16" t="str">
        <f t="shared" si="2"/>
        <v>Old Response</v>
      </c>
    </row>
    <row r="95" spans="3:5" x14ac:dyDescent="0.35">
      <c r="C95" s="16" t="s">
        <v>835</v>
      </c>
      <c r="D95" s="16" t="s">
        <v>813</v>
      </c>
      <c r="E95" s="16" t="str">
        <f t="shared" si="2"/>
        <v>Old Response</v>
      </c>
    </row>
    <row r="96" spans="3:5" x14ac:dyDescent="0.35">
      <c r="C96" s="16" t="s">
        <v>838</v>
      </c>
      <c r="D96" s="16" t="s">
        <v>820</v>
      </c>
      <c r="E96" s="16" t="str">
        <f t="shared" si="2"/>
        <v>Old Response</v>
      </c>
    </row>
    <row r="97" spans="3:5" x14ac:dyDescent="0.35">
      <c r="C97" s="16" t="s">
        <v>844</v>
      </c>
      <c r="D97" s="16" t="s">
        <v>827</v>
      </c>
      <c r="E97" s="16" t="str">
        <f t="shared" si="2"/>
        <v>Old Response</v>
      </c>
    </row>
    <row r="98" spans="3:5" x14ac:dyDescent="0.35">
      <c r="C98" s="16" t="s">
        <v>852</v>
      </c>
      <c r="D98" s="16" t="s">
        <v>835</v>
      </c>
      <c r="E98" s="16" t="str">
        <f t="shared" si="2"/>
        <v>Old Response</v>
      </c>
    </row>
    <row r="99" spans="3:5" x14ac:dyDescent="0.35">
      <c r="C99" s="16" t="s">
        <v>854</v>
      </c>
      <c r="D99" s="16" t="s">
        <v>838</v>
      </c>
      <c r="E99" s="16" t="str">
        <f t="shared" si="2"/>
        <v>Old Response</v>
      </c>
    </row>
    <row r="100" spans="3:5" x14ac:dyDescent="0.35">
      <c r="C100" s="16" t="s">
        <v>862</v>
      </c>
      <c r="D100" s="16" t="s">
        <v>844</v>
      </c>
      <c r="E100" s="16" t="str">
        <f t="shared" si="2"/>
        <v>Old Response</v>
      </c>
    </row>
    <row r="101" spans="3:5" x14ac:dyDescent="0.35">
      <c r="C101" s="16" t="s">
        <v>868</v>
      </c>
      <c r="D101" s="16" t="s">
        <v>852</v>
      </c>
      <c r="E101" s="16" t="str">
        <f t="shared" si="2"/>
        <v>Old Response</v>
      </c>
    </row>
    <row r="102" spans="3:5" x14ac:dyDescent="0.35">
      <c r="C102" s="16" t="s">
        <v>875</v>
      </c>
      <c r="D102" s="16" t="s">
        <v>854</v>
      </c>
      <c r="E102" s="16" t="str">
        <f t="shared" si="2"/>
        <v>Old Response</v>
      </c>
    </row>
    <row r="103" spans="3:5" x14ac:dyDescent="0.35">
      <c r="C103" s="16" t="s">
        <v>880</v>
      </c>
      <c r="D103" s="16" t="s">
        <v>862</v>
      </c>
      <c r="E103" s="16" t="str">
        <f t="shared" si="2"/>
        <v>Old Response</v>
      </c>
    </row>
    <row r="104" spans="3:5" x14ac:dyDescent="0.35">
      <c r="C104" s="16" t="s">
        <v>887</v>
      </c>
      <c r="D104" s="16" t="s">
        <v>868</v>
      </c>
      <c r="E104" s="16" t="str">
        <f t="shared" si="2"/>
        <v>Old Response</v>
      </c>
    </row>
    <row r="105" spans="3:5" x14ac:dyDescent="0.35">
      <c r="C105" s="16" t="s">
        <v>894</v>
      </c>
      <c r="D105" s="16" t="s">
        <v>875</v>
      </c>
      <c r="E105" s="16" t="str">
        <f t="shared" si="2"/>
        <v>Old Response</v>
      </c>
    </row>
    <row r="106" spans="3:5" x14ac:dyDescent="0.35">
      <c r="C106" s="16" t="s">
        <v>901</v>
      </c>
      <c r="D106" s="16" t="s">
        <v>880</v>
      </c>
      <c r="E106" s="16" t="str">
        <f t="shared" si="2"/>
        <v>Old Response</v>
      </c>
    </row>
    <row r="107" spans="3:5" x14ac:dyDescent="0.35">
      <c r="C107" s="16" t="s">
        <v>905</v>
      </c>
      <c r="D107" s="16" t="s">
        <v>887</v>
      </c>
      <c r="E107" s="16" t="str">
        <f t="shared" si="2"/>
        <v>Old Response</v>
      </c>
    </row>
    <row r="108" spans="3:5" x14ac:dyDescent="0.35">
      <c r="C108" s="16" t="s">
        <v>911</v>
      </c>
      <c r="D108" s="16" t="s">
        <v>894</v>
      </c>
      <c r="E108" s="16" t="str">
        <f t="shared" si="2"/>
        <v>Old Response</v>
      </c>
    </row>
    <row r="109" spans="3:5" x14ac:dyDescent="0.35">
      <c r="C109" s="16" t="s">
        <v>52</v>
      </c>
      <c r="D109" s="16" t="s">
        <v>901</v>
      </c>
      <c r="E109" s="16" t="str">
        <f t="shared" si="2"/>
        <v>Old Response</v>
      </c>
    </row>
    <row r="110" spans="3:5" x14ac:dyDescent="0.35">
      <c r="C110" s="16" t="s">
        <v>917</v>
      </c>
      <c r="D110" s="16" t="s">
        <v>905</v>
      </c>
      <c r="E110" s="16" t="str">
        <f t="shared" si="2"/>
        <v>Old Response</v>
      </c>
    </row>
    <row r="111" spans="3:5" x14ac:dyDescent="0.35">
      <c r="C111" s="16" t="s">
        <v>920</v>
      </c>
      <c r="D111" s="16" t="s">
        <v>911</v>
      </c>
      <c r="E111" s="16" t="str">
        <f t="shared" si="2"/>
        <v>Old Response</v>
      </c>
    </row>
    <row r="112" spans="3:5" x14ac:dyDescent="0.35">
      <c r="C112" s="16" t="s">
        <v>925</v>
      </c>
      <c r="D112" s="16" t="s">
        <v>52</v>
      </c>
      <c r="E112" s="16" t="str">
        <f t="shared" si="2"/>
        <v>Old Response</v>
      </c>
    </row>
    <row r="113" spans="3:5" x14ac:dyDescent="0.35">
      <c r="C113" s="16" t="s">
        <v>932</v>
      </c>
      <c r="D113" s="16" t="s">
        <v>917</v>
      </c>
      <c r="E113" s="16" t="str">
        <f t="shared" si="2"/>
        <v>Old Response</v>
      </c>
    </row>
    <row r="114" spans="3:5" x14ac:dyDescent="0.35">
      <c r="C114" s="16" t="s">
        <v>939</v>
      </c>
      <c r="D114" s="16" t="s">
        <v>920</v>
      </c>
      <c r="E114" s="16" t="str">
        <f t="shared" si="2"/>
        <v>Old Response</v>
      </c>
    </row>
    <row r="115" spans="3:5" x14ac:dyDescent="0.35">
      <c r="C115" s="16" t="s">
        <v>44</v>
      </c>
      <c r="D115" s="16" t="s">
        <v>925</v>
      </c>
      <c r="E115" s="16" t="str">
        <f t="shared" si="2"/>
        <v>Old Response</v>
      </c>
    </row>
    <row r="116" spans="3:5" x14ac:dyDescent="0.35">
      <c r="C116" s="16" t="s">
        <v>942</v>
      </c>
      <c r="D116" s="16" t="s">
        <v>932</v>
      </c>
      <c r="E116" s="16" t="str">
        <f t="shared" si="2"/>
        <v>Old Response</v>
      </c>
    </row>
    <row r="117" spans="3:5" x14ac:dyDescent="0.35">
      <c r="C117" s="16" t="s">
        <v>945</v>
      </c>
      <c r="D117" s="16" t="s">
        <v>939</v>
      </c>
      <c r="E117" s="16" t="str">
        <f t="shared" si="2"/>
        <v>Old Response</v>
      </c>
    </row>
    <row r="118" spans="3:5" x14ac:dyDescent="0.35">
      <c r="C118" s="16" t="s">
        <v>947</v>
      </c>
      <c r="D118" s="16" t="s">
        <v>44</v>
      </c>
      <c r="E118" s="16" t="str">
        <f t="shared" si="2"/>
        <v>Old Response</v>
      </c>
    </row>
    <row r="119" spans="3:5" x14ac:dyDescent="0.35">
      <c r="C119" s="16" t="s">
        <v>23</v>
      </c>
      <c r="D119" s="16" t="s">
        <v>942</v>
      </c>
      <c r="E119" s="16" t="str">
        <f t="shared" si="2"/>
        <v>Old Response</v>
      </c>
    </row>
    <row r="120" spans="3:5" x14ac:dyDescent="0.35">
      <c r="C120" s="16" t="s">
        <v>950</v>
      </c>
      <c r="D120" s="16" t="s">
        <v>945</v>
      </c>
      <c r="E120" s="16" t="str">
        <f t="shared" si="2"/>
        <v>Old Response</v>
      </c>
    </row>
    <row r="121" spans="3:5" x14ac:dyDescent="0.35">
      <c r="C121" s="16" t="s">
        <v>953</v>
      </c>
      <c r="D121" s="16" t="s">
        <v>947</v>
      </c>
      <c r="E121" s="16" t="str">
        <f t="shared" si="2"/>
        <v>Old Response</v>
      </c>
    </row>
    <row r="122" spans="3:5" x14ac:dyDescent="0.35">
      <c r="C122" s="16" t="s">
        <v>960</v>
      </c>
      <c r="D122" s="16" t="s">
        <v>23</v>
      </c>
      <c r="E122" s="16" t="str">
        <f t="shared" si="2"/>
        <v>Old Response</v>
      </c>
    </row>
    <row r="123" spans="3:5" x14ac:dyDescent="0.35">
      <c r="C123" s="16" t="s">
        <v>968</v>
      </c>
      <c r="D123" s="16" t="s">
        <v>950</v>
      </c>
      <c r="E123" s="16" t="str">
        <f t="shared" si="2"/>
        <v>Old Response</v>
      </c>
    </row>
    <row r="124" spans="3:5" x14ac:dyDescent="0.35">
      <c r="C124" s="16" t="s">
        <v>971</v>
      </c>
      <c r="D124" s="16" t="s">
        <v>953</v>
      </c>
      <c r="E124" s="16" t="str">
        <f t="shared" si="2"/>
        <v>Old Response</v>
      </c>
    </row>
    <row r="125" spans="3:5" x14ac:dyDescent="0.35">
      <c r="C125" s="16" t="s">
        <v>974</v>
      </c>
      <c r="D125" s="16" t="s">
        <v>960</v>
      </c>
      <c r="E125" s="16" t="str">
        <f t="shared" si="2"/>
        <v>Old Response</v>
      </c>
    </row>
    <row r="126" spans="3:5" x14ac:dyDescent="0.35">
      <c r="C126" s="16"/>
      <c r="D126" s="16" t="s">
        <v>968</v>
      </c>
      <c r="E126" s="16" t="str">
        <f t="shared" si="2"/>
        <v>New Response</v>
      </c>
    </row>
    <row r="127" spans="3:5" x14ac:dyDescent="0.35">
      <c r="C127" s="16"/>
      <c r="D127" s="16" t="s">
        <v>971</v>
      </c>
      <c r="E127" s="16" t="str">
        <f t="shared" si="2"/>
        <v>New Response</v>
      </c>
    </row>
    <row r="128" spans="3:5" ht="13.5" thickBot="1" x14ac:dyDescent="0.4">
      <c r="C128" s="17"/>
      <c r="D128" s="17" t="s">
        <v>974</v>
      </c>
      <c r="E128" s="17" t="str">
        <f t="shared" si="2"/>
        <v>New Response</v>
      </c>
    </row>
  </sheetData>
  <mergeCells count="2">
    <mergeCell ref="C3:E3"/>
    <mergeCell ref="K3:M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83B27-E78D-4946-BDEC-AE093D427441}">
  <dimension ref="C4:D20"/>
  <sheetViews>
    <sheetView workbookViewId="0">
      <selection activeCell="D27" sqref="D27"/>
    </sheetView>
  </sheetViews>
  <sheetFormatPr defaultColWidth="9.36328125" defaultRowHeight="13" x14ac:dyDescent="0.35"/>
  <cols>
    <col min="1" max="2" width="9.36328125" style="58"/>
    <col min="3" max="3" width="26.90625" style="57" customWidth="1"/>
    <col min="4" max="4" width="42.54296875" style="57" customWidth="1"/>
    <col min="5" max="16384" width="9.36328125" style="58"/>
  </cols>
  <sheetData>
    <row r="4" spans="3:4" x14ac:dyDescent="0.35">
      <c r="C4" s="79" t="s">
        <v>1044</v>
      </c>
      <c r="D4" s="79"/>
    </row>
    <row r="5" spans="3:4" x14ac:dyDescent="0.35">
      <c r="C5" s="78" t="s">
        <v>1045</v>
      </c>
      <c r="D5" s="78"/>
    </row>
    <row r="6" spans="3:4" ht="3.5" customHeight="1" x14ac:dyDescent="0.35">
      <c r="C6" s="59"/>
      <c r="D6" s="59"/>
    </row>
    <row r="7" spans="3:4" x14ac:dyDescent="0.35">
      <c r="C7" s="60" t="s">
        <v>1046</v>
      </c>
      <c r="D7" s="61" t="s">
        <v>1047</v>
      </c>
    </row>
    <row r="8" spans="3:4" x14ac:dyDescent="0.35">
      <c r="C8" s="62" t="s">
        <v>1048</v>
      </c>
      <c r="D8" s="61" t="s">
        <v>1049</v>
      </c>
    </row>
    <row r="9" spans="3:4" ht="26" x14ac:dyDescent="0.35">
      <c r="C9" s="62" t="s">
        <v>1048</v>
      </c>
      <c r="D9" s="61" t="s">
        <v>1050</v>
      </c>
    </row>
    <row r="10" spans="3:4" ht="39" x14ac:dyDescent="0.35">
      <c r="C10" s="60" t="s">
        <v>1051</v>
      </c>
      <c r="D10" s="61" t="s">
        <v>1052</v>
      </c>
    </row>
    <row r="13" spans="3:4" x14ac:dyDescent="0.35">
      <c r="C13" s="79" t="s">
        <v>1044</v>
      </c>
      <c r="D13" s="79"/>
    </row>
    <row r="14" spans="3:4" x14ac:dyDescent="0.35">
      <c r="C14" s="78" t="s">
        <v>1053</v>
      </c>
      <c r="D14" s="78"/>
    </row>
    <row r="15" spans="3:4" x14ac:dyDescent="0.35">
      <c r="C15" s="59"/>
      <c r="D15" s="59"/>
    </row>
    <row r="16" spans="3:4" x14ac:dyDescent="0.35">
      <c r="C16" s="60" t="s">
        <v>1046</v>
      </c>
      <c r="D16" s="61" t="s">
        <v>1054</v>
      </c>
    </row>
    <row r="17" spans="3:4" ht="26" x14ac:dyDescent="0.35">
      <c r="C17" s="62" t="s">
        <v>1046</v>
      </c>
      <c r="D17" s="61" t="s">
        <v>1055</v>
      </c>
    </row>
    <row r="18" spans="3:4" ht="104" x14ac:dyDescent="0.35">
      <c r="C18" s="62" t="s">
        <v>1056</v>
      </c>
      <c r="D18" s="61" t="s">
        <v>1057</v>
      </c>
    </row>
    <row r="19" spans="3:4" x14ac:dyDescent="0.35">
      <c r="C19" s="60" t="s">
        <v>1051</v>
      </c>
      <c r="D19" s="61" t="s">
        <v>1058</v>
      </c>
    </row>
    <row r="20" spans="3:4" ht="26" x14ac:dyDescent="0.35">
      <c r="C20" s="60" t="s">
        <v>1059</v>
      </c>
      <c r="D20" s="61" t="s">
        <v>1060</v>
      </c>
    </row>
  </sheetData>
  <mergeCells count="4">
    <mergeCell ref="C5:D5"/>
    <mergeCell ref="C4:D4"/>
    <mergeCell ref="C13:D13"/>
    <mergeCell ref="C14:D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43F41-D6FE-4A42-8815-DE0F20C84FE3}">
  <dimension ref="C3:L94"/>
  <sheetViews>
    <sheetView topLeftCell="G11" zoomScale="90" zoomScaleNormal="90" workbookViewId="0">
      <selection activeCell="K4" sqref="K4:L44"/>
    </sheetView>
  </sheetViews>
  <sheetFormatPr defaultRowHeight="14.5" x14ac:dyDescent="0.35"/>
  <cols>
    <col min="3" max="3" width="20.36328125" customWidth="1"/>
    <col min="4" max="4" width="6.08984375" bestFit="1" customWidth="1"/>
    <col min="5" max="5" width="11" customWidth="1"/>
    <col min="7" max="7" width="70.453125" bestFit="1" customWidth="1"/>
    <col min="8" max="8" width="25.6328125" bestFit="1" customWidth="1"/>
    <col min="9" max="9" width="12.36328125" customWidth="1"/>
    <col min="11" max="11" width="13.453125" bestFit="1" customWidth="1"/>
    <col min="12" max="12" width="41.36328125" bestFit="1" customWidth="1"/>
  </cols>
  <sheetData>
    <row r="3" spans="3:12" x14ac:dyDescent="0.35">
      <c r="C3" s="37" t="s">
        <v>87</v>
      </c>
      <c r="D3" t="s">
        <v>88</v>
      </c>
      <c r="G3" s="37" t="s">
        <v>87</v>
      </c>
      <c r="H3" t="s">
        <v>89</v>
      </c>
      <c r="K3" s="37" t="s">
        <v>87</v>
      </c>
      <c r="L3" t="s">
        <v>90</v>
      </c>
    </row>
    <row r="4" spans="3:12" x14ac:dyDescent="0.35">
      <c r="C4" s="38" t="s">
        <v>91</v>
      </c>
      <c r="D4">
        <v>1</v>
      </c>
      <c r="G4" s="38" t="s">
        <v>92</v>
      </c>
      <c r="H4">
        <v>2</v>
      </c>
      <c r="K4" s="38">
        <v>0</v>
      </c>
      <c r="L4">
        <v>1</v>
      </c>
    </row>
    <row r="5" spans="3:12" x14ac:dyDescent="0.35">
      <c r="C5" s="38" t="s">
        <v>25</v>
      </c>
      <c r="D5">
        <v>128</v>
      </c>
      <c r="G5" s="38" t="s">
        <v>29</v>
      </c>
      <c r="H5">
        <v>123</v>
      </c>
      <c r="K5" s="38">
        <v>6</v>
      </c>
      <c r="L5">
        <v>2</v>
      </c>
    </row>
    <row r="6" spans="3:12" x14ac:dyDescent="0.35">
      <c r="C6" s="38" t="s">
        <v>93</v>
      </c>
      <c r="D6">
        <v>1</v>
      </c>
      <c r="G6" s="38" t="s">
        <v>94</v>
      </c>
      <c r="H6">
        <v>2</v>
      </c>
      <c r="K6" s="38">
        <v>7</v>
      </c>
      <c r="L6">
        <v>1</v>
      </c>
    </row>
    <row r="7" spans="3:12" x14ac:dyDescent="0.35">
      <c r="C7" s="38" t="s">
        <v>95</v>
      </c>
      <c r="D7">
        <v>1</v>
      </c>
      <c r="G7" s="38" t="s">
        <v>96</v>
      </c>
      <c r="K7" s="38">
        <v>13</v>
      </c>
      <c r="L7">
        <v>1</v>
      </c>
    </row>
    <row r="8" spans="3:12" x14ac:dyDescent="0.35">
      <c r="C8" s="38" t="s">
        <v>97</v>
      </c>
      <c r="D8">
        <v>131</v>
      </c>
      <c r="G8" s="38" t="s">
        <v>97</v>
      </c>
      <c r="H8">
        <v>127</v>
      </c>
      <c r="K8" s="38">
        <v>30</v>
      </c>
      <c r="L8">
        <v>2</v>
      </c>
    </row>
    <row r="9" spans="3:12" x14ac:dyDescent="0.35">
      <c r="K9" s="38">
        <v>34</v>
      </c>
      <c r="L9">
        <v>1</v>
      </c>
    </row>
    <row r="10" spans="3:12" x14ac:dyDescent="0.35">
      <c r="K10" s="38">
        <v>40</v>
      </c>
      <c r="L10">
        <v>4</v>
      </c>
    </row>
    <row r="11" spans="3:12" x14ac:dyDescent="0.35">
      <c r="K11" s="38">
        <v>41</v>
      </c>
      <c r="L11">
        <v>1</v>
      </c>
    </row>
    <row r="12" spans="3:12" x14ac:dyDescent="0.35">
      <c r="C12" s="37" t="s">
        <v>87</v>
      </c>
      <c r="D12" t="s">
        <v>88</v>
      </c>
      <c r="G12" s="37" t="s">
        <v>87</v>
      </c>
      <c r="H12" t="s">
        <v>98</v>
      </c>
      <c r="K12" s="38">
        <v>46</v>
      </c>
      <c r="L12">
        <v>1</v>
      </c>
    </row>
    <row r="13" spans="3:12" x14ac:dyDescent="0.35">
      <c r="C13" s="38" t="s">
        <v>99</v>
      </c>
      <c r="D13">
        <v>117</v>
      </c>
      <c r="G13" s="38" t="s">
        <v>100</v>
      </c>
      <c r="H13">
        <v>5</v>
      </c>
      <c r="K13" s="38">
        <v>48</v>
      </c>
      <c r="L13">
        <v>1</v>
      </c>
    </row>
    <row r="14" spans="3:12" x14ac:dyDescent="0.35">
      <c r="C14" s="38" t="s">
        <v>26</v>
      </c>
      <c r="D14">
        <v>7</v>
      </c>
      <c r="G14" s="38" t="s">
        <v>101</v>
      </c>
      <c r="H14">
        <v>7</v>
      </c>
      <c r="K14" s="38">
        <v>49</v>
      </c>
      <c r="L14">
        <v>2</v>
      </c>
    </row>
    <row r="15" spans="3:12" x14ac:dyDescent="0.35">
      <c r="C15" s="38" t="s">
        <v>102</v>
      </c>
      <c r="D15">
        <v>5</v>
      </c>
      <c r="G15" s="38" t="s">
        <v>30</v>
      </c>
      <c r="H15">
        <v>113</v>
      </c>
      <c r="K15" s="38">
        <v>50</v>
      </c>
      <c r="L15">
        <v>5</v>
      </c>
    </row>
    <row r="16" spans="3:12" x14ac:dyDescent="0.35">
      <c r="C16" s="38" t="s">
        <v>103</v>
      </c>
      <c r="D16">
        <v>1</v>
      </c>
      <c r="G16" s="38" t="s">
        <v>104</v>
      </c>
      <c r="H16">
        <v>2</v>
      </c>
      <c r="K16" s="38">
        <v>51</v>
      </c>
      <c r="L16">
        <v>2</v>
      </c>
    </row>
    <row r="17" spans="3:12" x14ac:dyDescent="0.35">
      <c r="C17" s="38" t="s">
        <v>97</v>
      </c>
      <c r="D17">
        <v>130</v>
      </c>
      <c r="G17" s="38" t="s">
        <v>97</v>
      </c>
      <c r="H17">
        <v>127</v>
      </c>
      <c r="K17" s="38">
        <v>52</v>
      </c>
      <c r="L17">
        <v>1</v>
      </c>
    </row>
    <row r="18" spans="3:12" x14ac:dyDescent="0.35">
      <c r="K18" s="38">
        <v>53</v>
      </c>
      <c r="L18">
        <v>1</v>
      </c>
    </row>
    <row r="19" spans="3:12" x14ac:dyDescent="0.35">
      <c r="K19" s="38">
        <v>54</v>
      </c>
      <c r="L19">
        <v>1</v>
      </c>
    </row>
    <row r="20" spans="3:12" x14ac:dyDescent="0.35">
      <c r="C20" s="37" t="s">
        <v>87</v>
      </c>
      <c r="D20" t="s">
        <v>88</v>
      </c>
      <c r="G20" s="37" t="s">
        <v>87</v>
      </c>
      <c r="H20" t="s">
        <v>88</v>
      </c>
      <c r="K20" s="38">
        <v>55</v>
      </c>
      <c r="L20">
        <v>2</v>
      </c>
    </row>
    <row r="21" spans="3:12" x14ac:dyDescent="0.35">
      <c r="C21" s="38" t="s">
        <v>27</v>
      </c>
      <c r="D21">
        <v>2</v>
      </c>
      <c r="G21" s="38" t="s">
        <v>38</v>
      </c>
      <c r="H21">
        <v>5</v>
      </c>
      <c r="K21" s="38">
        <v>60</v>
      </c>
      <c r="L21">
        <v>5</v>
      </c>
    </row>
    <row r="22" spans="3:12" x14ac:dyDescent="0.35">
      <c r="C22" s="38" t="s">
        <v>105</v>
      </c>
      <c r="D22">
        <v>1</v>
      </c>
      <c r="G22" s="38" t="s">
        <v>31</v>
      </c>
      <c r="H22">
        <v>121</v>
      </c>
      <c r="K22" s="38">
        <v>61</v>
      </c>
      <c r="L22">
        <v>1</v>
      </c>
    </row>
    <row r="23" spans="3:12" x14ac:dyDescent="0.35">
      <c r="C23" s="38" t="s">
        <v>46</v>
      </c>
      <c r="D23">
        <v>124</v>
      </c>
      <c r="G23" s="38" t="s">
        <v>106</v>
      </c>
      <c r="H23">
        <v>1</v>
      </c>
      <c r="K23" s="38">
        <v>62</v>
      </c>
      <c r="L23">
        <v>2</v>
      </c>
    </row>
    <row r="24" spans="3:12" x14ac:dyDescent="0.35">
      <c r="C24" s="38" t="s">
        <v>107</v>
      </c>
      <c r="D24">
        <v>3</v>
      </c>
      <c r="G24" s="38" t="s">
        <v>97</v>
      </c>
      <c r="H24">
        <v>127</v>
      </c>
      <c r="K24" s="38">
        <v>63</v>
      </c>
      <c r="L24">
        <v>1</v>
      </c>
    </row>
    <row r="25" spans="3:12" x14ac:dyDescent="0.35">
      <c r="C25" s="38" t="s">
        <v>97</v>
      </c>
      <c r="D25">
        <v>130</v>
      </c>
      <c r="K25" s="38">
        <v>65</v>
      </c>
      <c r="L25">
        <v>1</v>
      </c>
    </row>
    <row r="26" spans="3:12" x14ac:dyDescent="0.35">
      <c r="K26" s="38">
        <v>67</v>
      </c>
      <c r="L26">
        <v>1</v>
      </c>
    </row>
    <row r="27" spans="3:12" x14ac:dyDescent="0.35">
      <c r="K27" s="38">
        <v>70</v>
      </c>
      <c r="L27">
        <v>7</v>
      </c>
    </row>
    <row r="28" spans="3:12" x14ac:dyDescent="0.35">
      <c r="K28" s="38">
        <v>71</v>
      </c>
      <c r="L28">
        <v>1</v>
      </c>
    </row>
    <row r="29" spans="3:12" x14ac:dyDescent="0.35">
      <c r="C29" s="37" t="s">
        <v>87</v>
      </c>
      <c r="D29" t="s">
        <v>88</v>
      </c>
      <c r="G29" s="37" t="s">
        <v>87</v>
      </c>
      <c r="H29" t="s">
        <v>108</v>
      </c>
      <c r="K29" s="38">
        <v>72</v>
      </c>
      <c r="L29">
        <v>3</v>
      </c>
    </row>
    <row r="30" spans="3:12" x14ac:dyDescent="0.35">
      <c r="C30" s="38" t="s">
        <v>109</v>
      </c>
      <c r="D30">
        <v>5</v>
      </c>
      <c r="G30" s="38" t="s">
        <v>110</v>
      </c>
      <c r="H30">
        <v>18</v>
      </c>
      <c r="K30" s="38">
        <v>75</v>
      </c>
      <c r="L30">
        <v>6</v>
      </c>
    </row>
    <row r="31" spans="3:12" x14ac:dyDescent="0.35">
      <c r="C31" s="38" t="s">
        <v>28</v>
      </c>
      <c r="D31">
        <v>119</v>
      </c>
      <c r="G31" s="38" t="s">
        <v>32</v>
      </c>
      <c r="H31">
        <v>99</v>
      </c>
      <c r="K31" s="38">
        <v>77</v>
      </c>
      <c r="L31">
        <v>1</v>
      </c>
    </row>
    <row r="32" spans="3:12" x14ac:dyDescent="0.35">
      <c r="C32" s="38" t="s">
        <v>111</v>
      </c>
      <c r="D32">
        <v>3</v>
      </c>
      <c r="G32" s="38" t="s">
        <v>84</v>
      </c>
      <c r="H32">
        <v>10</v>
      </c>
      <c r="K32" s="38">
        <v>79</v>
      </c>
      <c r="L32">
        <v>2</v>
      </c>
    </row>
    <row r="33" spans="3:12" x14ac:dyDescent="0.35">
      <c r="C33" s="38" t="s">
        <v>112</v>
      </c>
      <c r="D33">
        <v>3</v>
      </c>
      <c r="G33" s="38" t="s">
        <v>97</v>
      </c>
      <c r="H33">
        <v>127</v>
      </c>
      <c r="K33" s="38">
        <v>80</v>
      </c>
      <c r="L33">
        <v>16</v>
      </c>
    </row>
    <row r="34" spans="3:12" x14ac:dyDescent="0.35">
      <c r="C34" s="38" t="s">
        <v>97</v>
      </c>
      <c r="D34">
        <v>130</v>
      </c>
      <c r="K34" s="38">
        <v>81</v>
      </c>
      <c r="L34">
        <v>3</v>
      </c>
    </row>
    <row r="35" spans="3:12" x14ac:dyDescent="0.35">
      <c r="K35" s="38">
        <v>83</v>
      </c>
      <c r="L35">
        <v>1</v>
      </c>
    </row>
    <row r="36" spans="3:12" x14ac:dyDescent="0.35">
      <c r="K36" s="38">
        <v>84</v>
      </c>
      <c r="L36">
        <v>1</v>
      </c>
    </row>
    <row r="37" spans="3:12" x14ac:dyDescent="0.35">
      <c r="G37" s="37" t="s">
        <v>87</v>
      </c>
      <c r="H37" t="s">
        <v>113</v>
      </c>
      <c r="K37" s="38">
        <v>85</v>
      </c>
      <c r="L37">
        <v>3</v>
      </c>
    </row>
    <row r="38" spans="3:12" x14ac:dyDescent="0.35">
      <c r="G38" s="38" t="s">
        <v>33</v>
      </c>
      <c r="H38">
        <v>94</v>
      </c>
      <c r="K38" s="38">
        <v>90</v>
      </c>
      <c r="L38">
        <v>4</v>
      </c>
    </row>
    <row r="39" spans="3:12" x14ac:dyDescent="0.35">
      <c r="G39" s="38" t="s">
        <v>28</v>
      </c>
      <c r="H39">
        <v>18</v>
      </c>
      <c r="K39" s="38">
        <v>91</v>
      </c>
      <c r="L39">
        <v>1</v>
      </c>
    </row>
    <row r="40" spans="3:12" x14ac:dyDescent="0.35">
      <c r="G40" s="38" t="s">
        <v>61</v>
      </c>
      <c r="H40">
        <v>15</v>
      </c>
      <c r="K40" s="38">
        <v>93</v>
      </c>
      <c r="L40">
        <v>2</v>
      </c>
    </row>
    <row r="41" spans="3:12" x14ac:dyDescent="0.35">
      <c r="G41" s="38" t="s">
        <v>97</v>
      </c>
      <c r="H41">
        <v>127</v>
      </c>
      <c r="K41" s="38">
        <v>95</v>
      </c>
      <c r="L41">
        <v>1</v>
      </c>
    </row>
    <row r="42" spans="3:12" x14ac:dyDescent="0.35">
      <c r="K42" s="38">
        <v>96</v>
      </c>
      <c r="L42">
        <v>1</v>
      </c>
    </row>
    <row r="43" spans="3:12" x14ac:dyDescent="0.35">
      <c r="K43" s="38">
        <v>99</v>
      </c>
      <c r="L43">
        <v>1</v>
      </c>
    </row>
    <row r="44" spans="3:12" x14ac:dyDescent="0.35">
      <c r="K44" s="38">
        <v>100</v>
      </c>
      <c r="L44">
        <v>8</v>
      </c>
    </row>
    <row r="45" spans="3:12" x14ac:dyDescent="0.35">
      <c r="G45" s="37" t="s">
        <v>87</v>
      </c>
      <c r="H45" t="s">
        <v>114</v>
      </c>
      <c r="K45" s="38" t="s">
        <v>97</v>
      </c>
      <c r="L45">
        <v>102</v>
      </c>
    </row>
    <row r="46" spans="3:12" x14ac:dyDescent="0.35">
      <c r="G46" s="38" t="s">
        <v>115</v>
      </c>
      <c r="H46">
        <v>9</v>
      </c>
    </row>
    <row r="47" spans="3:12" x14ac:dyDescent="0.35">
      <c r="G47" s="38" t="s">
        <v>62</v>
      </c>
      <c r="H47">
        <v>4</v>
      </c>
    </row>
    <row r="48" spans="3:12" x14ac:dyDescent="0.35">
      <c r="G48" s="38" t="s">
        <v>116</v>
      </c>
      <c r="H48">
        <v>114</v>
      </c>
    </row>
    <row r="49" spans="7:8" x14ac:dyDescent="0.35">
      <c r="G49" s="38" t="s">
        <v>97</v>
      </c>
      <c r="H49">
        <v>127</v>
      </c>
    </row>
    <row r="53" spans="7:8" x14ac:dyDescent="0.35">
      <c r="G53" s="37" t="s">
        <v>87</v>
      </c>
      <c r="H53" t="s">
        <v>117</v>
      </c>
    </row>
    <row r="54" spans="7:8" x14ac:dyDescent="0.35">
      <c r="G54" s="38" t="s">
        <v>63</v>
      </c>
      <c r="H54">
        <v>99</v>
      </c>
    </row>
    <row r="55" spans="7:8" x14ac:dyDescent="0.35">
      <c r="G55" s="38" t="s">
        <v>118</v>
      </c>
      <c r="H55">
        <v>6</v>
      </c>
    </row>
    <row r="56" spans="7:8" x14ac:dyDescent="0.35">
      <c r="G56" s="38" t="s">
        <v>35</v>
      </c>
      <c r="H56">
        <v>21</v>
      </c>
    </row>
    <row r="57" spans="7:8" x14ac:dyDescent="0.35">
      <c r="G57" s="38" t="s">
        <v>119</v>
      </c>
      <c r="H57">
        <v>1</v>
      </c>
    </row>
    <row r="58" spans="7:8" x14ac:dyDescent="0.35">
      <c r="G58" s="38" t="s">
        <v>97</v>
      </c>
      <c r="H58">
        <v>127</v>
      </c>
    </row>
    <row r="62" spans="7:8" x14ac:dyDescent="0.35">
      <c r="G62" s="37" t="s">
        <v>87</v>
      </c>
      <c r="H62" t="s">
        <v>120</v>
      </c>
    </row>
    <row r="63" spans="7:8" x14ac:dyDescent="0.35">
      <c r="G63" s="38" t="s">
        <v>85</v>
      </c>
      <c r="H63">
        <v>39</v>
      </c>
    </row>
    <row r="64" spans="7:8" x14ac:dyDescent="0.35">
      <c r="G64" s="38" t="s">
        <v>121</v>
      </c>
      <c r="H64">
        <v>12</v>
      </c>
    </row>
    <row r="65" spans="7:8" x14ac:dyDescent="0.35">
      <c r="G65" s="38" t="s">
        <v>36</v>
      </c>
      <c r="H65">
        <v>16</v>
      </c>
    </row>
    <row r="66" spans="7:8" x14ac:dyDescent="0.35">
      <c r="G66" s="38" t="s">
        <v>64</v>
      </c>
      <c r="H66">
        <v>60</v>
      </c>
    </row>
    <row r="67" spans="7:8" x14ac:dyDescent="0.35">
      <c r="G67" s="38" t="s">
        <v>97</v>
      </c>
      <c r="H67">
        <v>127</v>
      </c>
    </row>
    <row r="71" spans="7:8" x14ac:dyDescent="0.35">
      <c r="G71" s="37" t="s">
        <v>87</v>
      </c>
      <c r="H71" t="s">
        <v>120</v>
      </c>
    </row>
    <row r="72" spans="7:8" x14ac:dyDescent="0.35">
      <c r="G72" s="38" t="s">
        <v>85</v>
      </c>
      <c r="H72">
        <v>39</v>
      </c>
    </row>
    <row r="73" spans="7:8" x14ac:dyDescent="0.35">
      <c r="G73" s="38" t="s">
        <v>121</v>
      </c>
      <c r="H73">
        <v>12</v>
      </c>
    </row>
    <row r="74" spans="7:8" x14ac:dyDescent="0.35">
      <c r="G74" s="38" t="s">
        <v>36</v>
      </c>
      <c r="H74">
        <v>16</v>
      </c>
    </row>
    <row r="75" spans="7:8" x14ac:dyDescent="0.35">
      <c r="G75" s="38" t="s">
        <v>64</v>
      </c>
      <c r="H75">
        <v>60</v>
      </c>
    </row>
    <row r="76" spans="7:8" x14ac:dyDescent="0.35">
      <c r="G76" s="38" t="s">
        <v>97</v>
      </c>
      <c r="H76">
        <v>127</v>
      </c>
    </row>
    <row r="80" spans="7:8" x14ac:dyDescent="0.35">
      <c r="G80" s="37" t="s">
        <v>87</v>
      </c>
      <c r="H80" t="s">
        <v>122</v>
      </c>
    </row>
    <row r="81" spans="7:8" x14ac:dyDescent="0.35">
      <c r="G81" s="38" t="s">
        <v>123</v>
      </c>
      <c r="H81">
        <v>4</v>
      </c>
    </row>
    <row r="82" spans="7:8" x14ac:dyDescent="0.35">
      <c r="G82" s="38" t="s">
        <v>37</v>
      </c>
      <c r="H82">
        <v>26</v>
      </c>
    </row>
    <row r="83" spans="7:8" x14ac:dyDescent="0.35">
      <c r="G83" s="38" t="s">
        <v>65</v>
      </c>
      <c r="H83">
        <v>11</v>
      </c>
    </row>
    <row r="84" spans="7:8" x14ac:dyDescent="0.35">
      <c r="G84" s="38" t="s">
        <v>73</v>
      </c>
      <c r="H84">
        <v>86</v>
      </c>
    </row>
    <row r="85" spans="7:8" x14ac:dyDescent="0.35">
      <c r="G85" s="38" t="s">
        <v>97</v>
      </c>
      <c r="H85">
        <v>127</v>
      </c>
    </row>
    <row r="89" spans="7:8" x14ac:dyDescent="0.35">
      <c r="G89" s="37" t="s">
        <v>87</v>
      </c>
      <c r="H89" t="s">
        <v>124</v>
      </c>
    </row>
    <row r="90" spans="7:8" x14ac:dyDescent="0.35">
      <c r="G90" s="38" t="s">
        <v>66</v>
      </c>
      <c r="H90">
        <v>16</v>
      </c>
    </row>
    <row r="91" spans="7:8" x14ac:dyDescent="0.35">
      <c r="G91" s="38" t="s">
        <v>125</v>
      </c>
      <c r="H91">
        <v>94</v>
      </c>
    </row>
    <row r="92" spans="7:8" x14ac:dyDescent="0.35">
      <c r="G92" s="38" t="s">
        <v>38</v>
      </c>
      <c r="H92">
        <v>11</v>
      </c>
    </row>
    <row r="93" spans="7:8" x14ac:dyDescent="0.35">
      <c r="G93" s="38" t="s">
        <v>74</v>
      </c>
      <c r="H93">
        <v>6</v>
      </c>
    </row>
    <row r="94" spans="7:8" x14ac:dyDescent="0.35">
      <c r="G94" s="38" t="s">
        <v>97</v>
      </c>
      <c r="H94">
        <v>127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BE29C-CD6B-4FF2-8081-1D482865E2D5}">
  <dimension ref="F1:AE184"/>
  <sheetViews>
    <sheetView topLeftCell="C154" workbookViewId="0">
      <selection activeCell="G171" sqref="G171:G175"/>
    </sheetView>
  </sheetViews>
  <sheetFormatPr defaultColWidth="8.90625" defaultRowHeight="13" x14ac:dyDescent="0.35"/>
  <cols>
    <col min="1" max="5" width="8.90625" style="11"/>
    <col min="6" max="6" width="12.453125" style="11" bestFit="1" customWidth="1"/>
    <col min="7" max="7" width="37" style="11" bestFit="1" customWidth="1"/>
    <col min="8" max="8" width="8.08984375" style="11" customWidth="1"/>
    <col min="9" max="9" width="8.90625" style="11"/>
    <col min="10" max="10" width="9" style="11" customWidth="1"/>
    <col min="11" max="16384" width="8.90625" style="11"/>
  </cols>
  <sheetData>
    <row r="1" spans="6:31" x14ac:dyDescent="0.35">
      <c r="F1" s="18" t="s">
        <v>1</v>
      </c>
      <c r="G1" s="18" t="s">
        <v>2</v>
      </c>
      <c r="H1" s="40" t="s">
        <v>3</v>
      </c>
      <c r="I1" s="40" t="s">
        <v>4</v>
      </c>
      <c r="J1" s="40" t="s">
        <v>5</v>
      </c>
      <c r="K1" s="40" t="s">
        <v>6</v>
      </c>
      <c r="L1" s="40" t="s">
        <v>7</v>
      </c>
      <c r="M1" s="40" t="s">
        <v>8</v>
      </c>
      <c r="N1" s="40" t="s">
        <v>9</v>
      </c>
      <c r="O1" s="40" t="s">
        <v>10</v>
      </c>
      <c r="P1" s="40" t="s">
        <v>11</v>
      </c>
      <c r="Q1" s="40" t="s">
        <v>12</v>
      </c>
      <c r="R1" s="40" t="s">
        <v>13</v>
      </c>
      <c r="S1" s="40" t="s">
        <v>14</v>
      </c>
      <c r="T1" s="40" t="s">
        <v>15</v>
      </c>
      <c r="U1" s="40" t="s">
        <v>16</v>
      </c>
      <c r="V1" s="18" t="s">
        <v>17</v>
      </c>
      <c r="W1" s="18" t="s">
        <v>18</v>
      </c>
      <c r="X1" s="18" t="s">
        <v>126</v>
      </c>
      <c r="Y1" s="18" t="s">
        <v>20</v>
      </c>
      <c r="Z1" s="18" t="s">
        <v>21</v>
      </c>
      <c r="AA1" s="18" t="s">
        <v>22</v>
      </c>
      <c r="AB1" s="18"/>
      <c r="AC1" s="18"/>
      <c r="AD1" s="11" t="s">
        <v>127</v>
      </c>
      <c r="AE1" s="11" t="s">
        <v>128</v>
      </c>
    </row>
    <row r="2" spans="6:31" hidden="1" x14ac:dyDescent="0.35">
      <c r="F2" s="20" t="s">
        <v>129</v>
      </c>
      <c r="G2" s="20"/>
      <c r="H2" s="20" t="s">
        <v>130</v>
      </c>
      <c r="I2" s="20" t="s">
        <v>131</v>
      </c>
      <c r="J2" s="20" t="s">
        <v>132</v>
      </c>
      <c r="K2" s="20" t="s">
        <v>133</v>
      </c>
      <c r="L2" s="20" t="s">
        <v>134</v>
      </c>
      <c r="M2" s="20" t="s">
        <v>135</v>
      </c>
      <c r="N2" s="20" t="s">
        <v>136</v>
      </c>
      <c r="O2" s="20" t="s">
        <v>137</v>
      </c>
      <c r="P2" s="20" t="s">
        <v>138</v>
      </c>
      <c r="Q2" s="20" t="s">
        <v>139</v>
      </c>
      <c r="R2" s="20" t="s">
        <v>140</v>
      </c>
      <c r="S2" s="20" t="s">
        <v>141</v>
      </c>
      <c r="T2" s="20" t="s">
        <v>142</v>
      </c>
      <c r="U2" s="20" t="s">
        <v>143</v>
      </c>
      <c r="V2" s="20" t="s">
        <v>144</v>
      </c>
      <c r="W2" s="20" t="s">
        <v>145</v>
      </c>
      <c r="X2" s="20" t="s">
        <v>146</v>
      </c>
      <c r="Y2" s="20" t="s">
        <v>147</v>
      </c>
      <c r="Z2" s="20" t="s">
        <v>148</v>
      </c>
      <c r="AA2" s="20">
        <v>98</v>
      </c>
    </row>
    <row r="3" spans="6:31" x14ac:dyDescent="0.35">
      <c r="F3" s="11" t="s">
        <v>149</v>
      </c>
      <c r="G3" s="11" t="s">
        <v>150</v>
      </c>
      <c r="H3" s="11" t="s">
        <v>130</v>
      </c>
      <c r="I3" s="11" t="s">
        <v>131</v>
      </c>
      <c r="J3" s="11" t="s">
        <v>132</v>
      </c>
      <c r="K3" s="11" t="s">
        <v>133</v>
      </c>
      <c r="L3" s="11" t="s">
        <v>134</v>
      </c>
      <c r="M3" s="11" t="s">
        <v>135</v>
      </c>
      <c r="N3" s="11" t="s">
        <v>136</v>
      </c>
      <c r="O3" s="11" t="s">
        <v>137</v>
      </c>
      <c r="P3" s="11" t="s">
        <v>138</v>
      </c>
      <c r="Q3" s="11" t="s">
        <v>139</v>
      </c>
      <c r="R3" s="11" t="s">
        <v>140</v>
      </c>
      <c r="S3" s="11" t="s">
        <v>141</v>
      </c>
      <c r="T3" s="11" t="s">
        <v>151</v>
      </c>
      <c r="U3" s="11" t="s">
        <v>143</v>
      </c>
      <c r="V3" s="11" t="s">
        <v>152</v>
      </c>
      <c r="W3" s="11" t="s">
        <v>153</v>
      </c>
      <c r="X3" s="11" t="s">
        <v>154</v>
      </c>
    </row>
    <row r="4" spans="6:31" x14ac:dyDescent="0.35">
      <c r="F4" s="11" t="s">
        <v>155</v>
      </c>
      <c r="G4" s="11" t="s">
        <v>156</v>
      </c>
      <c r="H4" s="11" t="s">
        <v>157</v>
      </c>
      <c r="I4" s="11" t="s">
        <v>158</v>
      </c>
      <c r="J4" s="11" t="s">
        <v>159</v>
      </c>
      <c r="K4" s="11" t="s">
        <v>160</v>
      </c>
      <c r="L4" s="11" t="s">
        <v>161</v>
      </c>
      <c r="M4" s="11" t="s">
        <v>162</v>
      </c>
      <c r="N4" s="11" t="s">
        <v>163</v>
      </c>
      <c r="O4" s="11" t="s">
        <v>164</v>
      </c>
      <c r="P4" s="11" t="s">
        <v>165</v>
      </c>
      <c r="Q4" s="11" t="s">
        <v>166</v>
      </c>
      <c r="R4" s="11" t="s">
        <v>167</v>
      </c>
      <c r="S4" s="11" t="s">
        <v>141</v>
      </c>
      <c r="T4" s="11" t="s">
        <v>168</v>
      </c>
      <c r="U4" s="11" t="s">
        <v>143</v>
      </c>
      <c r="Y4" s="11" t="s">
        <v>169</v>
      </c>
      <c r="Z4" s="11" t="s">
        <v>170</v>
      </c>
      <c r="AA4" s="11">
        <v>50</v>
      </c>
    </row>
    <row r="5" spans="6:31" x14ac:dyDescent="0.35">
      <c r="F5" s="11" t="s">
        <v>171</v>
      </c>
      <c r="G5" s="11" t="s">
        <v>172</v>
      </c>
      <c r="H5" s="11" t="s">
        <v>130</v>
      </c>
      <c r="I5" s="11" t="s">
        <v>173</v>
      </c>
      <c r="J5" s="11" t="s">
        <v>132</v>
      </c>
      <c r="K5" s="11" t="s">
        <v>174</v>
      </c>
      <c r="L5" s="11" t="s">
        <v>134</v>
      </c>
      <c r="M5" s="11" t="s">
        <v>135</v>
      </c>
      <c r="N5" s="11" t="s">
        <v>136</v>
      </c>
      <c r="O5" s="11" t="s">
        <v>175</v>
      </c>
      <c r="P5" s="11" t="s">
        <v>138</v>
      </c>
      <c r="Q5" s="11" t="s">
        <v>176</v>
      </c>
      <c r="R5" s="11" t="s">
        <v>140</v>
      </c>
      <c r="S5" s="11" t="s">
        <v>177</v>
      </c>
      <c r="T5" s="11" t="s">
        <v>142</v>
      </c>
      <c r="U5" s="11" t="s">
        <v>178</v>
      </c>
      <c r="V5" s="11" t="s">
        <v>179</v>
      </c>
      <c r="W5" s="11" t="s">
        <v>180</v>
      </c>
      <c r="X5" s="11" t="s">
        <v>179</v>
      </c>
      <c r="Y5" s="11" t="s">
        <v>181</v>
      </c>
      <c r="Z5" s="11" t="s">
        <v>181</v>
      </c>
      <c r="AA5" s="11">
        <v>65</v>
      </c>
    </row>
    <row r="6" spans="6:31" x14ac:dyDescent="0.35">
      <c r="F6" s="11" t="s">
        <v>182</v>
      </c>
      <c r="G6" s="11" t="s">
        <v>183</v>
      </c>
      <c r="H6" s="11" t="s">
        <v>130</v>
      </c>
      <c r="I6" s="11" t="s">
        <v>131</v>
      </c>
      <c r="J6" s="11" t="s">
        <v>184</v>
      </c>
      <c r="K6" s="11" t="s">
        <v>133</v>
      </c>
      <c r="L6" s="11" t="s">
        <v>134</v>
      </c>
      <c r="M6" s="11" t="s">
        <v>135</v>
      </c>
      <c r="N6" s="11" t="s">
        <v>136</v>
      </c>
      <c r="O6" s="11" t="s">
        <v>137</v>
      </c>
      <c r="P6" s="11" t="s">
        <v>165</v>
      </c>
      <c r="Q6" s="11" t="s">
        <v>139</v>
      </c>
      <c r="R6" s="11" t="s">
        <v>140</v>
      </c>
      <c r="S6" s="11" t="s">
        <v>177</v>
      </c>
      <c r="T6" s="11" t="s">
        <v>142</v>
      </c>
      <c r="U6" s="11" t="s">
        <v>143</v>
      </c>
      <c r="V6" s="11">
        <v>250000</v>
      </c>
      <c r="W6" s="11" t="s">
        <v>181</v>
      </c>
      <c r="X6" s="11" t="s">
        <v>181</v>
      </c>
      <c r="Y6" s="11" t="s">
        <v>185</v>
      </c>
      <c r="Z6" s="11" t="s">
        <v>186</v>
      </c>
      <c r="AA6" s="11">
        <v>100</v>
      </c>
    </row>
    <row r="7" spans="6:31" x14ac:dyDescent="0.35">
      <c r="F7" s="11" t="s">
        <v>187</v>
      </c>
      <c r="G7" s="11" t="s">
        <v>188</v>
      </c>
      <c r="H7" s="11" t="s">
        <v>130</v>
      </c>
      <c r="I7" s="11" t="s">
        <v>131</v>
      </c>
      <c r="J7" s="11" t="s">
        <v>132</v>
      </c>
      <c r="K7" s="11" t="s">
        <v>133</v>
      </c>
      <c r="L7" s="11" t="s">
        <v>134</v>
      </c>
      <c r="M7" s="11" t="s">
        <v>135</v>
      </c>
      <c r="N7" s="11" t="s">
        <v>136</v>
      </c>
      <c r="O7" s="11" t="s">
        <v>137</v>
      </c>
      <c r="P7" s="11" t="s">
        <v>138</v>
      </c>
      <c r="Q7" s="11" t="s">
        <v>139</v>
      </c>
      <c r="R7" s="11" t="s">
        <v>140</v>
      </c>
      <c r="S7" s="11" t="s">
        <v>189</v>
      </c>
      <c r="T7" s="11" t="s">
        <v>142</v>
      </c>
      <c r="U7" s="11" t="s">
        <v>143</v>
      </c>
      <c r="V7" s="11" t="s">
        <v>190</v>
      </c>
      <c r="W7" s="11" t="s">
        <v>186</v>
      </c>
      <c r="X7" s="11" t="s">
        <v>186</v>
      </c>
      <c r="Y7" s="11" t="s">
        <v>191</v>
      </c>
      <c r="Z7" s="11" t="s">
        <v>186</v>
      </c>
      <c r="AA7" s="11">
        <v>60</v>
      </c>
    </row>
    <row r="8" spans="6:31" x14ac:dyDescent="0.35">
      <c r="F8" s="11" t="s">
        <v>192</v>
      </c>
      <c r="G8" s="11" t="s">
        <v>193</v>
      </c>
      <c r="H8" s="11" t="s">
        <v>130</v>
      </c>
      <c r="I8" s="11" t="s">
        <v>131</v>
      </c>
      <c r="J8" s="11" t="s">
        <v>132</v>
      </c>
      <c r="K8" s="11" t="s">
        <v>133</v>
      </c>
      <c r="L8" s="11" t="s">
        <v>134</v>
      </c>
      <c r="M8" s="11" t="s">
        <v>135</v>
      </c>
      <c r="N8" s="11" t="s">
        <v>136</v>
      </c>
      <c r="O8" s="11" t="s">
        <v>137</v>
      </c>
      <c r="P8" s="11" t="s">
        <v>138</v>
      </c>
      <c r="Q8" s="11" t="s">
        <v>139</v>
      </c>
      <c r="R8" s="11" t="s">
        <v>140</v>
      </c>
      <c r="S8" s="11" t="s">
        <v>189</v>
      </c>
      <c r="T8" s="11" t="s">
        <v>142</v>
      </c>
      <c r="U8" s="11" t="s">
        <v>194</v>
      </c>
      <c r="V8" s="11" t="s">
        <v>186</v>
      </c>
      <c r="W8" s="11" t="s">
        <v>186</v>
      </c>
      <c r="X8" s="11" t="s">
        <v>186</v>
      </c>
      <c r="Y8" s="11" t="s">
        <v>195</v>
      </c>
      <c r="Z8" s="11" t="s">
        <v>196</v>
      </c>
      <c r="AA8" s="11">
        <v>60</v>
      </c>
    </row>
    <row r="9" spans="6:31" x14ac:dyDescent="0.35">
      <c r="F9" s="11" t="s">
        <v>197</v>
      </c>
      <c r="G9" s="11" t="s">
        <v>198</v>
      </c>
      <c r="H9" s="11" t="s">
        <v>130</v>
      </c>
      <c r="I9" s="11" t="s">
        <v>131</v>
      </c>
      <c r="J9" s="11" t="s">
        <v>184</v>
      </c>
      <c r="K9" s="11" t="s">
        <v>133</v>
      </c>
      <c r="L9" s="11" t="s">
        <v>134</v>
      </c>
      <c r="M9" s="11" t="s">
        <v>135</v>
      </c>
      <c r="N9" s="11" t="s">
        <v>136</v>
      </c>
      <c r="O9" s="11" t="s">
        <v>137</v>
      </c>
      <c r="P9" s="11" t="s">
        <v>165</v>
      </c>
      <c r="Q9" s="11" t="s">
        <v>139</v>
      </c>
      <c r="R9" s="11" t="s">
        <v>140</v>
      </c>
      <c r="S9" s="11" t="s">
        <v>189</v>
      </c>
      <c r="T9" s="11" t="s">
        <v>142</v>
      </c>
      <c r="U9" s="11" t="s">
        <v>143</v>
      </c>
      <c r="V9" s="11" t="s">
        <v>199</v>
      </c>
      <c r="W9" s="11" t="s">
        <v>200</v>
      </c>
      <c r="X9" s="11" t="s">
        <v>186</v>
      </c>
      <c r="Y9" s="11" t="s">
        <v>201</v>
      </c>
      <c r="Z9" s="11" t="s">
        <v>186</v>
      </c>
      <c r="AA9" s="11">
        <v>60</v>
      </c>
    </row>
    <row r="10" spans="6:31" x14ac:dyDescent="0.35">
      <c r="F10" s="11" t="s">
        <v>202</v>
      </c>
      <c r="G10" s="11" t="s">
        <v>203</v>
      </c>
      <c r="H10" s="11" t="s">
        <v>130</v>
      </c>
      <c r="I10" s="11" t="s">
        <v>131</v>
      </c>
      <c r="J10" s="11" t="s">
        <v>132</v>
      </c>
      <c r="K10" s="11" t="s">
        <v>133</v>
      </c>
      <c r="L10" s="11" t="s">
        <v>134</v>
      </c>
      <c r="M10" s="11" t="s">
        <v>135</v>
      </c>
      <c r="N10" s="11" t="s">
        <v>136</v>
      </c>
      <c r="O10" s="11" t="s">
        <v>137</v>
      </c>
      <c r="P10" s="11" t="s">
        <v>138</v>
      </c>
      <c r="Q10" s="11" t="s">
        <v>139</v>
      </c>
      <c r="R10" s="11" t="s">
        <v>140</v>
      </c>
      <c r="S10" s="11" t="s">
        <v>189</v>
      </c>
      <c r="T10" s="11" t="s">
        <v>142</v>
      </c>
      <c r="U10" s="11" t="s">
        <v>143</v>
      </c>
      <c r="V10" s="11" t="s">
        <v>204</v>
      </c>
      <c r="W10" s="11" t="s">
        <v>186</v>
      </c>
      <c r="X10" s="11" t="s">
        <v>186</v>
      </c>
    </row>
    <row r="11" spans="6:31" x14ac:dyDescent="0.35">
      <c r="F11" s="11" t="s">
        <v>205</v>
      </c>
      <c r="G11" s="11" t="s">
        <v>206</v>
      </c>
      <c r="H11" s="11" t="s">
        <v>130</v>
      </c>
      <c r="I11" s="11" t="s">
        <v>173</v>
      </c>
      <c r="J11" s="11" t="s">
        <v>132</v>
      </c>
      <c r="K11" s="11" t="s">
        <v>133</v>
      </c>
      <c r="L11" s="11" t="s">
        <v>134</v>
      </c>
      <c r="M11" s="11" t="s">
        <v>135</v>
      </c>
      <c r="N11" s="11" t="s">
        <v>136</v>
      </c>
      <c r="O11" s="11" t="s">
        <v>207</v>
      </c>
      <c r="P11" s="11" t="s">
        <v>138</v>
      </c>
      <c r="Q11" s="11" t="s">
        <v>208</v>
      </c>
      <c r="R11" s="11" t="s">
        <v>209</v>
      </c>
      <c r="S11" s="11" t="s">
        <v>177</v>
      </c>
      <c r="T11" s="11" t="s">
        <v>142</v>
      </c>
      <c r="U11" s="11" t="s">
        <v>178</v>
      </c>
      <c r="Y11" s="11">
        <v>0</v>
      </c>
      <c r="Z11" s="11">
        <v>0</v>
      </c>
      <c r="AA11" s="11">
        <v>50</v>
      </c>
    </row>
    <row r="12" spans="6:31" x14ac:dyDescent="0.35">
      <c r="F12" s="11" t="s">
        <v>210</v>
      </c>
      <c r="G12" s="11" t="s">
        <v>211</v>
      </c>
      <c r="H12" s="11" t="s">
        <v>130</v>
      </c>
      <c r="I12" s="11" t="s">
        <v>131</v>
      </c>
      <c r="J12" s="11" t="s">
        <v>132</v>
      </c>
      <c r="K12" s="11" t="s">
        <v>133</v>
      </c>
      <c r="L12" s="11" t="s">
        <v>134</v>
      </c>
      <c r="M12" s="11" t="s">
        <v>135</v>
      </c>
      <c r="N12" s="11" t="s">
        <v>136</v>
      </c>
      <c r="O12" s="11" t="s">
        <v>137</v>
      </c>
      <c r="P12" s="11" t="s">
        <v>138</v>
      </c>
      <c r="Q12" s="11" t="s">
        <v>139</v>
      </c>
      <c r="R12" s="11" t="s">
        <v>140</v>
      </c>
      <c r="S12" s="11" t="s">
        <v>141</v>
      </c>
      <c r="T12" s="11" t="s">
        <v>151</v>
      </c>
      <c r="U12" s="11" t="s">
        <v>143</v>
      </c>
      <c r="V12" s="11" t="s">
        <v>212</v>
      </c>
      <c r="W12" s="11" t="s">
        <v>213</v>
      </c>
      <c r="X12" s="11" t="s">
        <v>214</v>
      </c>
    </row>
    <row r="13" spans="6:31" x14ac:dyDescent="0.35">
      <c r="F13" s="11" t="s">
        <v>215</v>
      </c>
      <c r="G13" s="11" t="s">
        <v>216</v>
      </c>
      <c r="H13" s="11" t="s">
        <v>130</v>
      </c>
      <c r="I13" s="11" t="s">
        <v>131</v>
      </c>
      <c r="J13" s="11" t="s">
        <v>132</v>
      </c>
      <c r="K13" s="11" t="s">
        <v>160</v>
      </c>
    </row>
    <row r="14" spans="6:31" x14ac:dyDescent="0.35">
      <c r="F14" s="11" t="s">
        <v>217</v>
      </c>
      <c r="G14" s="11" t="s">
        <v>218</v>
      </c>
      <c r="H14" s="11" t="s">
        <v>130</v>
      </c>
      <c r="I14" s="11" t="s">
        <v>173</v>
      </c>
      <c r="J14" s="11" t="s">
        <v>132</v>
      </c>
      <c r="K14" s="11" t="s">
        <v>133</v>
      </c>
    </row>
    <row r="15" spans="6:31" x14ac:dyDescent="0.35">
      <c r="F15" s="11" t="s">
        <v>219</v>
      </c>
      <c r="G15" s="11" t="s">
        <v>220</v>
      </c>
      <c r="H15" s="11" t="s">
        <v>130</v>
      </c>
      <c r="I15" s="11" t="s">
        <v>221</v>
      </c>
      <c r="J15" s="11" t="s">
        <v>132</v>
      </c>
      <c r="K15" s="11" t="s">
        <v>133</v>
      </c>
      <c r="L15" s="11" t="s">
        <v>134</v>
      </c>
      <c r="M15" s="11" t="s">
        <v>222</v>
      </c>
      <c r="N15" s="11" t="s">
        <v>136</v>
      </c>
      <c r="O15" s="11" t="s">
        <v>137</v>
      </c>
      <c r="P15" s="11" t="s">
        <v>138</v>
      </c>
      <c r="Q15" s="11" t="s">
        <v>139</v>
      </c>
      <c r="R15" s="11" t="s">
        <v>140</v>
      </c>
      <c r="S15" s="11" t="s">
        <v>189</v>
      </c>
      <c r="T15" s="11" t="s">
        <v>151</v>
      </c>
      <c r="U15" s="11" t="s">
        <v>143</v>
      </c>
    </row>
    <row r="16" spans="6:31" x14ac:dyDescent="0.35">
      <c r="F16" s="11" t="s">
        <v>223</v>
      </c>
      <c r="G16" s="11" t="s">
        <v>224</v>
      </c>
      <c r="H16" s="11" t="s">
        <v>130</v>
      </c>
      <c r="I16" s="11" t="s">
        <v>221</v>
      </c>
      <c r="J16" s="11" t="s">
        <v>132</v>
      </c>
      <c r="K16" s="11" t="s">
        <v>133</v>
      </c>
      <c r="L16" s="11" t="s">
        <v>161</v>
      </c>
      <c r="M16" s="11" t="s">
        <v>135</v>
      </c>
      <c r="N16" s="11" t="s">
        <v>136</v>
      </c>
      <c r="O16" s="11" t="s">
        <v>207</v>
      </c>
      <c r="P16" s="11" t="s">
        <v>165</v>
      </c>
      <c r="Q16" s="11" t="s">
        <v>176</v>
      </c>
      <c r="R16" s="11" t="s">
        <v>209</v>
      </c>
      <c r="S16" s="11" t="s">
        <v>189</v>
      </c>
      <c r="T16" s="11" t="s">
        <v>151</v>
      </c>
      <c r="U16" s="11" t="s">
        <v>225</v>
      </c>
      <c r="Y16" s="11">
        <v>0</v>
      </c>
      <c r="Z16" s="11" t="s">
        <v>186</v>
      </c>
      <c r="AA16" s="11">
        <v>50</v>
      </c>
    </row>
    <row r="17" spans="6:24" x14ac:dyDescent="0.35">
      <c r="F17" s="11" t="s">
        <v>226</v>
      </c>
      <c r="G17" s="11" t="s">
        <v>227</v>
      </c>
      <c r="H17" s="11" t="s">
        <v>130</v>
      </c>
      <c r="I17" s="11" t="s">
        <v>131</v>
      </c>
      <c r="J17" s="11" t="s">
        <v>132</v>
      </c>
      <c r="K17" s="11" t="s">
        <v>228</v>
      </c>
      <c r="L17" s="11" t="s">
        <v>134</v>
      </c>
      <c r="M17" s="11" t="s">
        <v>135</v>
      </c>
      <c r="N17" s="11" t="s">
        <v>136</v>
      </c>
      <c r="O17" s="11" t="s">
        <v>175</v>
      </c>
      <c r="P17" s="11" t="s">
        <v>165</v>
      </c>
      <c r="Q17" s="11" t="s">
        <v>139</v>
      </c>
      <c r="R17" s="11" t="s">
        <v>140</v>
      </c>
      <c r="S17" s="11" t="s">
        <v>189</v>
      </c>
      <c r="T17" s="11" t="s">
        <v>142</v>
      </c>
      <c r="U17" s="11" t="s">
        <v>143</v>
      </c>
      <c r="V17" s="11" t="s">
        <v>186</v>
      </c>
      <c r="W17" s="11" t="s">
        <v>186</v>
      </c>
      <c r="X17" s="11" t="s">
        <v>186</v>
      </c>
    </row>
    <row r="18" spans="6:24" x14ac:dyDescent="0.35">
      <c r="F18" s="11" t="s">
        <v>229</v>
      </c>
      <c r="G18" s="11" t="s">
        <v>230</v>
      </c>
    </row>
    <row r="19" spans="6:24" x14ac:dyDescent="0.35">
      <c r="F19" s="11" t="s">
        <v>231</v>
      </c>
      <c r="G19" s="11" t="s">
        <v>232</v>
      </c>
      <c r="H19" s="11" t="s">
        <v>130</v>
      </c>
      <c r="I19" s="11" t="s">
        <v>221</v>
      </c>
      <c r="J19" s="11" t="s">
        <v>132</v>
      </c>
      <c r="K19" s="11" t="s">
        <v>228</v>
      </c>
    </row>
    <row r="20" spans="6:24" x14ac:dyDescent="0.35">
      <c r="F20" s="11" t="s">
        <v>233</v>
      </c>
      <c r="G20" s="11" t="s">
        <v>234</v>
      </c>
      <c r="H20" s="11" t="s">
        <v>130</v>
      </c>
      <c r="I20" s="11" t="s">
        <v>158</v>
      </c>
      <c r="J20" s="11" t="s">
        <v>132</v>
      </c>
      <c r="K20" s="11" t="s">
        <v>160</v>
      </c>
    </row>
    <row r="24" spans="6:24" x14ac:dyDescent="0.35">
      <c r="F24" s="11" t="s">
        <v>3</v>
      </c>
    </row>
    <row r="25" spans="6:24" x14ac:dyDescent="0.35">
      <c r="F25" s="25" t="s">
        <v>87</v>
      </c>
      <c r="G25" s="11" t="s">
        <v>88</v>
      </c>
    </row>
    <row r="26" spans="6:24" x14ac:dyDescent="0.35">
      <c r="F26" s="26" t="s">
        <v>157</v>
      </c>
      <c r="G26" s="11">
        <v>1</v>
      </c>
    </row>
    <row r="27" spans="6:24" x14ac:dyDescent="0.35">
      <c r="F27" s="26" t="s">
        <v>130</v>
      </c>
      <c r="G27" s="11">
        <v>17</v>
      </c>
    </row>
    <row r="28" spans="6:24" x14ac:dyDescent="0.35">
      <c r="F28" s="26" t="s">
        <v>97</v>
      </c>
      <c r="G28" s="11">
        <v>18</v>
      </c>
    </row>
    <row r="32" spans="6:24" x14ac:dyDescent="0.35">
      <c r="F32" s="11" t="s">
        <v>4</v>
      </c>
    </row>
    <row r="33" spans="6:7" x14ac:dyDescent="0.35">
      <c r="F33" s="25" t="s">
        <v>87</v>
      </c>
      <c r="G33" s="11" t="s">
        <v>88</v>
      </c>
    </row>
    <row r="34" spans="6:7" x14ac:dyDescent="0.35">
      <c r="F34" s="26" t="s">
        <v>158</v>
      </c>
      <c r="G34" s="11">
        <v>2</v>
      </c>
    </row>
    <row r="35" spans="6:7" x14ac:dyDescent="0.35">
      <c r="F35" s="26" t="s">
        <v>221</v>
      </c>
      <c r="G35" s="11">
        <v>3</v>
      </c>
    </row>
    <row r="36" spans="6:7" x14ac:dyDescent="0.35">
      <c r="F36" s="26" t="s">
        <v>131</v>
      </c>
      <c r="G36" s="11">
        <v>10</v>
      </c>
    </row>
    <row r="37" spans="6:7" x14ac:dyDescent="0.35">
      <c r="F37" s="26" t="s">
        <v>173</v>
      </c>
      <c r="G37" s="11">
        <v>3</v>
      </c>
    </row>
    <row r="38" spans="6:7" x14ac:dyDescent="0.35">
      <c r="F38" s="26" t="s">
        <v>97</v>
      </c>
      <c r="G38" s="11">
        <v>18</v>
      </c>
    </row>
    <row r="42" spans="6:7" x14ac:dyDescent="0.35">
      <c r="F42" s="11" t="s">
        <v>5</v>
      </c>
    </row>
    <row r="43" spans="6:7" x14ac:dyDescent="0.35">
      <c r="F43" s="25" t="s">
        <v>87</v>
      </c>
      <c r="G43" s="11" t="s">
        <v>88</v>
      </c>
    </row>
    <row r="44" spans="6:7" x14ac:dyDescent="0.35">
      <c r="F44" s="26" t="s">
        <v>184</v>
      </c>
      <c r="G44" s="11">
        <v>2</v>
      </c>
    </row>
    <row r="45" spans="6:7" x14ac:dyDescent="0.35">
      <c r="F45" s="26" t="s">
        <v>159</v>
      </c>
      <c r="G45" s="11">
        <v>1</v>
      </c>
    </row>
    <row r="46" spans="6:7" x14ac:dyDescent="0.35">
      <c r="F46" s="26" t="s">
        <v>132</v>
      </c>
      <c r="G46" s="11">
        <v>15</v>
      </c>
    </row>
    <row r="47" spans="6:7" x14ac:dyDescent="0.35">
      <c r="F47" s="26" t="s">
        <v>97</v>
      </c>
      <c r="G47" s="11">
        <v>18</v>
      </c>
    </row>
    <row r="51" spans="6:7" x14ac:dyDescent="0.35">
      <c r="F51" s="11" t="s">
        <v>6</v>
      </c>
    </row>
    <row r="52" spans="6:7" x14ac:dyDescent="0.35">
      <c r="F52" s="25" t="s">
        <v>87</v>
      </c>
      <c r="G52" s="11" t="s">
        <v>235</v>
      </c>
    </row>
    <row r="53" spans="6:7" x14ac:dyDescent="0.35">
      <c r="F53" s="26" t="s">
        <v>174</v>
      </c>
      <c r="G53" s="11">
        <v>1</v>
      </c>
    </row>
    <row r="54" spans="6:7" x14ac:dyDescent="0.35">
      <c r="F54" s="26" t="s">
        <v>228</v>
      </c>
      <c r="G54" s="11">
        <v>2</v>
      </c>
    </row>
    <row r="55" spans="6:7" x14ac:dyDescent="0.35">
      <c r="F55" s="26" t="s">
        <v>133</v>
      </c>
      <c r="G55" s="11">
        <v>12</v>
      </c>
    </row>
    <row r="56" spans="6:7" x14ac:dyDescent="0.35">
      <c r="F56" s="26" t="s">
        <v>160</v>
      </c>
      <c r="G56" s="11">
        <v>3</v>
      </c>
    </row>
    <row r="57" spans="6:7" x14ac:dyDescent="0.35">
      <c r="F57" s="26" t="s">
        <v>97</v>
      </c>
      <c r="G57" s="11">
        <v>18</v>
      </c>
    </row>
    <row r="61" spans="6:7" x14ac:dyDescent="0.35">
      <c r="F61" s="11" t="s">
        <v>7</v>
      </c>
    </row>
    <row r="62" spans="6:7" x14ac:dyDescent="0.35">
      <c r="F62" s="25" t="s">
        <v>87</v>
      </c>
      <c r="G62" s="11" t="s">
        <v>235</v>
      </c>
    </row>
    <row r="63" spans="6:7" x14ac:dyDescent="0.35">
      <c r="F63" s="26" t="s">
        <v>161</v>
      </c>
      <c r="G63" s="11">
        <v>2</v>
      </c>
    </row>
    <row r="64" spans="6:7" x14ac:dyDescent="0.35">
      <c r="F64" s="26" t="s">
        <v>134</v>
      </c>
      <c r="G64" s="11">
        <v>12</v>
      </c>
    </row>
    <row r="65" spans="6:8" x14ac:dyDescent="0.35">
      <c r="F65" s="26" t="s">
        <v>97</v>
      </c>
      <c r="G65" s="11">
        <v>14</v>
      </c>
    </row>
    <row r="66" spans="6:8" ht="14.5" x14ac:dyDescent="0.35">
      <c r="F66"/>
      <c r="G66"/>
    </row>
    <row r="67" spans="6:8" ht="14.5" x14ac:dyDescent="0.35">
      <c r="F67"/>
      <c r="G67"/>
    </row>
    <row r="68" spans="6:8" ht="14.5" x14ac:dyDescent="0.35">
      <c r="F68"/>
      <c r="G68"/>
    </row>
    <row r="69" spans="6:8" ht="14.5" x14ac:dyDescent="0.35">
      <c r="F69"/>
      <c r="G69"/>
    </row>
    <row r="70" spans="6:8" ht="14.5" x14ac:dyDescent="0.35">
      <c r="F70" s="11" t="s">
        <v>8</v>
      </c>
      <c r="G70"/>
    </row>
    <row r="71" spans="6:8" ht="14.5" x14ac:dyDescent="0.35">
      <c r="F71" s="25" t="s">
        <v>87</v>
      </c>
      <c r="G71" s="11" t="s">
        <v>88</v>
      </c>
      <c r="H71"/>
    </row>
    <row r="72" spans="6:8" ht="14.5" x14ac:dyDescent="0.35">
      <c r="F72" s="26" t="s">
        <v>222</v>
      </c>
      <c r="G72" s="11">
        <v>1</v>
      </c>
      <c r="H72"/>
    </row>
    <row r="73" spans="6:8" ht="14.5" x14ac:dyDescent="0.35">
      <c r="F73" s="26" t="s">
        <v>162</v>
      </c>
      <c r="G73" s="11">
        <v>1</v>
      </c>
      <c r="H73"/>
    </row>
    <row r="74" spans="6:8" ht="14.5" x14ac:dyDescent="0.35">
      <c r="F74" s="26" t="s">
        <v>135</v>
      </c>
      <c r="G74" s="11">
        <v>12</v>
      </c>
      <c r="H74"/>
    </row>
    <row r="75" spans="6:8" ht="14.5" x14ac:dyDescent="0.35">
      <c r="F75" s="26" t="s">
        <v>97</v>
      </c>
      <c r="G75" s="11">
        <v>14</v>
      </c>
      <c r="H75"/>
    </row>
    <row r="76" spans="6:8" ht="14.5" x14ac:dyDescent="0.35">
      <c r="F76"/>
      <c r="G76"/>
      <c r="H76"/>
    </row>
    <row r="77" spans="6:8" ht="14.5" x14ac:dyDescent="0.35">
      <c r="F77"/>
      <c r="G77"/>
      <c r="H77"/>
    </row>
    <row r="78" spans="6:8" ht="14.5" x14ac:dyDescent="0.35">
      <c r="F78"/>
      <c r="G78"/>
      <c r="H78"/>
    </row>
    <row r="79" spans="6:8" x14ac:dyDescent="0.35">
      <c r="F79" s="11" t="s">
        <v>9</v>
      </c>
    </row>
    <row r="80" spans="6:8" ht="14.5" x14ac:dyDescent="0.35">
      <c r="F80" s="25" t="s">
        <v>87</v>
      </c>
      <c r="G80" s="11" t="s">
        <v>88</v>
      </c>
      <c r="H80"/>
    </row>
    <row r="81" spans="6:8" ht="14.5" x14ac:dyDescent="0.35">
      <c r="F81" s="26" t="s">
        <v>163</v>
      </c>
      <c r="G81" s="11">
        <v>1</v>
      </c>
      <c r="H81"/>
    </row>
    <row r="82" spans="6:8" ht="14.5" x14ac:dyDescent="0.35">
      <c r="F82" s="26" t="s">
        <v>136</v>
      </c>
      <c r="G82" s="11">
        <v>13</v>
      </c>
      <c r="H82"/>
    </row>
    <row r="83" spans="6:8" ht="14.5" x14ac:dyDescent="0.35">
      <c r="F83" s="26" t="s">
        <v>97</v>
      </c>
      <c r="G83" s="11">
        <v>14</v>
      </c>
      <c r="H83"/>
    </row>
    <row r="84" spans="6:8" ht="14.5" x14ac:dyDescent="0.35">
      <c r="F84"/>
      <c r="G84"/>
      <c r="H84"/>
    </row>
    <row r="85" spans="6:8" ht="14.5" x14ac:dyDescent="0.35">
      <c r="F85"/>
      <c r="G85"/>
      <c r="H85"/>
    </row>
    <row r="86" spans="6:8" ht="14.5" x14ac:dyDescent="0.35">
      <c r="F86"/>
      <c r="G86"/>
      <c r="H86"/>
    </row>
    <row r="87" spans="6:8" ht="14.5" x14ac:dyDescent="0.35">
      <c r="F87" s="11" t="s">
        <v>10</v>
      </c>
      <c r="G87"/>
      <c r="H87"/>
    </row>
    <row r="88" spans="6:8" ht="14.5" x14ac:dyDescent="0.35">
      <c r="F88" s="25" t="s">
        <v>87</v>
      </c>
      <c r="G88" s="11" t="s">
        <v>88</v>
      </c>
      <c r="H88"/>
    </row>
    <row r="89" spans="6:8" ht="14.5" x14ac:dyDescent="0.35">
      <c r="F89" s="26" t="s">
        <v>137</v>
      </c>
      <c r="G89" s="11">
        <v>9</v>
      </c>
      <c r="H89"/>
    </row>
    <row r="90" spans="6:8" ht="14.5" x14ac:dyDescent="0.35">
      <c r="F90" s="26" t="s">
        <v>207</v>
      </c>
      <c r="G90" s="11">
        <v>2</v>
      </c>
      <c r="H90"/>
    </row>
    <row r="91" spans="6:8" ht="14.5" x14ac:dyDescent="0.35">
      <c r="F91" s="26" t="s">
        <v>175</v>
      </c>
      <c r="G91" s="11">
        <v>2</v>
      </c>
      <c r="H91"/>
    </row>
    <row r="92" spans="6:8" ht="14.5" x14ac:dyDescent="0.35">
      <c r="F92" s="26" t="s">
        <v>164</v>
      </c>
      <c r="G92" s="11">
        <v>1</v>
      </c>
      <c r="H92"/>
    </row>
    <row r="93" spans="6:8" ht="14.5" x14ac:dyDescent="0.35">
      <c r="F93" s="26" t="s">
        <v>97</v>
      </c>
      <c r="G93" s="11">
        <v>14</v>
      </c>
      <c r="H93"/>
    </row>
    <row r="94" spans="6:8" ht="14.5" x14ac:dyDescent="0.35">
      <c r="F94"/>
      <c r="G94"/>
      <c r="H94"/>
    </row>
    <row r="95" spans="6:8" ht="14.5" x14ac:dyDescent="0.35">
      <c r="F95"/>
      <c r="G95"/>
      <c r="H95"/>
    </row>
    <row r="98" spans="6:8" ht="14.5" x14ac:dyDescent="0.35">
      <c r="F98" s="11" t="s">
        <v>10</v>
      </c>
      <c r="G98"/>
    </row>
    <row r="99" spans="6:8" x14ac:dyDescent="0.35">
      <c r="F99" s="25" t="s">
        <v>87</v>
      </c>
      <c r="G99" s="11" t="s">
        <v>88</v>
      </c>
    </row>
    <row r="100" spans="6:8" x14ac:dyDescent="0.35">
      <c r="F100" s="26" t="s">
        <v>137</v>
      </c>
      <c r="G100" s="11">
        <v>9</v>
      </c>
    </row>
    <row r="101" spans="6:8" x14ac:dyDescent="0.35">
      <c r="F101" s="26" t="s">
        <v>207</v>
      </c>
      <c r="G101" s="11">
        <v>2</v>
      </c>
    </row>
    <row r="102" spans="6:8" x14ac:dyDescent="0.35">
      <c r="F102" s="26" t="s">
        <v>175</v>
      </c>
      <c r="G102" s="11">
        <v>2</v>
      </c>
    </row>
    <row r="103" spans="6:8" x14ac:dyDescent="0.35">
      <c r="F103" s="26" t="s">
        <v>164</v>
      </c>
      <c r="G103" s="11">
        <v>1</v>
      </c>
    </row>
    <row r="104" spans="6:8" x14ac:dyDescent="0.35">
      <c r="F104" s="26" t="s">
        <v>97</v>
      </c>
      <c r="G104" s="11">
        <v>14</v>
      </c>
    </row>
    <row r="109" spans="6:8" x14ac:dyDescent="0.35">
      <c r="F109" s="11" t="s">
        <v>11</v>
      </c>
    </row>
    <row r="110" spans="6:8" ht="14.5" x14ac:dyDescent="0.35">
      <c r="F110" s="25" t="s">
        <v>87</v>
      </c>
      <c r="G110" s="11" t="s">
        <v>235</v>
      </c>
      <c r="H110"/>
    </row>
    <row r="111" spans="6:8" ht="14.5" x14ac:dyDescent="0.35">
      <c r="F111" s="26" t="s">
        <v>138</v>
      </c>
      <c r="G111" s="11">
        <v>9</v>
      </c>
      <c r="H111"/>
    </row>
    <row r="112" spans="6:8" ht="14.5" x14ac:dyDescent="0.35">
      <c r="F112" s="26" t="s">
        <v>165</v>
      </c>
      <c r="G112" s="11">
        <v>5</v>
      </c>
      <c r="H112"/>
    </row>
    <row r="113" spans="6:8" ht="14.5" x14ac:dyDescent="0.35">
      <c r="F113" s="26" t="s">
        <v>97</v>
      </c>
      <c r="G113" s="11">
        <v>14</v>
      </c>
      <c r="H113"/>
    </row>
    <row r="114" spans="6:8" ht="14.5" x14ac:dyDescent="0.35">
      <c r="F114"/>
      <c r="G114"/>
      <c r="H114"/>
    </row>
    <row r="115" spans="6:8" ht="14.5" x14ac:dyDescent="0.35">
      <c r="F115"/>
      <c r="G115"/>
      <c r="H115"/>
    </row>
    <row r="116" spans="6:8" ht="14.5" x14ac:dyDescent="0.35">
      <c r="F116"/>
      <c r="G116"/>
      <c r="H116"/>
    </row>
    <row r="117" spans="6:8" ht="14.5" x14ac:dyDescent="0.35">
      <c r="F117"/>
      <c r="G117"/>
      <c r="H117"/>
    </row>
    <row r="118" spans="6:8" ht="14.5" x14ac:dyDescent="0.35">
      <c r="F118" s="11" t="s">
        <v>12</v>
      </c>
      <c r="H118"/>
    </row>
    <row r="119" spans="6:8" ht="14.5" x14ac:dyDescent="0.35">
      <c r="F119" s="25" t="s">
        <v>87</v>
      </c>
      <c r="G119" s="11" t="s">
        <v>235</v>
      </c>
      <c r="H119"/>
    </row>
    <row r="120" spans="6:8" ht="14.5" x14ac:dyDescent="0.35">
      <c r="F120" s="26" t="s">
        <v>208</v>
      </c>
      <c r="G120" s="11">
        <v>1</v>
      </c>
      <c r="H120"/>
    </row>
    <row r="121" spans="6:8" ht="14.5" x14ac:dyDescent="0.35">
      <c r="F121" s="26" t="s">
        <v>166</v>
      </c>
      <c r="G121" s="11">
        <v>1</v>
      </c>
      <c r="H121"/>
    </row>
    <row r="122" spans="6:8" ht="14.5" x14ac:dyDescent="0.35">
      <c r="F122" s="26" t="s">
        <v>176</v>
      </c>
      <c r="G122" s="11">
        <v>2</v>
      </c>
      <c r="H122"/>
    </row>
    <row r="123" spans="6:8" ht="14.5" x14ac:dyDescent="0.35">
      <c r="F123" s="26" t="s">
        <v>139</v>
      </c>
      <c r="G123" s="11">
        <v>10</v>
      </c>
      <c r="H123"/>
    </row>
    <row r="124" spans="6:8" ht="14.5" x14ac:dyDescent="0.35">
      <c r="F124" s="26" t="s">
        <v>97</v>
      </c>
      <c r="G124" s="11">
        <v>14</v>
      </c>
      <c r="H124"/>
    </row>
    <row r="125" spans="6:8" ht="14.5" x14ac:dyDescent="0.35">
      <c r="F125"/>
      <c r="G125"/>
      <c r="H125"/>
    </row>
    <row r="126" spans="6:8" ht="14.5" x14ac:dyDescent="0.35">
      <c r="F126"/>
      <c r="G126"/>
      <c r="H126"/>
    </row>
    <row r="127" spans="6:8" ht="14.5" x14ac:dyDescent="0.35">
      <c r="F127"/>
      <c r="G127"/>
      <c r="H127"/>
    </row>
    <row r="128" spans="6:8" ht="14.5" x14ac:dyDescent="0.35">
      <c r="F128"/>
      <c r="G128"/>
      <c r="H128"/>
    </row>
    <row r="129" spans="6:8" x14ac:dyDescent="0.35">
      <c r="F129" s="11" t="s">
        <v>13</v>
      </c>
    </row>
    <row r="130" spans="6:8" ht="14.5" x14ac:dyDescent="0.35">
      <c r="F130" s="25" t="s">
        <v>87</v>
      </c>
      <c r="G130" s="11" t="s">
        <v>88</v>
      </c>
      <c r="H130"/>
    </row>
    <row r="131" spans="6:8" ht="14.5" x14ac:dyDescent="0.35">
      <c r="F131" s="26" t="s">
        <v>167</v>
      </c>
      <c r="G131" s="11">
        <v>1</v>
      </c>
      <c r="H131"/>
    </row>
    <row r="132" spans="6:8" ht="14.5" x14ac:dyDescent="0.35">
      <c r="F132" s="26" t="s">
        <v>140</v>
      </c>
      <c r="G132" s="11">
        <v>11</v>
      </c>
      <c r="H132"/>
    </row>
    <row r="133" spans="6:8" ht="14.5" x14ac:dyDescent="0.35">
      <c r="F133" s="26" t="s">
        <v>209</v>
      </c>
      <c r="G133" s="11">
        <v>2</v>
      </c>
      <c r="H133"/>
    </row>
    <row r="134" spans="6:8" ht="14.5" x14ac:dyDescent="0.35">
      <c r="F134" s="26" t="s">
        <v>97</v>
      </c>
      <c r="G134" s="11">
        <v>14</v>
      </c>
      <c r="H134"/>
    </row>
    <row r="135" spans="6:8" ht="14.5" x14ac:dyDescent="0.35">
      <c r="F135"/>
      <c r="G135"/>
      <c r="H135"/>
    </row>
    <row r="136" spans="6:8" ht="14.5" x14ac:dyDescent="0.35">
      <c r="F136"/>
      <c r="G136"/>
      <c r="H136"/>
    </row>
    <row r="137" spans="6:8" ht="14.5" x14ac:dyDescent="0.35">
      <c r="F137"/>
      <c r="G137"/>
      <c r="H137"/>
    </row>
    <row r="138" spans="6:8" ht="14.5" x14ac:dyDescent="0.35">
      <c r="F138"/>
      <c r="G138"/>
      <c r="H138"/>
    </row>
    <row r="139" spans="6:8" ht="14.5" x14ac:dyDescent="0.35">
      <c r="F139" s="11" t="s">
        <v>14</v>
      </c>
      <c r="H139"/>
    </row>
    <row r="140" spans="6:8" ht="14.5" x14ac:dyDescent="0.35">
      <c r="F140" s="25" t="s">
        <v>87</v>
      </c>
      <c r="G140" s="11" t="s">
        <v>88</v>
      </c>
      <c r="H140"/>
    </row>
    <row r="141" spans="6:8" x14ac:dyDescent="0.35">
      <c r="F141" s="26" t="s">
        <v>189</v>
      </c>
      <c r="G141" s="11">
        <v>7</v>
      </c>
    </row>
    <row r="142" spans="6:8" x14ac:dyDescent="0.35">
      <c r="F142" s="26" t="s">
        <v>141</v>
      </c>
      <c r="G142" s="11">
        <v>4</v>
      </c>
    </row>
    <row r="143" spans="6:8" x14ac:dyDescent="0.35">
      <c r="F143" s="26" t="s">
        <v>177</v>
      </c>
      <c r="G143" s="11">
        <v>3</v>
      </c>
    </row>
    <row r="144" spans="6:8" x14ac:dyDescent="0.35">
      <c r="F144" s="26" t="s">
        <v>97</v>
      </c>
      <c r="G144" s="11">
        <v>14</v>
      </c>
    </row>
    <row r="145" spans="6:7" ht="14.5" x14ac:dyDescent="0.35">
      <c r="F145"/>
      <c r="G145"/>
    </row>
    <row r="146" spans="6:7" ht="14.5" x14ac:dyDescent="0.35">
      <c r="F146"/>
      <c r="G146"/>
    </row>
    <row r="147" spans="6:7" ht="14.5" x14ac:dyDescent="0.35">
      <c r="F147"/>
      <c r="G147"/>
    </row>
    <row r="148" spans="6:7" ht="14.5" x14ac:dyDescent="0.35">
      <c r="F148"/>
      <c r="G148"/>
    </row>
    <row r="149" spans="6:7" x14ac:dyDescent="0.35">
      <c r="F149" s="11" t="s">
        <v>15</v>
      </c>
    </row>
    <row r="150" spans="6:7" x14ac:dyDescent="0.35">
      <c r="F150" s="25" t="s">
        <v>87</v>
      </c>
      <c r="G150" s="11" t="s">
        <v>235</v>
      </c>
    </row>
    <row r="151" spans="6:7" x14ac:dyDescent="0.35">
      <c r="F151" s="26" t="s">
        <v>151</v>
      </c>
      <c r="G151" s="11">
        <v>4</v>
      </c>
    </row>
    <row r="152" spans="6:7" x14ac:dyDescent="0.35">
      <c r="F152" s="26" t="s">
        <v>168</v>
      </c>
      <c r="G152" s="11">
        <v>1</v>
      </c>
    </row>
    <row r="153" spans="6:7" x14ac:dyDescent="0.35">
      <c r="F153" s="26" t="s">
        <v>142</v>
      </c>
      <c r="G153" s="11">
        <v>9</v>
      </c>
    </row>
    <row r="154" spans="6:7" x14ac:dyDescent="0.35">
      <c r="F154" s="26" t="s">
        <v>97</v>
      </c>
      <c r="G154" s="11">
        <v>14</v>
      </c>
    </row>
    <row r="155" spans="6:7" ht="14.5" x14ac:dyDescent="0.35">
      <c r="F155"/>
      <c r="G155"/>
    </row>
    <row r="156" spans="6:7" ht="14.5" x14ac:dyDescent="0.35">
      <c r="F156"/>
      <c r="G156"/>
    </row>
    <row r="157" spans="6:7" ht="14.5" x14ac:dyDescent="0.35">
      <c r="F157"/>
      <c r="G157"/>
    </row>
    <row r="158" spans="6:7" ht="14.5" x14ac:dyDescent="0.35">
      <c r="F158"/>
      <c r="G158"/>
    </row>
    <row r="159" spans="6:7" x14ac:dyDescent="0.35">
      <c r="F159" s="11" t="s">
        <v>16</v>
      </c>
    </row>
    <row r="160" spans="6:7" x14ac:dyDescent="0.35">
      <c r="F160" s="25" t="s">
        <v>87</v>
      </c>
      <c r="G160" s="11" t="s">
        <v>235</v>
      </c>
    </row>
    <row r="161" spans="6:7" x14ac:dyDescent="0.35">
      <c r="F161" s="26" t="s">
        <v>194</v>
      </c>
      <c r="G161" s="11">
        <v>1</v>
      </c>
    </row>
    <row r="162" spans="6:7" x14ac:dyDescent="0.35">
      <c r="F162" s="26" t="s">
        <v>225</v>
      </c>
      <c r="G162" s="11">
        <v>1</v>
      </c>
    </row>
    <row r="163" spans="6:7" x14ac:dyDescent="0.35">
      <c r="F163" s="26" t="s">
        <v>143</v>
      </c>
      <c r="G163" s="11">
        <v>10</v>
      </c>
    </row>
    <row r="164" spans="6:7" x14ac:dyDescent="0.35">
      <c r="F164" s="26" t="s">
        <v>178</v>
      </c>
      <c r="G164" s="11">
        <v>2</v>
      </c>
    </row>
    <row r="165" spans="6:7" x14ac:dyDescent="0.35">
      <c r="F165" s="26" t="s">
        <v>97</v>
      </c>
      <c r="G165" s="11">
        <v>14</v>
      </c>
    </row>
    <row r="166" spans="6:7" ht="14.5" x14ac:dyDescent="0.35">
      <c r="F166"/>
      <c r="G166"/>
    </row>
    <row r="167" spans="6:7" ht="14.5" x14ac:dyDescent="0.35">
      <c r="F167"/>
      <c r="G167"/>
    </row>
    <row r="168" spans="6:7" ht="14.5" x14ac:dyDescent="0.35">
      <c r="F168"/>
      <c r="G168"/>
    </row>
    <row r="169" spans="6:7" ht="14.5" x14ac:dyDescent="0.35">
      <c r="F169"/>
      <c r="G169"/>
    </row>
    <row r="170" spans="6:7" x14ac:dyDescent="0.35">
      <c r="F170" s="25" t="s">
        <v>87</v>
      </c>
      <c r="G170" s="11" t="s">
        <v>90</v>
      </c>
    </row>
    <row r="171" spans="6:7" x14ac:dyDescent="0.35">
      <c r="F171" s="26">
        <v>50</v>
      </c>
      <c r="G171" s="11">
        <v>3</v>
      </c>
    </row>
    <row r="172" spans="6:7" x14ac:dyDescent="0.35">
      <c r="F172" s="26">
        <v>60</v>
      </c>
      <c r="G172" s="11">
        <v>3</v>
      </c>
    </row>
    <row r="173" spans="6:7" x14ac:dyDescent="0.35">
      <c r="F173" s="26">
        <v>65</v>
      </c>
      <c r="G173" s="11">
        <v>1</v>
      </c>
    </row>
    <row r="174" spans="6:7" x14ac:dyDescent="0.35">
      <c r="F174" s="26">
        <v>98</v>
      </c>
      <c r="G174" s="11">
        <v>1</v>
      </c>
    </row>
    <row r="175" spans="6:7" x14ac:dyDescent="0.35">
      <c r="F175" s="26">
        <v>100</v>
      </c>
      <c r="G175" s="11">
        <v>1</v>
      </c>
    </row>
    <row r="176" spans="6:7" x14ac:dyDescent="0.35">
      <c r="F176" s="26" t="s">
        <v>97</v>
      </c>
      <c r="G176" s="11">
        <v>9</v>
      </c>
    </row>
    <row r="177" spans="6:7" ht="14.5" x14ac:dyDescent="0.35">
      <c r="F177"/>
      <c r="G177"/>
    </row>
    <row r="178" spans="6:7" ht="14.5" x14ac:dyDescent="0.35">
      <c r="F178"/>
      <c r="G178"/>
    </row>
    <row r="179" spans="6:7" ht="14.5" x14ac:dyDescent="0.35">
      <c r="F179"/>
      <c r="G179"/>
    </row>
    <row r="180" spans="6:7" ht="14.5" x14ac:dyDescent="0.35">
      <c r="F180"/>
      <c r="G180"/>
    </row>
    <row r="181" spans="6:7" ht="14.5" x14ac:dyDescent="0.35">
      <c r="F181"/>
      <c r="G181"/>
    </row>
    <row r="182" spans="6:7" ht="14.5" x14ac:dyDescent="0.35">
      <c r="F182"/>
      <c r="G182"/>
    </row>
    <row r="183" spans="6:7" ht="14.5" x14ac:dyDescent="0.35">
      <c r="F183"/>
      <c r="G183"/>
    </row>
    <row r="184" spans="6:7" ht="14.5" x14ac:dyDescent="0.35">
      <c r="F184"/>
      <c r="G18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ADF9D-55FB-48C0-9FA8-146649F4BA9E}">
  <sheetPr>
    <tabColor rgb="FFC00000"/>
  </sheetPr>
  <dimension ref="E2:L393"/>
  <sheetViews>
    <sheetView showGridLines="0" topLeftCell="D354" workbookViewId="0">
      <selection activeCell="M360" sqref="M360"/>
    </sheetView>
  </sheetViews>
  <sheetFormatPr defaultColWidth="8.90625" defaultRowHeight="13" x14ac:dyDescent="0.35"/>
  <cols>
    <col min="1" max="4" width="8.90625" style="11"/>
    <col min="5" max="5" width="16.08984375" style="11" customWidth="1"/>
    <col min="6" max="6" width="17.453125" style="11" bestFit="1" customWidth="1"/>
    <col min="7" max="7" width="13.08984375" style="11" bestFit="1" customWidth="1"/>
    <col min="8" max="8" width="8.90625" style="11"/>
    <col min="9" max="9" width="12.54296875" style="11" bestFit="1" customWidth="1"/>
    <col min="10" max="10" width="17.36328125" style="11" bestFit="1" customWidth="1"/>
    <col min="11" max="11" width="12.54296875" style="11" bestFit="1" customWidth="1"/>
    <col min="12" max="12" width="17.36328125" style="11" bestFit="1" customWidth="1"/>
    <col min="13" max="16384" width="8.90625" style="11"/>
  </cols>
  <sheetData>
    <row r="2" spans="5:12" x14ac:dyDescent="0.35">
      <c r="E2" s="76" t="s">
        <v>236</v>
      </c>
      <c r="F2" s="76"/>
      <c r="G2" s="76"/>
      <c r="K2" s="25" t="s">
        <v>87</v>
      </c>
      <c r="L2" s="11" t="s">
        <v>237</v>
      </c>
    </row>
    <row r="3" spans="5:12" x14ac:dyDescent="0.35">
      <c r="E3" s="24" t="s">
        <v>238</v>
      </c>
      <c r="F3" s="24" t="s">
        <v>239</v>
      </c>
      <c r="G3" s="24" t="s">
        <v>240</v>
      </c>
      <c r="K3" s="26" t="s">
        <v>241</v>
      </c>
    </row>
    <row r="4" spans="5:12" x14ac:dyDescent="0.35">
      <c r="E4" s="22">
        <v>198</v>
      </c>
      <c r="F4" s="22">
        <v>147</v>
      </c>
      <c r="G4" s="23">
        <f>F4/E4</f>
        <v>0.74242424242424243</v>
      </c>
      <c r="K4" s="26" t="s">
        <v>242</v>
      </c>
      <c r="L4" s="11">
        <v>100</v>
      </c>
    </row>
    <row r="5" spans="5:12" x14ac:dyDescent="0.35">
      <c r="K5" s="26" t="s">
        <v>243</v>
      </c>
      <c r="L5" s="11">
        <v>7</v>
      </c>
    </row>
    <row r="6" spans="5:12" x14ac:dyDescent="0.35">
      <c r="K6" s="26" t="s">
        <v>244</v>
      </c>
      <c r="L6" s="11">
        <v>5</v>
      </c>
    </row>
    <row r="7" spans="5:12" x14ac:dyDescent="0.35">
      <c r="E7" s="27" t="s">
        <v>87</v>
      </c>
      <c r="F7" s="27" t="s">
        <v>245</v>
      </c>
      <c r="K7" s="26" t="s">
        <v>246</v>
      </c>
      <c r="L7" s="11">
        <v>2</v>
      </c>
    </row>
    <row r="8" spans="5:12" x14ac:dyDescent="0.35">
      <c r="E8" s="15" t="s">
        <v>247</v>
      </c>
      <c r="F8" s="15">
        <v>100</v>
      </c>
      <c r="K8" s="26" t="s">
        <v>248</v>
      </c>
      <c r="L8" s="11">
        <v>3</v>
      </c>
    </row>
    <row r="9" spans="5:12" x14ac:dyDescent="0.35">
      <c r="E9" s="16" t="s">
        <v>249</v>
      </c>
      <c r="F9" s="16">
        <v>7</v>
      </c>
      <c r="K9" s="26" t="s">
        <v>250</v>
      </c>
      <c r="L9" s="11">
        <v>4</v>
      </c>
    </row>
    <row r="10" spans="5:12" x14ac:dyDescent="0.35">
      <c r="E10" s="16" t="s">
        <v>251</v>
      </c>
      <c r="F10" s="16">
        <v>5</v>
      </c>
      <c r="K10" s="26" t="s">
        <v>252</v>
      </c>
      <c r="L10" s="11">
        <v>19</v>
      </c>
    </row>
    <row r="11" spans="5:12" x14ac:dyDescent="0.35">
      <c r="E11" s="16" t="s">
        <v>253</v>
      </c>
      <c r="F11" s="16">
        <v>2</v>
      </c>
      <c r="K11" s="26" t="s">
        <v>254</v>
      </c>
      <c r="L11" s="11">
        <v>1</v>
      </c>
    </row>
    <row r="12" spans="5:12" x14ac:dyDescent="0.35">
      <c r="E12" s="16" t="s">
        <v>255</v>
      </c>
      <c r="F12" s="16">
        <v>3</v>
      </c>
      <c r="K12" s="26" t="s">
        <v>256</v>
      </c>
      <c r="L12" s="11">
        <v>1</v>
      </c>
    </row>
    <row r="13" spans="5:12" x14ac:dyDescent="0.35">
      <c r="E13" s="16" t="s">
        <v>257</v>
      </c>
      <c r="F13" s="16">
        <v>4</v>
      </c>
      <c r="K13" s="26" t="s">
        <v>258</v>
      </c>
      <c r="L13" s="11">
        <v>1</v>
      </c>
    </row>
    <row r="14" spans="5:12" x14ac:dyDescent="0.35">
      <c r="E14" s="16" t="s">
        <v>259</v>
      </c>
      <c r="F14" s="16">
        <v>19</v>
      </c>
      <c r="K14" s="26" t="s">
        <v>260</v>
      </c>
      <c r="L14" s="11">
        <v>1</v>
      </c>
    </row>
    <row r="15" spans="5:12" x14ac:dyDescent="0.35">
      <c r="E15" s="16" t="s">
        <v>261</v>
      </c>
      <c r="F15" s="16">
        <v>1</v>
      </c>
      <c r="K15" s="26" t="s">
        <v>97</v>
      </c>
      <c r="L15" s="11">
        <v>144</v>
      </c>
    </row>
    <row r="16" spans="5:12" x14ac:dyDescent="0.35">
      <c r="E16" s="16" t="s">
        <v>262</v>
      </c>
      <c r="F16" s="16">
        <v>1</v>
      </c>
    </row>
    <row r="17" spans="5:9" x14ac:dyDescent="0.35">
      <c r="E17" s="16" t="s">
        <v>263</v>
      </c>
      <c r="F17" s="16">
        <v>1</v>
      </c>
    </row>
    <row r="18" spans="5:9" ht="13.5" thickBot="1" x14ac:dyDescent="0.4">
      <c r="E18" s="17" t="s">
        <v>264</v>
      </c>
      <c r="F18" s="17">
        <v>1</v>
      </c>
    </row>
    <row r="21" spans="5:9" x14ac:dyDescent="0.35">
      <c r="I21" s="11" t="s">
        <v>265</v>
      </c>
    </row>
    <row r="22" spans="5:9" x14ac:dyDescent="0.35">
      <c r="I22" s="11" t="s">
        <v>266</v>
      </c>
    </row>
    <row r="24" spans="5:9" s="32" customFormat="1" x14ac:dyDescent="0.35"/>
    <row r="25" spans="5:9" s="33" customFormat="1" x14ac:dyDescent="0.35"/>
    <row r="37" spans="5:8" x14ac:dyDescent="0.35">
      <c r="E37" s="73" t="s">
        <v>267</v>
      </c>
      <c r="F37" s="73"/>
      <c r="G37" s="73"/>
    </row>
    <row r="38" spans="5:8" x14ac:dyDescent="0.35">
      <c r="E38" s="75" t="s">
        <v>268</v>
      </c>
      <c r="F38" s="75"/>
      <c r="G38" s="75"/>
    </row>
    <row r="39" spans="5:8" x14ac:dyDescent="0.35">
      <c r="E39" s="34"/>
      <c r="F39" s="34"/>
      <c r="G39" s="39" t="s">
        <v>269</v>
      </c>
      <c r="H39" s="39" t="s">
        <v>270</v>
      </c>
    </row>
    <row r="40" spans="5:8" x14ac:dyDescent="0.35">
      <c r="E40" s="28">
        <v>45291</v>
      </c>
      <c r="F40" s="30">
        <f t="shared" ref="F40:F43" si="0">SUM(G40:H40)/SUM($G$40:$H$43)</f>
        <v>6.7114093959731542E-3</v>
      </c>
      <c r="G40" s="16">
        <v>1</v>
      </c>
      <c r="H40" s="16">
        <v>0</v>
      </c>
    </row>
    <row r="41" spans="5:8" x14ac:dyDescent="0.35">
      <c r="E41" s="28">
        <v>44562</v>
      </c>
      <c r="F41" s="30">
        <f t="shared" si="0"/>
        <v>1.3422818791946308E-2</v>
      </c>
      <c r="G41" s="16">
        <v>1</v>
      </c>
      <c r="H41" s="16">
        <v>1</v>
      </c>
    </row>
    <row r="42" spans="5:8" x14ac:dyDescent="0.35">
      <c r="E42" s="28">
        <v>44927</v>
      </c>
      <c r="F42" s="30">
        <f t="shared" si="0"/>
        <v>0.97315436241610742</v>
      </c>
      <c r="G42" s="16">
        <v>128</v>
      </c>
      <c r="H42" s="16">
        <v>17</v>
      </c>
    </row>
    <row r="43" spans="5:8" ht="13.5" thickBot="1" x14ac:dyDescent="0.4">
      <c r="E43" s="29">
        <v>44561</v>
      </c>
      <c r="F43" s="31">
        <f t="shared" si="0"/>
        <v>6.7114093959731542E-3</v>
      </c>
      <c r="G43" s="17">
        <v>1</v>
      </c>
      <c r="H43" s="17">
        <v>0</v>
      </c>
    </row>
    <row r="45" spans="5:8" s="33" customFormat="1" x14ac:dyDescent="0.35"/>
    <row r="49" spans="5:8" x14ac:dyDescent="0.35">
      <c r="E49" s="73" t="s">
        <v>271</v>
      </c>
      <c r="F49" s="73"/>
      <c r="G49" s="73"/>
    </row>
    <row r="50" spans="5:8" x14ac:dyDescent="0.35">
      <c r="E50" s="75" t="s">
        <v>272</v>
      </c>
      <c r="F50" s="75"/>
      <c r="G50" s="75"/>
    </row>
    <row r="51" spans="5:8" x14ac:dyDescent="0.35">
      <c r="E51" s="34"/>
      <c r="F51" s="34"/>
      <c r="G51" s="39" t="s">
        <v>269</v>
      </c>
      <c r="H51" s="39" t="s">
        <v>270</v>
      </c>
    </row>
    <row r="52" spans="5:8" x14ac:dyDescent="0.35">
      <c r="E52" s="28" t="s">
        <v>102</v>
      </c>
      <c r="F52" s="30">
        <f t="shared" ref="F52:F55" si="1">SUM(G52:H52)/SUM($G$52:$H$55)</f>
        <v>4.72972972972973E-2</v>
      </c>
      <c r="G52" s="16">
        <v>5</v>
      </c>
      <c r="H52" s="16">
        <v>2</v>
      </c>
    </row>
    <row r="53" spans="5:8" x14ac:dyDescent="0.35">
      <c r="E53" s="28" t="s">
        <v>99</v>
      </c>
      <c r="F53" s="30">
        <f>SUM(G53:H53)/SUM($G$52:$H$55)</f>
        <v>0.85810810810810811</v>
      </c>
      <c r="G53" s="16">
        <v>117</v>
      </c>
      <c r="H53" s="16">
        <v>10</v>
      </c>
    </row>
    <row r="54" spans="5:8" x14ac:dyDescent="0.35">
      <c r="E54" s="28" t="s">
        <v>26</v>
      </c>
      <c r="F54" s="30">
        <f t="shared" si="1"/>
        <v>6.7567567567567571E-2</v>
      </c>
      <c r="G54" s="16">
        <v>7</v>
      </c>
      <c r="H54" s="16">
        <v>3</v>
      </c>
    </row>
    <row r="55" spans="5:8" ht="13.5" thickBot="1" x14ac:dyDescent="0.4">
      <c r="E55" s="29" t="s">
        <v>103</v>
      </c>
      <c r="F55" s="31">
        <f t="shared" si="1"/>
        <v>2.7027027027027029E-2</v>
      </c>
      <c r="G55" s="17">
        <v>1</v>
      </c>
      <c r="H55" s="17">
        <v>3</v>
      </c>
    </row>
    <row r="67" spans="5:8" s="33" customFormat="1" x14ac:dyDescent="0.35"/>
    <row r="70" spans="5:8" x14ac:dyDescent="0.35">
      <c r="E70" s="73" t="s">
        <v>273</v>
      </c>
      <c r="F70" s="73"/>
      <c r="G70" s="73"/>
    </row>
    <row r="71" spans="5:8" x14ac:dyDescent="0.35">
      <c r="E71" s="75" t="s">
        <v>274</v>
      </c>
      <c r="F71" s="75"/>
      <c r="G71" s="75"/>
    </row>
    <row r="72" spans="5:8" x14ac:dyDescent="0.35">
      <c r="E72" s="34"/>
      <c r="F72" s="34"/>
      <c r="G72" s="39" t="s">
        <v>269</v>
      </c>
      <c r="H72" s="39" t="s">
        <v>270</v>
      </c>
    </row>
    <row r="73" spans="5:8" x14ac:dyDescent="0.35">
      <c r="E73" s="28" t="s">
        <v>105</v>
      </c>
      <c r="F73" s="30">
        <f>SUM(G73:H73)/SUM($G$73:$H$76)</f>
        <v>6.7567567567567571E-3</v>
      </c>
      <c r="G73" s="16">
        <v>1</v>
      </c>
      <c r="H73" s="16">
        <v>0</v>
      </c>
    </row>
    <row r="74" spans="5:8" x14ac:dyDescent="0.35">
      <c r="E74" s="28" t="s">
        <v>46</v>
      </c>
      <c r="F74" s="30">
        <f>SUM(G74:H74)/SUM($G$73:$H$76)</f>
        <v>0.93918918918918914</v>
      </c>
      <c r="G74" s="16">
        <v>124</v>
      </c>
      <c r="H74" s="16">
        <v>15</v>
      </c>
    </row>
    <row r="75" spans="5:8" x14ac:dyDescent="0.35">
      <c r="E75" s="28" t="s">
        <v>107</v>
      </c>
      <c r="F75" s="30">
        <f t="shared" ref="F75:F76" si="2">SUM(G75:H75)/SUM($G$73:$H$76)</f>
        <v>2.7027027027027029E-2</v>
      </c>
      <c r="G75" s="16">
        <v>3</v>
      </c>
      <c r="H75" s="16">
        <v>1</v>
      </c>
    </row>
    <row r="76" spans="5:8" ht="13.5" thickBot="1" x14ac:dyDescent="0.4">
      <c r="E76" s="29" t="s">
        <v>27</v>
      </c>
      <c r="F76" s="31">
        <f t="shared" si="2"/>
        <v>2.7027027027027029E-2</v>
      </c>
      <c r="G76" s="17">
        <v>2</v>
      </c>
      <c r="H76" s="17">
        <v>2</v>
      </c>
    </row>
    <row r="89" spans="5:8" s="33" customFormat="1" x14ac:dyDescent="0.35"/>
    <row r="92" spans="5:8" x14ac:dyDescent="0.35">
      <c r="E92" s="73" t="s">
        <v>275</v>
      </c>
      <c r="F92" s="73"/>
      <c r="G92" s="73"/>
    </row>
    <row r="93" spans="5:8" x14ac:dyDescent="0.35">
      <c r="E93" s="75" t="s">
        <v>276</v>
      </c>
      <c r="F93" s="75"/>
      <c r="G93" s="75"/>
    </row>
    <row r="94" spans="5:8" x14ac:dyDescent="0.35">
      <c r="E94" s="34"/>
      <c r="F94" s="34"/>
      <c r="G94" s="39" t="s">
        <v>269</v>
      </c>
      <c r="H94" s="39" t="s">
        <v>270</v>
      </c>
    </row>
    <row r="95" spans="5:8" x14ac:dyDescent="0.35">
      <c r="E95" s="28" t="s">
        <v>277</v>
      </c>
      <c r="F95" s="30">
        <f>SUM(G95:H95)/SUM($G$95:$H$98)</f>
        <v>0.88513513513513509</v>
      </c>
      <c r="G95" s="16">
        <v>119</v>
      </c>
      <c r="H95" s="16">
        <v>12</v>
      </c>
    </row>
    <row r="96" spans="5:8" x14ac:dyDescent="0.35">
      <c r="E96" s="28" t="s">
        <v>112</v>
      </c>
      <c r="F96" s="30">
        <f t="shared" ref="F96:F98" si="3">SUM(G96:H96)/SUM($G$95:$H$98)</f>
        <v>3.3783783783783786E-2</v>
      </c>
      <c r="G96" s="16">
        <v>3</v>
      </c>
      <c r="H96" s="16">
        <v>2</v>
      </c>
    </row>
    <row r="97" spans="5:8" x14ac:dyDescent="0.35">
      <c r="E97" s="28" t="s">
        <v>109</v>
      </c>
      <c r="F97" s="30">
        <f t="shared" si="3"/>
        <v>4.0540540540540543E-2</v>
      </c>
      <c r="G97" s="16">
        <v>5</v>
      </c>
      <c r="H97" s="16">
        <v>1</v>
      </c>
    </row>
    <row r="98" spans="5:8" ht="13.5" thickBot="1" x14ac:dyDescent="0.4">
      <c r="E98" s="29" t="s">
        <v>111</v>
      </c>
      <c r="F98" s="31">
        <f t="shared" si="3"/>
        <v>4.0540540540540543E-2</v>
      </c>
      <c r="G98" s="17">
        <v>3</v>
      </c>
      <c r="H98" s="17">
        <v>3</v>
      </c>
    </row>
    <row r="110" spans="5:8" s="33" customFormat="1" x14ac:dyDescent="0.35"/>
    <row r="114" spans="5:8" x14ac:dyDescent="0.35">
      <c r="E114" s="73" t="s">
        <v>278</v>
      </c>
      <c r="F114" s="73"/>
      <c r="G114" s="73"/>
    </row>
    <row r="115" spans="5:8" x14ac:dyDescent="0.35">
      <c r="E115" s="75" t="s">
        <v>279</v>
      </c>
      <c r="F115" s="75"/>
      <c r="G115" s="75"/>
    </row>
    <row r="116" spans="5:8" x14ac:dyDescent="0.35">
      <c r="E116" s="34"/>
      <c r="F116" s="34"/>
      <c r="G116" s="39" t="s">
        <v>269</v>
      </c>
      <c r="H116" s="39" t="s">
        <v>270</v>
      </c>
    </row>
    <row r="117" spans="5:8" x14ac:dyDescent="0.35">
      <c r="E117" s="28" t="s">
        <v>280</v>
      </c>
      <c r="F117" s="30">
        <f>SUM(G117:H117)/SUM($G$117:$H$120)</f>
        <v>1.4184397163120567E-2</v>
      </c>
      <c r="G117" s="16">
        <v>2</v>
      </c>
      <c r="H117" s="16">
        <v>0</v>
      </c>
    </row>
    <row r="118" spans="5:8" x14ac:dyDescent="0.35">
      <c r="E118" s="28" t="s">
        <v>281</v>
      </c>
      <c r="F118" s="30">
        <f t="shared" ref="F118:F120" si="4">SUM(G118:H118)/SUM($G$117:$H$120)</f>
        <v>0.95744680851063835</v>
      </c>
      <c r="G118" s="16">
        <v>123</v>
      </c>
      <c r="H118" s="16">
        <v>12</v>
      </c>
    </row>
    <row r="119" spans="5:8" x14ac:dyDescent="0.35">
      <c r="E119" s="28" t="s">
        <v>282</v>
      </c>
      <c r="F119" s="30">
        <f t="shared" si="4"/>
        <v>0</v>
      </c>
      <c r="G119" s="16">
        <v>0</v>
      </c>
      <c r="H119" s="16">
        <v>0</v>
      </c>
    </row>
    <row r="120" spans="5:8" ht="13.5" thickBot="1" x14ac:dyDescent="0.4">
      <c r="E120" s="29" t="s">
        <v>283</v>
      </c>
      <c r="F120" s="31">
        <f t="shared" si="4"/>
        <v>2.8368794326241134E-2</v>
      </c>
      <c r="G120" s="17">
        <v>2</v>
      </c>
      <c r="H120" s="17">
        <v>2</v>
      </c>
    </row>
    <row r="125" spans="5:8" ht="14.5" x14ac:dyDescent="0.35">
      <c r="E125" s="35"/>
    </row>
    <row r="126" spans="5:8" ht="14.5" x14ac:dyDescent="0.35">
      <c r="E126" s="35"/>
    </row>
    <row r="132" spans="5:8" s="33" customFormat="1" x14ac:dyDescent="0.35"/>
    <row r="133" spans="5:8" ht="14.5" x14ac:dyDescent="0.35">
      <c r="E133" s="35"/>
    </row>
    <row r="136" spans="5:8" x14ac:dyDescent="0.35">
      <c r="E136" s="73" t="s">
        <v>284</v>
      </c>
      <c r="F136" s="73"/>
      <c r="G136" s="73"/>
    </row>
    <row r="137" spans="5:8" x14ac:dyDescent="0.35">
      <c r="E137" s="75" t="s">
        <v>285</v>
      </c>
      <c r="F137" s="75"/>
      <c r="G137" s="75"/>
    </row>
    <row r="138" spans="5:8" x14ac:dyDescent="0.35">
      <c r="E138" s="34"/>
      <c r="F138" s="34"/>
      <c r="G138" s="39" t="s">
        <v>269</v>
      </c>
      <c r="H138" s="39" t="s">
        <v>270</v>
      </c>
    </row>
    <row r="139" spans="5:8" x14ac:dyDescent="0.35">
      <c r="E139" s="28" t="s">
        <v>286</v>
      </c>
      <c r="F139" s="30">
        <f t="shared" ref="F139:F142" si="5">SUM(G139:H139)/SUM($G$139:$H$142)</f>
        <v>4.2553191489361701E-2</v>
      </c>
      <c r="G139" s="16">
        <v>5</v>
      </c>
      <c r="H139" s="16">
        <v>1</v>
      </c>
    </row>
    <row r="140" spans="5:8" x14ac:dyDescent="0.35">
      <c r="E140" s="28" t="s">
        <v>287</v>
      </c>
      <c r="F140" s="30">
        <f>SUM(G140:H140)/SUM($G$139:$H$142)</f>
        <v>4.9645390070921988E-2</v>
      </c>
      <c r="G140" s="16">
        <v>7</v>
      </c>
      <c r="H140" s="16">
        <v>0</v>
      </c>
    </row>
    <row r="141" spans="5:8" x14ac:dyDescent="0.35">
      <c r="E141" s="28" t="s">
        <v>288</v>
      </c>
      <c r="F141" s="30">
        <f t="shared" si="5"/>
        <v>0.88652482269503541</v>
      </c>
      <c r="G141" s="16">
        <v>113</v>
      </c>
      <c r="H141" s="16">
        <v>12</v>
      </c>
    </row>
    <row r="142" spans="5:8" ht="13.5" thickBot="1" x14ac:dyDescent="0.4">
      <c r="E142" s="29" t="s">
        <v>289</v>
      </c>
      <c r="F142" s="31">
        <f t="shared" si="5"/>
        <v>2.1276595744680851E-2</v>
      </c>
      <c r="G142" s="17">
        <v>2</v>
      </c>
      <c r="H142" s="17">
        <v>1</v>
      </c>
    </row>
    <row r="154" spans="5:8" s="33" customFormat="1" x14ac:dyDescent="0.35"/>
    <row r="158" spans="5:8" x14ac:dyDescent="0.35">
      <c r="E158" s="73" t="s">
        <v>290</v>
      </c>
      <c r="F158" s="73"/>
      <c r="G158" s="73"/>
    </row>
    <row r="159" spans="5:8" x14ac:dyDescent="0.35">
      <c r="E159" s="75" t="s">
        <v>291</v>
      </c>
      <c r="F159" s="75"/>
      <c r="G159" s="75"/>
    </row>
    <row r="160" spans="5:8" x14ac:dyDescent="0.35">
      <c r="E160" s="34"/>
      <c r="F160" s="34"/>
      <c r="G160" s="39" t="s">
        <v>269</v>
      </c>
      <c r="H160" s="39" t="s">
        <v>270</v>
      </c>
    </row>
    <row r="161" spans="5:8" x14ac:dyDescent="0.35">
      <c r="E161" s="28" t="s">
        <v>38</v>
      </c>
      <c r="F161" s="30">
        <f t="shared" ref="F161:F164" si="6">SUM(G161:H161)/SUM($G$161:$H$164)</f>
        <v>4.1379310344827586E-2</v>
      </c>
      <c r="G161" s="16">
        <v>5</v>
      </c>
      <c r="H161" s="16">
        <v>1</v>
      </c>
    </row>
    <row r="162" spans="5:8" x14ac:dyDescent="0.35">
      <c r="E162" s="28" t="s">
        <v>31</v>
      </c>
      <c r="F162" s="30">
        <f>SUM(G162:H162)/SUM($G$161:$H$164)</f>
        <v>0.92413793103448272</v>
      </c>
      <c r="G162" s="16">
        <v>121</v>
      </c>
      <c r="H162" s="16">
        <v>13</v>
      </c>
    </row>
    <row r="163" spans="5:8" x14ac:dyDescent="0.35">
      <c r="E163" s="28" t="s">
        <v>292</v>
      </c>
      <c r="F163" s="30">
        <f t="shared" si="6"/>
        <v>0</v>
      </c>
      <c r="G163" s="16">
        <v>0</v>
      </c>
      <c r="H163" s="16">
        <v>0</v>
      </c>
    </row>
    <row r="164" spans="5:8" ht="13.5" thickBot="1" x14ac:dyDescent="0.4">
      <c r="E164" s="29" t="s">
        <v>106</v>
      </c>
      <c r="F164" s="31">
        <f t="shared" si="6"/>
        <v>3.4482758620689655E-2</v>
      </c>
      <c r="G164" s="17">
        <v>5</v>
      </c>
      <c r="H164" s="17">
        <v>0</v>
      </c>
    </row>
    <row r="176" spans="5:8" s="33" customFormat="1" x14ac:dyDescent="0.35"/>
    <row r="179" spans="5:8" x14ac:dyDescent="0.35">
      <c r="E179" s="73" t="s">
        <v>293</v>
      </c>
      <c r="F179" s="73"/>
      <c r="G179" s="73"/>
    </row>
    <row r="180" spans="5:8" x14ac:dyDescent="0.35">
      <c r="E180" s="74" t="s">
        <v>294</v>
      </c>
      <c r="F180" s="75"/>
      <c r="G180" s="75"/>
    </row>
    <row r="181" spans="5:8" x14ac:dyDescent="0.35">
      <c r="E181" s="36"/>
      <c r="F181" s="34"/>
      <c r="G181" s="39" t="s">
        <v>269</v>
      </c>
      <c r="H181" s="39" t="s">
        <v>270</v>
      </c>
    </row>
    <row r="182" spans="5:8" x14ac:dyDescent="0.35">
      <c r="E182" s="28" t="s">
        <v>110</v>
      </c>
      <c r="F182" s="30">
        <f t="shared" ref="F182:F185" si="7">SUM(G182:H182)/SUM($G$182:$H$185)</f>
        <v>0.14184397163120568</v>
      </c>
      <c r="G182" s="16">
        <v>18</v>
      </c>
      <c r="H182" s="16">
        <v>2</v>
      </c>
    </row>
    <row r="183" spans="5:8" x14ac:dyDescent="0.35">
      <c r="E183" s="28" t="s">
        <v>32</v>
      </c>
      <c r="F183" s="30">
        <f>SUM(G183:H183)/SUM($G$182:$H$185)</f>
        <v>0.76595744680851063</v>
      </c>
      <c r="G183" s="16">
        <v>99</v>
      </c>
      <c r="H183" s="16">
        <v>9</v>
      </c>
    </row>
    <row r="184" spans="5:8" x14ac:dyDescent="0.35">
      <c r="E184" s="28" t="s">
        <v>84</v>
      </c>
      <c r="F184" s="30">
        <f>SUM(G184:H184)/SUM($G$182:$H$185)</f>
        <v>8.5106382978723402E-2</v>
      </c>
      <c r="G184" s="16">
        <v>10</v>
      </c>
      <c r="H184" s="16">
        <v>2</v>
      </c>
    </row>
    <row r="185" spans="5:8" ht="13.5" thickBot="1" x14ac:dyDescent="0.4">
      <c r="E185" s="29" t="s">
        <v>295</v>
      </c>
      <c r="F185" s="31">
        <f t="shared" si="7"/>
        <v>7.0921985815602835E-3</v>
      </c>
      <c r="G185" s="17">
        <v>0</v>
      </c>
      <c r="H185" s="17">
        <v>1</v>
      </c>
    </row>
    <row r="197" spans="5:8" s="33" customFormat="1" x14ac:dyDescent="0.35"/>
    <row r="201" spans="5:8" x14ac:dyDescent="0.35">
      <c r="E201" s="73" t="s">
        <v>296</v>
      </c>
      <c r="F201" s="73"/>
      <c r="G201" s="73"/>
    </row>
    <row r="202" spans="5:8" x14ac:dyDescent="0.35">
      <c r="E202" s="74" t="s">
        <v>297</v>
      </c>
      <c r="F202" s="75"/>
      <c r="G202" s="75"/>
    </row>
    <row r="203" spans="5:8" x14ac:dyDescent="0.35">
      <c r="E203" s="36"/>
      <c r="F203" s="34"/>
      <c r="G203" s="39" t="s">
        <v>269</v>
      </c>
      <c r="H203" s="39" t="s">
        <v>270</v>
      </c>
    </row>
    <row r="204" spans="5:8" x14ac:dyDescent="0.35">
      <c r="E204" s="28" t="s">
        <v>28</v>
      </c>
      <c r="F204" s="30">
        <f>SUM(G204:H204)/SUM($G$204:$H$207)</f>
        <v>0.1276595744680851</v>
      </c>
      <c r="G204" s="16">
        <v>18</v>
      </c>
      <c r="H204" s="16">
        <v>0</v>
      </c>
    </row>
    <row r="205" spans="5:8" x14ac:dyDescent="0.35">
      <c r="E205" s="28" t="s">
        <v>33</v>
      </c>
      <c r="F205" s="30">
        <f>SUM(G205:H205)/SUM($G$204:$H$207)</f>
        <v>0.73049645390070927</v>
      </c>
      <c r="G205" s="16">
        <v>94</v>
      </c>
      <c r="H205" s="16">
        <v>9</v>
      </c>
    </row>
    <row r="206" spans="5:8" x14ac:dyDescent="0.35">
      <c r="E206" s="28" t="s">
        <v>61</v>
      </c>
      <c r="F206" s="30">
        <f>SUM(G206:H206)/SUM($G$204:$H$207)</f>
        <v>0.14184397163120568</v>
      </c>
      <c r="G206" s="16">
        <v>15</v>
      </c>
      <c r="H206" s="16">
        <v>5</v>
      </c>
    </row>
    <row r="207" spans="5:8" ht="13.5" thickBot="1" x14ac:dyDescent="0.4">
      <c r="E207" s="29" t="s">
        <v>298</v>
      </c>
      <c r="F207" s="31">
        <f t="shared" ref="F207" si="8">SUM(G207:H207)/SUM($G$204:$H$207)</f>
        <v>0</v>
      </c>
      <c r="G207" s="17">
        <v>0</v>
      </c>
      <c r="H207" s="17">
        <v>0</v>
      </c>
    </row>
    <row r="219" spans="5:8" s="33" customFormat="1" x14ac:dyDescent="0.35"/>
    <row r="222" spans="5:8" x14ac:dyDescent="0.35">
      <c r="E222" s="73" t="s">
        <v>299</v>
      </c>
      <c r="F222" s="73"/>
      <c r="G222" s="73"/>
    </row>
    <row r="223" spans="5:8" x14ac:dyDescent="0.35">
      <c r="E223" s="74" t="s">
        <v>300</v>
      </c>
      <c r="F223" s="75"/>
      <c r="G223" s="75"/>
    </row>
    <row r="224" spans="5:8" x14ac:dyDescent="0.35">
      <c r="E224" s="36"/>
      <c r="F224" s="34"/>
      <c r="G224" s="39" t="s">
        <v>269</v>
      </c>
      <c r="H224" s="39" t="s">
        <v>270</v>
      </c>
    </row>
    <row r="225" spans="5:8" x14ac:dyDescent="0.35">
      <c r="E225" s="28" t="s">
        <v>301</v>
      </c>
      <c r="F225" s="30">
        <f>SUM(G225:H225)/SUM($G$225:$H$228)</f>
        <v>7.0921985815602842E-2</v>
      </c>
      <c r="G225" s="16">
        <v>9</v>
      </c>
      <c r="H225" s="16">
        <v>1</v>
      </c>
    </row>
    <row r="226" spans="5:8" x14ac:dyDescent="0.35">
      <c r="E226" s="28" t="s">
        <v>116</v>
      </c>
      <c r="F226" s="30">
        <f>SUM(G226:H226)/SUM($G$225:$H$228)</f>
        <v>0.87943262411347523</v>
      </c>
      <c r="G226" s="16">
        <v>114</v>
      </c>
      <c r="H226" s="16">
        <v>10</v>
      </c>
    </row>
    <row r="227" spans="5:8" x14ac:dyDescent="0.35">
      <c r="E227" s="28" t="s">
        <v>302</v>
      </c>
      <c r="F227" s="30">
        <f t="shared" ref="F227:F228" si="9">SUM(G227:H227)/SUM($G$225:$H$228)</f>
        <v>3.5460992907801421E-2</v>
      </c>
      <c r="G227" s="16">
        <v>4</v>
      </c>
      <c r="H227" s="16">
        <v>1</v>
      </c>
    </row>
    <row r="228" spans="5:8" ht="13.5" thickBot="1" x14ac:dyDescent="0.4">
      <c r="E228" s="29" t="s">
        <v>303</v>
      </c>
      <c r="F228" s="31">
        <f t="shared" si="9"/>
        <v>1.4184397163120567E-2</v>
      </c>
      <c r="G228" s="17">
        <v>0</v>
      </c>
      <c r="H228" s="17">
        <v>2</v>
      </c>
    </row>
    <row r="240" spans="5:8" s="33" customFormat="1" x14ac:dyDescent="0.35"/>
    <row r="244" spans="5:8" x14ac:dyDescent="0.35">
      <c r="E244" s="73" t="s">
        <v>304</v>
      </c>
      <c r="F244" s="73"/>
      <c r="G244" s="73"/>
    </row>
    <row r="245" spans="5:8" x14ac:dyDescent="0.35">
      <c r="E245" s="74" t="s">
        <v>305</v>
      </c>
      <c r="F245" s="75"/>
      <c r="G245" s="75"/>
    </row>
    <row r="246" spans="5:8" x14ac:dyDescent="0.35">
      <c r="E246" s="36"/>
      <c r="F246" s="34"/>
      <c r="G246" s="39" t="s">
        <v>269</v>
      </c>
      <c r="H246" s="39" t="s">
        <v>270</v>
      </c>
    </row>
    <row r="247" spans="5:8" x14ac:dyDescent="0.35">
      <c r="E247" s="28" t="s">
        <v>63</v>
      </c>
      <c r="F247" s="30">
        <f t="shared" ref="F247:F250" si="10">SUM(G247:H247)/SUM($G$247:$H$250)</f>
        <v>0.78014184397163122</v>
      </c>
      <c r="G247" s="16">
        <v>99</v>
      </c>
      <c r="H247" s="16">
        <v>11</v>
      </c>
    </row>
    <row r="248" spans="5:8" x14ac:dyDescent="0.35">
      <c r="E248" s="28" t="s">
        <v>118</v>
      </c>
      <c r="F248" s="30">
        <f t="shared" si="10"/>
        <v>4.2553191489361701E-2</v>
      </c>
      <c r="G248" s="16">
        <v>6</v>
      </c>
      <c r="H248" s="16">
        <v>0</v>
      </c>
    </row>
    <row r="249" spans="5:8" x14ac:dyDescent="0.35">
      <c r="E249" s="28" t="s">
        <v>35</v>
      </c>
      <c r="F249" s="30">
        <f>SUM(G249:H249)/SUM($G$247:$H$250)</f>
        <v>0.16312056737588654</v>
      </c>
      <c r="G249" s="16">
        <v>21</v>
      </c>
      <c r="H249" s="16">
        <v>2</v>
      </c>
    </row>
    <row r="250" spans="5:8" ht="13.5" thickBot="1" x14ac:dyDescent="0.4">
      <c r="E250" s="29" t="s">
        <v>119</v>
      </c>
      <c r="F250" s="31">
        <f t="shared" si="10"/>
        <v>1.4184397163120567E-2</v>
      </c>
      <c r="G250" s="17">
        <v>1</v>
      </c>
      <c r="H250" s="17">
        <v>1</v>
      </c>
    </row>
    <row r="267" spans="5:7" s="33" customFormat="1" x14ac:dyDescent="0.35"/>
    <row r="271" spans="5:7" x14ac:dyDescent="0.35">
      <c r="E271" s="73" t="s">
        <v>306</v>
      </c>
      <c r="F271" s="73"/>
      <c r="G271" s="73"/>
    </row>
    <row r="272" spans="5:7" x14ac:dyDescent="0.35">
      <c r="E272" s="74" t="s">
        <v>307</v>
      </c>
      <c r="F272" s="75"/>
      <c r="G272" s="75"/>
    </row>
    <row r="273" spans="5:8" x14ac:dyDescent="0.35">
      <c r="E273" s="36"/>
      <c r="F273" s="34"/>
      <c r="G273" s="39" t="s">
        <v>269</v>
      </c>
      <c r="H273" s="39" t="s">
        <v>270</v>
      </c>
    </row>
    <row r="274" spans="5:8" x14ac:dyDescent="0.35">
      <c r="E274" s="28" t="s">
        <v>85</v>
      </c>
      <c r="F274" s="30">
        <f>SUM(G274:H274)/SUM($G$274:$H$277)</f>
        <v>0.30496453900709219</v>
      </c>
      <c r="G274" s="16">
        <v>39</v>
      </c>
      <c r="H274" s="16">
        <v>4</v>
      </c>
    </row>
    <row r="275" spans="5:8" x14ac:dyDescent="0.35">
      <c r="E275" s="28" t="s">
        <v>121</v>
      </c>
      <c r="F275" s="30">
        <f t="shared" ref="F275:F277" si="11">SUM(G275:H275)/SUM($G$274:$H$277)</f>
        <v>0.10638297872340426</v>
      </c>
      <c r="G275" s="16">
        <v>12</v>
      </c>
      <c r="H275" s="16">
        <v>3</v>
      </c>
    </row>
    <row r="276" spans="5:8" x14ac:dyDescent="0.35">
      <c r="E276" s="28" t="s">
        <v>36</v>
      </c>
      <c r="F276" s="30">
        <f t="shared" si="11"/>
        <v>0.11347517730496454</v>
      </c>
      <c r="G276" s="16">
        <v>16</v>
      </c>
      <c r="H276" s="16">
        <v>0</v>
      </c>
    </row>
    <row r="277" spans="5:8" ht="13.5" thickBot="1" x14ac:dyDescent="0.4">
      <c r="E277" s="29" t="s">
        <v>64</v>
      </c>
      <c r="F277" s="31">
        <f t="shared" si="11"/>
        <v>0.47517730496453903</v>
      </c>
      <c r="G277" s="17">
        <v>60</v>
      </c>
      <c r="H277" s="17">
        <v>7</v>
      </c>
    </row>
    <row r="294" spans="5:8" s="33" customFormat="1" x14ac:dyDescent="0.35"/>
    <row r="297" spans="5:8" x14ac:dyDescent="0.35">
      <c r="E297" s="73" t="s">
        <v>308</v>
      </c>
      <c r="F297" s="73"/>
      <c r="G297" s="73"/>
    </row>
    <row r="298" spans="5:8" x14ac:dyDescent="0.35">
      <c r="E298" s="74" t="s">
        <v>309</v>
      </c>
      <c r="F298" s="75"/>
      <c r="G298" s="75"/>
    </row>
    <row r="299" spans="5:8" x14ac:dyDescent="0.35">
      <c r="E299" s="36"/>
      <c r="F299" s="34"/>
      <c r="G299" s="39" t="s">
        <v>269</v>
      </c>
      <c r="H299" s="39" t="s">
        <v>270</v>
      </c>
    </row>
    <row r="300" spans="5:8" x14ac:dyDescent="0.35">
      <c r="E300" s="28" t="s">
        <v>123</v>
      </c>
      <c r="F300" s="30">
        <f>SUM(G300:H300)/SUM($G$300:$H$303)</f>
        <v>2.8368794326241134E-2</v>
      </c>
      <c r="G300" s="16">
        <v>4</v>
      </c>
      <c r="H300" s="16">
        <v>0</v>
      </c>
    </row>
    <row r="301" spans="5:8" x14ac:dyDescent="0.35">
      <c r="E301" s="28" t="s">
        <v>37</v>
      </c>
      <c r="F301" s="30">
        <f>SUM(G301:H301)/SUM($G$300:$H$303)</f>
        <v>0.21276595744680851</v>
      </c>
      <c r="G301" s="16">
        <v>26</v>
      </c>
      <c r="H301" s="16">
        <v>4</v>
      </c>
    </row>
    <row r="302" spans="5:8" x14ac:dyDescent="0.35">
      <c r="E302" s="28" t="s">
        <v>65</v>
      </c>
      <c r="F302" s="30">
        <f t="shared" ref="F302:F303" si="12">SUM(G302:H302)/SUM($G$300:$H$303)</f>
        <v>8.5106382978723402E-2</v>
      </c>
      <c r="G302" s="16">
        <v>11</v>
      </c>
      <c r="H302" s="16">
        <v>1</v>
      </c>
    </row>
    <row r="303" spans="5:8" ht="13.5" thickBot="1" x14ac:dyDescent="0.4">
      <c r="E303" s="29" t="s">
        <v>73</v>
      </c>
      <c r="F303" s="31">
        <f t="shared" si="12"/>
        <v>0.67375886524822692</v>
      </c>
      <c r="G303" s="17">
        <v>86</v>
      </c>
      <c r="H303" s="17">
        <v>9</v>
      </c>
    </row>
    <row r="320" s="33" customFormat="1" x14ac:dyDescent="0.35"/>
    <row r="324" spans="5:8" x14ac:dyDescent="0.35">
      <c r="E324" s="73" t="s">
        <v>310</v>
      </c>
      <c r="F324" s="73"/>
      <c r="G324" s="73"/>
    </row>
    <row r="325" spans="5:8" x14ac:dyDescent="0.35">
      <c r="E325" s="74" t="s">
        <v>311</v>
      </c>
      <c r="F325" s="75"/>
      <c r="G325" s="75"/>
    </row>
    <row r="326" spans="5:8" x14ac:dyDescent="0.35">
      <c r="E326" s="36"/>
      <c r="F326" s="34"/>
      <c r="G326" s="39" t="s">
        <v>269</v>
      </c>
      <c r="H326" s="39" t="s">
        <v>270</v>
      </c>
    </row>
    <row r="327" spans="5:8" x14ac:dyDescent="0.35">
      <c r="E327" s="28" t="s">
        <v>66</v>
      </c>
      <c r="F327" s="30">
        <f t="shared" ref="F327:F330" si="13">SUM(G327:H327)/SUM($G$327:$H$330)</f>
        <v>0.12056737588652482</v>
      </c>
      <c r="G327" s="16">
        <v>16</v>
      </c>
      <c r="H327" s="16">
        <v>1</v>
      </c>
    </row>
    <row r="328" spans="5:8" x14ac:dyDescent="0.35">
      <c r="E328" s="28" t="s">
        <v>125</v>
      </c>
      <c r="F328" s="30">
        <f>SUM(G328:H328)/SUM($G$327:$H$330)</f>
        <v>0.73758865248226946</v>
      </c>
      <c r="G328" s="16">
        <v>94</v>
      </c>
      <c r="H328" s="16">
        <v>10</v>
      </c>
    </row>
    <row r="329" spans="5:8" x14ac:dyDescent="0.35">
      <c r="E329" s="28" t="s">
        <v>38</v>
      </c>
      <c r="F329" s="30">
        <f t="shared" si="13"/>
        <v>8.5106382978723402E-2</v>
      </c>
      <c r="G329" s="16">
        <v>11</v>
      </c>
      <c r="H329" s="16">
        <v>1</v>
      </c>
    </row>
    <row r="330" spans="5:8" ht="13.5" thickBot="1" x14ac:dyDescent="0.4">
      <c r="E330" s="29" t="s">
        <v>74</v>
      </c>
      <c r="F330" s="31">
        <f t="shared" si="13"/>
        <v>5.6737588652482268E-2</v>
      </c>
      <c r="G330" s="17">
        <v>6</v>
      </c>
      <c r="H330" s="17">
        <v>2</v>
      </c>
    </row>
    <row r="346" spans="5:11" s="33" customFormat="1" x14ac:dyDescent="0.35"/>
    <row r="350" spans="5:11" x14ac:dyDescent="0.35">
      <c r="E350" s="73" t="s">
        <v>312</v>
      </c>
      <c r="F350" s="73"/>
      <c r="I350" s="73" t="s">
        <v>312</v>
      </c>
      <c r="J350" s="73"/>
      <c r="K350" s="73"/>
    </row>
    <row r="351" spans="5:11" x14ac:dyDescent="0.35">
      <c r="E351" s="46" t="s">
        <v>313</v>
      </c>
      <c r="F351" s="46" t="s">
        <v>245</v>
      </c>
      <c r="I351" s="46" t="s">
        <v>313</v>
      </c>
      <c r="J351" s="52" t="s">
        <v>245</v>
      </c>
      <c r="K351" s="46" t="s">
        <v>314</v>
      </c>
    </row>
    <row r="352" spans="5:11" x14ac:dyDescent="0.35">
      <c r="E352" s="26">
        <v>0</v>
      </c>
      <c r="F352" s="49">
        <v>1</v>
      </c>
      <c r="I352" s="11" t="s">
        <v>315</v>
      </c>
      <c r="J352" s="49">
        <f>SUMIFS($F$352:$F$393, $E$352:$E$393, "&gt;=0", $E$352:$E$393, "&lt;=19")</f>
        <v>5</v>
      </c>
      <c r="K352" s="53">
        <f>J352/SUM($J$352:$J$356)</f>
        <v>4.5045045045045043E-2</v>
      </c>
    </row>
    <row r="353" spans="5:11" x14ac:dyDescent="0.35">
      <c r="E353" s="47">
        <v>6</v>
      </c>
      <c r="F353" s="50">
        <v>2</v>
      </c>
      <c r="I353" s="47" t="s">
        <v>316</v>
      </c>
      <c r="J353" s="50">
        <f>SUMIFS($F$352:$F$393, $E$352:$E$393, "&gt;=20", $E$352:$E$393, "&lt;=39")</f>
        <v>3</v>
      </c>
      <c r="K353" s="54">
        <f t="shared" ref="K353:K356" si="14">J353/SUM($J$352:$J$356)</f>
        <v>2.7027027027027029E-2</v>
      </c>
    </row>
    <row r="354" spans="5:11" x14ac:dyDescent="0.35">
      <c r="E354" s="47">
        <v>7</v>
      </c>
      <c r="F354" s="50">
        <v>1</v>
      </c>
      <c r="I354" s="47" t="s">
        <v>317</v>
      </c>
      <c r="J354" s="50">
        <f>SUMIFS($F$352:$F$393, $E$352:$E$393, "&gt;=40", $E$352:$E$393, "&lt;=59")</f>
        <v>24</v>
      </c>
      <c r="K354" s="54">
        <f t="shared" si="14"/>
        <v>0.21621621621621623</v>
      </c>
    </row>
    <row r="355" spans="5:11" x14ac:dyDescent="0.35">
      <c r="E355" s="47">
        <v>13</v>
      </c>
      <c r="F355" s="50">
        <v>1</v>
      </c>
      <c r="I355" s="47" t="s">
        <v>318</v>
      </c>
      <c r="J355" s="50">
        <f>SUMIFS($F$352:$F$393, $E$352:$E$393, "&gt;=60", $E$352:$E$393, "&lt;=79")</f>
        <v>35</v>
      </c>
      <c r="K355" s="54">
        <f t="shared" si="14"/>
        <v>0.31531531531531531</v>
      </c>
    </row>
    <row r="356" spans="5:11" ht="13.5" thickBot="1" x14ac:dyDescent="0.4">
      <c r="E356" s="47">
        <v>30</v>
      </c>
      <c r="F356" s="50">
        <v>2</v>
      </c>
      <c r="I356" s="48" t="s">
        <v>319</v>
      </c>
      <c r="J356" s="51">
        <f>SUMIFS($F$352:$F$393, $E$352:$E$393, "&gt;=80", $E$352:$E$393, "&lt;=101")</f>
        <v>44</v>
      </c>
      <c r="K356" s="55">
        <f t="shared" si="14"/>
        <v>0.3963963963963964</v>
      </c>
    </row>
    <row r="357" spans="5:11" x14ac:dyDescent="0.35">
      <c r="E357" s="47">
        <v>34</v>
      </c>
      <c r="F357" s="50">
        <v>1</v>
      </c>
      <c r="J357" s="56" t="b">
        <f>SUM(J352:J356)=SUM(F352:F393)</f>
        <v>1</v>
      </c>
      <c r="K357" s="56" t="b">
        <f>SUM(K352:K356)=1</f>
        <v>1</v>
      </c>
    </row>
    <row r="358" spans="5:11" x14ac:dyDescent="0.35">
      <c r="E358" s="47">
        <v>40</v>
      </c>
      <c r="F358" s="50">
        <v>4</v>
      </c>
    </row>
    <row r="359" spans="5:11" x14ac:dyDescent="0.35">
      <c r="E359" s="47">
        <v>41</v>
      </c>
      <c r="F359" s="50">
        <v>1</v>
      </c>
    </row>
    <row r="360" spans="5:11" x14ac:dyDescent="0.35">
      <c r="E360" s="47">
        <v>46</v>
      </c>
      <c r="F360" s="50">
        <v>1</v>
      </c>
    </row>
    <row r="361" spans="5:11" x14ac:dyDescent="0.35">
      <c r="E361" s="47">
        <v>48</v>
      </c>
      <c r="F361" s="50">
        <v>1</v>
      </c>
    </row>
    <row r="362" spans="5:11" x14ac:dyDescent="0.35">
      <c r="E362" s="47">
        <v>49</v>
      </c>
      <c r="F362" s="50">
        <v>2</v>
      </c>
    </row>
    <row r="363" spans="5:11" x14ac:dyDescent="0.35">
      <c r="E363" s="47">
        <v>50</v>
      </c>
      <c r="F363" s="50">
        <v>8</v>
      </c>
    </row>
    <row r="364" spans="5:11" x14ac:dyDescent="0.35">
      <c r="E364" s="47">
        <v>51</v>
      </c>
      <c r="F364" s="50">
        <v>2</v>
      </c>
    </row>
    <row r="365" spans="5:11" x14ac:dyDescent="0.35">
      <c r="E365" s="47">
        <v>52</v>
      </c>
      <c r="F365" s="50">
        <v>1</v>
      </c>
    </row>
    <row r="366" spans="5:11" x14ac:dyDescent="0.35">
      <c r="E366" s="47">
        <v>53</v>
      </c>
      <c r="F366" s="50">
        <v>1</v>
      </c>
    </row>
    <row r="367" spans="5:11" x14ac:dyDescent="0.35">
      <c r="E367" s="47">
        <v>54</v>
      </c>
      <c r="F367" s="50">
        <v>1</v>
      </c>
    </row>
    <row r="368" spans="5:11" x14ac:dyDescent="0.35">
      <c r="E368" s="47">
        <v>55</v>
      </c>
      <c r="F368" s="50">
        <v>2</v>
      </c>
    </row>
    <row r="369" spans="5:6" x14ac:dyDescent="0.35">
      <c r="E369" s="47">
        <v>60</v>
      </c>
      <c r="F369" s="50">
        <v>8</v>
      </c>
    </row>
    <row r="370" spans="5:6" x14ac:dyDescent="0.35">
      <c r="E370" s="47">
        <v>61</v>
      </c>
      <c r="F370" s="50">
        <v>1</v>
      </c>
    </row>
    <row r="371" spans="5:6" x14ac:dyDescent="0.35">
      <c r="E371" s="47">
        <v>62</v>
      </c>
      <c r="F371" s="50">
        <v>2</v>
      </c>
    </row>
    <row r="372" spans="5:6" x14ac:dyDescent="0.35">
      <c r="E372" s="47">
        <v>63</v>
      </c>
      <c r="F372" s="50">
        <v>1</v>
      </c>
    </row>
    <row r="373" spans="5:6" x14ac:dyDescent="0.35">
      <c r="E373" s="47">
        <v>65</v>
      </c>
      <c r="F373" s="50">
        <v>2</v>
      </c>
    </row>
    <row r="374" spans="5:6" x14ac:dyDescent="0.35">
      <c r="E374" s="47">
        <v>67</v>
      </c>
      <c r="F374" s="50">
        <v>1</v>
      </c>
    </row>
    <row r="375" spans="5:6" x14ac:dyDescent="0.35">
      <c r="E375" s="47">
        <v>70</v>
      </c>
      <c r="F375" s="50">
        <v>7</v>
      </c>
    </row>
    <row r="376" spans="5:6" x14ac:dyDescent="0.35">
      <c r="E376" s="47">
        <v>71</v>
      </c>
      <c r="F376" s="50">
        <v>1</v>
      </c>
    </row>
    <row r="377" spans="5:6" x14ac:dyDescent="0.35">
      <c r="E377" s="47">
        <v>72</v>
      </c>
      <c r="F377" s="50">
        <v>3</v>
      </c>
    </row>
    <row r="378" spans="5:6" x14ac:dyDescent="0.35">
      <c r="E378" s="47">
        <v>75</v>
      </c>
      <c r="F378" s="50">
        <v>6</v>
      </c>
    </row>
    <row r="379" spans="5:6" x14ac:dyDescent="0.35">
      <c r="E379" s="47">
        <v>77</v>
      </c>
      <c r="F379" s="50">
        <v>1</v>
      </c>
    </row>
    <row r="380" spans="5:6" x14ac:dyDescent="0.35">
      <c r="E380" s="47">
        <v>79</v>
      </c>
      <c r="F380" s="50">
        <v>2</v>
      </c>
    </row>
    <row r="381" spans="5:6" x14ac:dyDescent="0.35">
      <c r="E381" s="47">
        <v>80</v>
      </c>
      <c r="F381" s="50">
        <v>16</v>
      </c>
    </row>
    <row r="382" spans="5:6" x14ac:dyDescent="0.35">
      <c r="E382" s="47">
        <v>81</v>
      </c>
      <c r="F382" s="50">
        <v>3</v>
      </c>
    </row>
    <row r="383" spans="5:6" x14ac:dyDescent="0.35">
      <c r="E383" s="47">
        <v>83</v>
      </c>
      <c r="F383" s="50">
        <v>1</v>
      </c>
    </row>
    <row r="384" spans="5:6" x14ac:dyDescent="0.35">
      <c r="E384" s="47">
        <v>84</v>
      </c>
      <c r="F384" s="50">
        <v>1</v>
      </c>
    </row>
    <row r="385" spans="5:6" x14ac:dyDescent="0.35">
      <c r="E385" s="47">
        <v>85</v>
      </c>
      <c r="F385" s="50">
        <v>3</v>
      </c>
    </row>
    <row r="386" spans="5:6" x14ac:dyDescent="0.35">
      <c r="E386" s="47">
        <v>90</v>
      </c>
      <c r="F386" s="50">
        <v>4</v>
      </c>
    </row>
    <row r="387" spans="5:6" x14ac:dyDescent="0.35">
      <c r="E387" s="47">
        <v>91</v>
      </c>
      <c r="F387" s="50">
        <v>1</v>
      </c>
    </row>
    <row r="388" spans="5:6" x14ac:dyDescent="0.35">
      <c r="E388" s="47">
        <v>93</v>
      </c>
      <c r="F388" s="50">
        <v>2</v>
      </c>
    </row>
    <row r="389" spans="5:6" x14ac:dyDescent="0.35">
      <c r="E389" s="47">
        <v>95</v>
      </c>
      <c r="F389" s="50">
        <v>1</v>
      </c>
    </row>
    <row r="390" spans="5:6" x14ac:dyDescent="0.35">
      <c r="E390" s="47">
        <v>96</v>
      </c>
      <c r="F390" s="50">
        <v>1</v>
      </c>
    </row>
    <row r="391" spans="5:6" x14ac:dyDescent="0.35">
      <c r="E391" s="47">
        <v>98</v>
      </c>
      <c r="F391" s="50">
        <v>1</v>
      </c>
    </row>
    <row r="392" spans="5:6" x14ac:dyDescent="0.35">
      <c r="E392" s="47">
        <v>99</v>
      </c>
      <c r="F392" s="50">
        <v>1</v>
      </c>
    </row>
    <row r="393" spans="5:6" ht="13.5" thickBot="1" x14ac:dyDescent="0.4">
      <c r="E393" s="48">
        <v>100</v>
      </c>
      <c r="F393" s="51">
        <v>9</v>
      </c>
    </row>
  </sheetData>
  <mergeCells count="31">
    <mergeCell ref="E2:G2"/>
    <mergeCell ref="E37:G37"/>
    <mergeCell ref="E38:G38"/>
    <mergeCell ref="E114:G114"/>
    <mergeCell ref="E115:G115"/>
    <mergeCell ref="E93:G93"/>
    <mergeCell ref="E49:G49"/>
    <mergeCell ref="E50:G50"/>
    <mergeCell ref="E70:G70"/>
    <mergeCell ref="E71:G71"/>
    <mergeCell ref="E92:G92"/>
    <mergeCell ref="E136:G136"/>
    <mergeCell ref="E137:G137"/>
    <mergeCell ref="E158:G158"/>
    <mergeCell ref="E159:G159"/>
    <mergeCell ref="E179:G179"/>
    <mergeCell ref="E350:F350"/>
    <mergeCell ref="I350:K350"/>
    <mergeCell ref="E180:G180"/>
    <mergeCell ref="E201:G201"/>
    <mergeCell ref="E202:G202"/>
    <mergeCell ref="E222:G222"/>
    <mergeCell ref="E223:G223"/>
    <mergeCell ref="E297:G297"/>
    <mergeCell ref="E298:G298"/>
    <mergeCell ref="E324:G324"/>
    <mergeCell ref="E325:G325"/>
    <mergeCell ref="E244:G244"/>
    <mergeCell ref="E245:G245"/>
    <mergeCell ref="E271:G271"/>
    <mergeCell ref="E272:G272"/>
  </mergeCells>
  <phoneticPr fontId="12"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E156"/>
  <sheetViews>
    <sheetView tabSelected="1" topLeftCell="AA1" workbookViewId="0">
      <selection activeCell="AD2" sqref="AD2"/>
    </sheetView>
  </sheetViews>
  <sheetFormatPr defaultColWidth="8.90625" defaultRowHeight="13" x14ac:dyDescent="0.35"/>
  <cols>
    <col min="1" max="1" width="12.36328125" style="11" bestFit="1" customWidth="1"/>
    <col min="2" max="2" width="10" style="11" bestFit="1" customWidth="1"/>
    <col min="3" max="4" width="17.6328125" style="11" bestFit="1" customWidth="1"/>
    <col min="5" max="5" width="14.08984375" style="11" bestFit="1" customWidth="1"/>
    <col min="6" max="8" width="4.08984375" style="11" customWidth="1"/>
    <col min="9" max="9" width="9" style="11" bestFit="1" customWidth="1"/>
    <col min="10" max="10" width="23.6328125" style="11" customWidth="1"/>
    <col min="11" max="11" width="36.54296875" style="11" bestFit="1" customWidth="1"/>
    <col min="12" max="15" width="8.6328125" style="11" customWidth="1"/>
    <col min="16" max="16" width="10.26953125" style="11" customWidth="1"/>
    <col min="17" max="25" width="8.6328125" style="11" customWidth="1"/>
    <col min="26" max="26" width="23" style="11" customWidth="1"/>
    <col min="27" max="29" width="13.36328125" style="11" bestFit="1" customWidth="1"/>
    <col min="30" max="30" width="72.90625" style="11" customWidth="1"/>
    <col min="31" max="31" width="9" style="11" bestFit="1" customWidth="1"/>
    <col min="32" max="16384" width="8.90625" style="11"/>
  </cols>
  <sheetData>
    <row r="1" spans="1:31" s="18" customFormat="1" x14ac:dyDescent="0.35">
      <c r="A1" s="18" t="s">
        <v>320</v>
      </c>
      <c r="B1" s="18" t="s">
        <v>321</v>
      </c>
      <c r="C1" s="18" t="s">
        <v>322</v>
      </c>
      <c r="D1" s="18" t="s">
        <v>323</v>
      </c>
      <c r="E1" s="18" t="s">
        <v>324</v>
      </c>
      <c r="F1" s="18" t="s">
        <v>325</v>
      </c>
      <c r="G1" s="18" t="s">
        <v>326</v>
      </c>
      <c r="H1" s="18" t="s">
        <v>327</v>
      </c>
      <c r="I1" s="18" t="s">
        <v>0</v>
      </c>
      <c r="J1" s="18" t="s">
        <v>1</v>
      </c>
      <c r="K1" s="18" t="s">
        <v>2</v>
      </c>
      <c r="L1" s="18" t="s">
        <v>3</v>
      </c>
      <c r="M1" s="18" t="s">
        <v>4</v>
      </c>
      <c r="N1" s="18" t="s">
        <v>5</v>
      </c>
      <c r="O1" s="18" t="s">
        <v>6</v>
      </c>
      <c r="P1" s="18" t="s">
        <v>7</v>
      </c>
      <c r="Q1" s="18" t="s">
        <v>8</v>
      </c>
      <c r="R1" s="18" t="s">
        <v>9</v>
      </c>
      <c r="S1" s="18" t="s">
        <v>10</v>
      </c>
      <c r="T1" s="18" t="s">
        <v>11</v>
      </c>
      <c r="U1" s="18" t="s">
        <v>12</v>
      </c>
      <c r="V1" s="18" t="s">
        <v>13</v>
      </c>
      <c r="W1" s="18" t="s">
        <v>14</v>
      </c>
      <c r="X1" s="18" t="s">
        <v>15</v>
      </c>
      <c r="Y1" s="18" t="s">
        <v>16</v>
      </c>
      <c r="Z1" s="18" t="s">
        <v>17</v>
      </c>
      <c r="AA1" s="18" t="s">
        <v>18</v>
      </c>
      <c r="AB1" s="18" t="s">
        <v>126</v>
      </c>
      <c r="AC1" s="18" t="s">
        <v>20</v>
      </c>
      <c r="AD1" s="18" t="s">
        <v>21</v>
      </c>
      <c r="AE1" s="18" t="s">
        <v>22</v>
      </c>
    </row>
    <row r="2" spans="1:31" s="63" customFormat="1" x14ac:dyDescent="0.35">
      <c r="I2" s="64" t="s">
        <v>269</v>
      </c>
      <c r="J2" s="63" t="s">
        <v>328</v>
      </c>
      <c r="L2" s="80">
        <v>44927</v>
      </c>
      <c r="M2" s="63" t="s">
        <v>99</v>
      </c>
      <c r="N2" s="63" t="s">
        <v>46</v>
      </c>
      <c r="O2" s="63" t="s">
        <v>28</v>
      </c>
      <c r="P2" s="63" t="s">
        <v>29</v>
      </c>
      <c r="Q2" s="63" t="s">
        <v>30</v>
      </c>
      <c r="R2" s="63" t="s">
        <v>31</v>
      </c>
      <c r="S2" s="63" t="s">
        <v>32</v>
      </c>
      <c r="T2" s="63" t="s">
        <v>33</v>
      </c>
      <c r="U2" s="63" t="s">
        <v>116</v>
      </c>
      <c r="V2" s="63" t="s">
        <v>63</v>
      </c>
      <c r="W2" s="63" t="s">
        <v>85</v>
      </c>
      <c r="X2" s="63" t="s">
        <v>73</v>
      </c>
      <c r="Y2" s="63" t="s">
        <v>125</v>
      </c>
      <c r="Z2" s="63" t="s">
        <v>1061</v>
      </c>
      <c r="AA2" s="63" t="s">
        <v>1062</v>
      </c>
      <c r="AB2" s="63" t="s">
        <v>1063</v>
      </c>
      <c r="AC2" s="63" t="s">
        <v>127</v>
      </c>
      <c r="AD2" s="63" t="s">
        <v>1064</v>
      </c>
    </row>
    <row r="3" spans="1:31" s="18" customFormat="1" x14ac:dyDescent="0.35">
      <c r="J3" s="18" t="s">
        <v>329</v>
      </c>
      <c r="K3" s="18" t="s">
        <v>329</v>
      </c>
      <c r="L3" s="18" t="s">
        <v>95</v>
      </c>
      <c r="M3" s="18" t="s">
        <v>95</v>
      </c>
      <c r="N3" s="18" t="s">
        <v>95</v>
      </c>
      <c r="O3" s="18" t="s">
        <v>95</v>
      </c>
      <c r="P3" s="18" t="s">
        <v>95</v>
      </c>
      <c r="Q3" s="18" t="s">
        <v>95</v>
      </c>
      <c r="R3" s="18" t="s">
        <v>95</v>
      </c>
      <c r="S3" s="18" t="s">
        <v>95</v>
      </c>
      <c r="T3" s="18" t="s">
        <v>95</v>
      </c>
      <c r="U3" s="18" t="s">
        <v>95</v>
      </c>
      <c r="V3" s="18" t="s">
        <v>95</v>
      </c>
      <c r="W3" s="18" t="s">
        <v>95</v>
      </c>
      <c r="X3" s="18" t="s">
        <v>95</v>
      </c>
      <c r="Y3" s="18" t="s">
        <v>95</v>
      </c>
      <c r="Z3" s="18" t="s">
        <v>329</v>
      </c>
      <c r="AA3" s="18" t="s">
        <v>329</v>
      </c>
      <c r="AB3" s="18" t="s">
        <v>329</v>
      </c>
      <c r="AC3" s="18" t="s">
        <v>329</v>
      </c>
      <c r="AD3" s="18" t="s">
        <v>329</v>
      </c>
      <c r="AE3" s="18" t="s">
        <v>329</v>
      </c>
    </row>
    <row r="4" spans="1:31" x14ac:dyDescent="0.35">
      <c r="A4" s="11">
        <v>118686526605</v>
      </c>
      <c r="B4" s="11">
        <v>457681635</v>
      </c>
      <c r="C4" s="19">
        <v>45542.663761574076</v>
      </c>
      <c r="D4" s="19">
        <v>45551.284131944441</v>
      </c>
      <c r="E4" s="11" t="s">
        <v>330</v>
      </c>
      <c r="I4" s="11">
        <v>1</v>
      </c>
      <c r="J4" s="11" t="s">
        <v>331</v>
      </c>
      <c r="K4" s="11" t="s">
        <v>332</v>
      </c>
      <c r="L4" s="11" t="s">
        <v>25</v>
      </c>
      <c r="M4" s="11" t="s">
        <v>99</v>
      </c>
      <c r="N4" s="11" t="s">
        <v>46</v>
      </c>
      <c r="O4" s="11" t="s">
        <v>28</v>
      </c>
      <c r="P4" s="11" t="s">
        <v>29</v>
      </c>
      <c r="Q4" s="11" t="s">
        <v>30</v>
      </c>
      <c r="R4" s="11" t="s">
        <v>31</v>
      </c>
      <c r="S4" s="11" t="s">
        <v>32</v>
      </c>
      <c r="T4" s="11" t="s">
        <v>33</v>
      </c>
      <c r="U4" s="11" t="s">
        <v>116</v>
      </c>
      <c r="V4" s="11" t="s">
        <v>63</v>
      </c>
      <c r="W4" s="11" t="s">
        <v>85</v>
      </c>
      <c r="X4" s="11" t="s">
        <v>73</v>
      </c>
      <c r="Y4" s="11" t="s">
        <v>125</v>
      </c>
      <c r="Z4" s="66" t="s">
        <v>333</v>
      </c>
      <c r="AA4" s="11" t="s">
        <v>334</v>
      </c>
      <c r="AB4" s="11" t="s">
        <v>335</v>
      </c>
      <c r="AC4" s="11" t="s">
        <v>336</v>
      </c>
      <c r="AD4" s="11" t="s">
        <v>337</v>
      </c>
      <c r="AE4" s="11">
        <v>53</v>
      </c>
    </row>
    <row r="5" spans="1:31" x14ac:dyDescent="0.35">
      <c r="A5" s="11">
        <v>118686534286</v>
      </c>
      <c r="B5" s="11">
        <v>457681635</v>
      </c>
      <c r="C5" s="19">
        <v>45542.67832175926</v>
      </c>
      <c r="D5" s="19">
        <v>45550.821296296293</v>
      </c>
      <c r="E5" s="11" t="s">
        <v>338</v>
      </c>
      <c r="I5" s="11">
        <f>I4+1</f>
        <v>2</v>
      </c>
      <c r="J5" s="11" t="s">
        <v>339</v>
      </c>
      <c r="K5" s="11" t="s">
        <v>340</v>
      </c>
      <c r="L5" s="11" t="s">
        <v>25</v>
      </c>
      <c r="M5" s="11" t="s">
        <v>99</v>
      </c>
      <c r="N5" s="11" t="s">
        <v>46</v>
      </c>
      <c r="O5" s="11" t="s">
        <v>28</v>
      </c>
      <c r="P5" s="11" t="s">
        <v>29</v>
      </c>
      <c r="Q5" s="11" t="s">
        <v>30</v>
      </c>
      <c r="R5" s="11" t="s">
        <v>31</v>
      </c>
      <c r="S5" s="11" t="s">
        <v>32</v>
      </c>
      <c r="T5" s="11" t="s">
        <v>33</v>
      </c>
      <c r="U5" s="11" t="s">
        <v>116</v>
      </c>
      <c r="V5" s="11" t="s">
        <v>63</v>
      </c>
      <c r="W5" s="11" t="s">
        <v>64</v>
      </c>
      <c r="X5" s="11" t="s">
        <v>73</v>
      </c>
      <c r="Y5" s="11" t="s">
        <v>125</v>
      </c>
      <c r="Z5" s="11" t="s">
        <v>341</v>
      </c>
      <c r="AA5" s="11" t="s">
        <v>342</v>
      </c>
      <c r="AB5" s="11" t="s">
        <v>343</v>
      </c>
      <c r="AC5" s="11" t="s">
        <v>344</v>
      </c>
      <c r="AD5" s="11" t="s">
        <v>345</v>
      </c>
      <c r="AE5" s="11">
        <v>50</v>
      </c>
    </row>
    <row r="6" spans="1:31" x14ac:dyDescent="0.35">
      <c r="A6" s="11">
        <v>118691632158</v>
      </c>
      <c r="B6" s="11">
        <v>457681635</v>
      </c>
      <c r="C6" s="19">
        <v>45549.381793981483</v>
      </c>
      <c r="D6" s="19">
        <v>45549.391921296294</v>
      </c>
      <c r="E6" s="11" t="s">
        <v>346</v>
      </c>
      <c r="I6" s="11">
        <f t="shared" ref="I6:I69" si="0">I5+1</f>
        <v>3</v>
      </c>
      <c r="J6" s="11" t="s">
        <v>347</v>
      </c>
      <c r="K6" s="11" t="s">
        <v>348</v>
      </c>
      <c r="L6" s="11" t="s">
        <v>25</v>
      </c>
      <c r="M6" s="11" t="s">
        <v>99</v>
      </c>
      <c r="N6" s="11" t="s">
        <v>46</v>
      </c>
      <c r="O6" s="11" t="s">
        <v>28</v>
      </c>
      <c r="P6" s="11" t="s">
        <v>29</v>
      </c>
      <c r="Q6" s="11" t="s">
        <v>30</v>
      </c>
      <c r="R6" s="11" t="s">
        <v>31</v>
      </c>
      <c r="S6" s="11" t="s">
        <v>32</v>
      </c>
      <c r="T6" s="11" t="s">
        <v>33</v>
      </c>
      <c r="U6" s="11" t="s">
        <v>116</v>
      </c>
      <c r="V6" s="11" t="s">
        <v>63</v>
      </c>
      <c r="W6" s="11" t="s">
        <v>64</v>
      </c>
      <c r="X6" s="11" t="s">
        <v>73</v>
      </c>
      <c r="Y6" s="11" t="s">
        <v>125</v>
      </c>
      <c r="Z6" s="66">
        <v>4000000000</v>
      </c>
      <c r="AA6" s="11">
        <v>3600000000</v>
      </c>
      <c r="AB6" s="11">
        <v>2400000000</v>
      </c>
      <c r="AC6" s="66">
        <v>0</v>
      </c>
      <c r="AD6" s="66">
        <v>6000000000</v>
      </c>
      <c r="AE6" s="11">
        <v>80</v>
      </c>
    </row>
    <row r="7" spans="1:31" x14ac:dyDescent="0.35">
      <c r="A7" s="11">
        <v>118691183959</v>
      </c>
      <c r="B7" s="11">
        <v>457681635</v>
      </c>
      <c r="C7" s="19">
        <v>45548.779317129629</v>
      </c>
      <c r="D7" s="19">
        <v>45549.046296296299</v>
      </c>
      <c r="E7" s="11" t="s">
        <v>349</v>
      </c>
      <c r="I7" s="11">
        <f t="shared" si="0"/>
        <v>4</v>
      </c>
      <c r="J7" s="11" t="s">
        <v>350</v>
      </c>
      <c r="K7" s="11" t="s">
        <v>351</v>
      </c>
      <c r="L7" s="11" t="s">
        <v>25</v>
      </c>
      <c r="M7" s="11" t="s">
        <v>99</v>
      </c>
      <c r="N7" s="11" t="s">
        <v>46</v>
      </c>
      <c r="O7" s="11" t="s">
        <v>28</v>
      </c>
      <c r="P7" s="11" t="s">
        <v>29</v>
      </c>
      <c r="Q7" s="11" t="s">
        <v>30</v>
      </c>
      <c r="R7" s="11" t="s">
        <v>31</v>
      </c>
      <c r="S7" s="11" t="s">
        <v>32</v>
      </c>
      <c r="T7" s="11" t="s">
        <v>33</v>
      </c>
      <c r="U7" s="11" t="s">
        <v>116</v>
      </c>
      <c r="V7" s="11" t="s">
        <v>35</v>
      </c>
      <c r="W7" s="11" t="s">
        <v>64</v>
      </c>
      <c r="X7" s="11" t="s">
        <v>37</v>
      </c>
      <c r="Y7" s="11" t="s">
        <v>74</v>
      </c>
      <c r="Z7" s="66" t="s">
        <v>352</v>
      </c>
      <c r="AA7" s="11" t="s">
        <v>353</v>
      </c>
      <c r="AB7" s="11" t="s">
        <v>354</v>
      </c>
      <c r="AC7" s="66">
        <v>0</v>
      </c>
      <c r="AD7" s="11">
        <v>0</v>
      </c>
      <c r="AE7" s="11">
        <v>60</v>
      </c>
    </row>
    <row r="8" spans="1:31" x14ac:dyDescent="0.35">
      <c r="A8" s="11">
        <v>118686958879</v>
      </c>
      <c r="B8" s="11">
        <v>457681635</v>
      </c>
      <c r="C8" s="19">
        <v>45543.732048611113</v>
      </c>
      <c r="D8" s="19">
        <v>45549.031886574077</v>
      </c>
      <c r="E8" s="11" t="s">
        <v>355</v>
      </c>
      <c r="I8" s="11">
        <f t="shared" si="0"/>
        <v>5</v>
      </c>
      <c r="J8" s="11" t="s">
        <v>356</v>
      </c>
      <c r="K8" s="11" t="s">
        <v>357</v>
      </c>
      <c r="L8" s="11" t="s">
        <v>25</v>
      </c>
      <c r="M8" s="11" t="s">
        <v>99</v>
      </c>
      <c r="N8" s="11" t="s">
        <v>46</v>
      </c>
      <c r="O8" s="11" t="s">
        <v>28</v>
      </c>
      <c r="P8" s="11" t="s">
        <v>29</v>
      </c>
      <c r="Q8" s="11" t="s">
        <v>30</v>
      </c>
      <c r="R8" s="11" t="s">
        <v>31</v>
      </c>
      <c r="S8" s="11" t="s">
        <v>84</v>
      </c>
      <c r="T8" s="11" t="s">
        <v>33</v>
      </c>
      <c r="U8" s="11" t="s">
        <v>116</v>
      </c>
      <c r="V8" s="11" t="s">
        <v>35</v>
      </c>
      <c r="W8" s="11" t="s">
        <v>64</v>
      </c>
      <c r="X8" s="11" t="s">
        <v>123</v>
      </c>
      <c r="Y8" s="11" t="s">
        <v>66</v>
      </c>
      <c r="Z8" s="11" t="s">
        <v>358</v>
      </c>
      <c r="AA8" s="66" t="s">
        <v>359</v>
      </c>
      <c r="AB8" s="11" t="s">
        <v>360</v>
      </c>
      <c r="AC8" s="11" t="s">
        <v>361</v>
      </c>
      <c r="AD8" s="11" t="s">
        <v>362</v>
      </c>
      <c r="AE8" s="11">
        <v>70</v>
      </c>
    </row>
    <row r="9" spans="1:31" x14ac:dyDescent="0.35">
      <c r="A9" s="11">
        <v>118690893007</v>
      </c>
      <c r="B9" s="11">
        <v>457681635</v>
      </c>
      <c r="C9" s="19">
        <v>45548.451701388891</v>
      </c>
      <c r="D9" s="19">
        <v>45549.023182870369</v>
      </c>
      <c r="E9" s="11" t="s">
        <v>363</v>
      </c>
      <c r="I9" s="11">
        <f t="shared" si="0"/>
        <v>6</v>
      </c>
      <c r="J9" s="11" t="s">
        <v>364</v>
      </c>
      <c r="K9" s="11" t="s">
        <v>365</v>
      </c>
      <c r="L9" s="11" t="s">
        <v>25</v>
      </c>
      <c r="M9" s="11" t="s">
        <v>99</v>
      </c>
      <c r="N9" s="11" t="s">
        <v>46</v>
      </c>
      <c r="O9" s="11" t="s">
        <v>28</v>
      </c>
      <c r="P9" s="11" t="s">
        <v>29</v>
      </c>
      <c r="Q9" s="11" t="s">
        <v>100</v>
      </c>
      <c r="R9" s="11" t="s">
        <v>31</v>
      </c>
      <c r="S9" s="11" t="s">
        <v>84</v>
      </c>
      <c r="T9" s="11" t="s">
        <v>33</v>
      </c>
      <c r="U9" s="11" t="s">
        <v>116</v>
      </c>
      <c r="V9" s="11" t="s">
        <v>63</v>
      </c>
      <c r="W9" s="11" t="s">
        <v>85</v>
      </c>
      <c r="X9" s="11" t="s">
        <v>37</v>
      </c>
      <c r="Y9" s="11" t="s">
        <v>125</v>
      </c>
      <c r="Z9" s="11" t="s">
        <v>366</v>
      </c>
      <c r="AA9" s="11" t="s">
        <v>367</v>
      </c>
      <c r="AB9" s="11" t="s">
        <v>367</v>
      </c>
      <c r="AC9" s="11" t="s">
        <v>367</v>
      </c>
      <c r="AD9" s="11" t="s">
        <v>367</v>
      </c>
      <c r="AE9" s="11">
        <v>34</v>
      </c>
    </row>
    <row r="10" spans="1:31" x14ac:dyDescent="0.35">
      <c r="A10" s="11">
        <v>118686530616</v>
      </c>
      <c r="B10" s="11">
        <v>457681635</v>
      </c>
      <c r="C10" s="19">
        <v>45542.670555555553</v>
      </c>
      <c r="D10" s="19">
        <v>45548.975902777776</v>
      </c>
      <c r="E10" s="11" t="s">
        <v>368</v>
      </c>
      <c r="I10" s="11">
        <f t="shared" si="0"/>
        <v>7</v>
      </c>
      <c r="J10" s="11" t="s">
        <v>369</v>
      </c>
      <c r="K10" s="11" t="s">
        <v>370</v>
      </c>
      <c r="L10" s="11" t="s">
        <v>25</v>
      </c>
      <c r="M10" s="11" t="s">
        <v>99</v>
      </c>
      <c r="N10" s="11" t="s">
        <v>46</v>
      </c>
      <c r="O10" s="11" t="s">
        <v>28</v>
      </c>
      <c r="P10" s="11" t="s">
        <v>29</v>
      </c>
      <c r="Q10" s="11" t="s">
        <v>30</v>
      </c>
      <c r="R10" s="11" t="s">
        <v>31</v>
      </c>
      <c r="S10" s="11" t="s">
        <v>32</v>
      </c>
      <c r="T10" s="11" t="s">
        <v>33</v>
      </c>
      <c r="U10" s="11" t="s">
        <v>116</v>
      </c>
      <c r="V10" s="11" t="s">
        <v>35</v>
      </c>
      <c r="W10" s="11" t="s">
        <v>85</v>
      </c>
      <c r="X10" s="11" t="s">
        <v>73</v>
      </c>
      <c r="Y10" s="11" t="s">
        <v>125</v>
      </c>
      <c r="Z10" s="11" t="s">
        <v>371</v>
      </c>
      <c r="AA10" s="11" t="s">
        <v>372</v>
      </c>
      <c r="AB10" s="11" t="s">
        <v>373</v>
      </c>
      <c r="AC10" s="66">
        <v>0</v>
      </c>
      <c r="AD10" s="11" t="s">
        <v>374</v>
      </c>
      <c r="AE10" s="11">
        <v>30</v>
      </c>
    </row>
    <row r="11" spans="1:31" x14ac:dyDescent="0.35">
      <c r="A11" s="11">
        <v>118691348660</v>
      </c>
      <c r="B11" s="11">
        <v>457681635</v>
      </c>
      <c r="C11" s="19">
        <v>45548.918379629627</v>
      </c>
      <c r="D11" s="19">
        <v>45548.937986111108</v>
      </c>
      <c r="E11" s="11" t="s">
        <v>375</v>
      </c>
      <c r="I11" s="11">
        <f t="shared" si="0"/>
        <v>8</v>
      </c>
      <c r="J11" s="11" t="s">
        <v>376</v>
      </c>
      <c r="K11" s="11" t="s">
        <v>377</v>
      </c>
      <c r="L11" s="11" t="s">
        <v>25</v>
      </c>
      <c r="M11" s="11" t="s">
        <v>99</v>
      </c>
      <c r="N11" s="11" t="s">
        <v>46</v>
      </c>
      <c r="O11" s="11" t="s">
        <v>28</v>
      </c>
      <c r="P11" s="11" t="s">
        <v>29</v>
      </c>
      <c r="Q11" s="11" t="s">
        <v>30</v>
      </c>
      <c r="R11" s="11" t="s">
        <v>31</v>
      </c>
      <c r="S11" s="11" t="s">
        <v>32</v>
      </c>
      <c r="T11" s="11" t="s">
        <v>33</v>
      </c>
      <c r="U11" s="11" t="s">
        <v>116</v>
      </c>
      <c r="V11" s="11" t="s">
        <v>63</v>
      </c>
      <c r="W11" s="11" t="s">
        <v>85</v>
      </c>
      <c r="X11" s="11" t="s">
        <v>73</v>
      </c>
      <c r="Y11" s="11" t="s">
        <v>125</v>
      </c>
      <c r="Z11" s="66" t="s">
        <v>378</v>
      </c>
      <c r="AA11" s="11" t="s">
        <v>379</v>
      </c>
      <c r="AB11" s="11" t="s">
        <v>380</v>
      </c>
      <c r="AC11" s="66" t="s">
        <v>381</v>
      </c>
      <c r="AD11" s="66" t="s">
        <v>382</v>
      </c>
      <c r="AE11" s="11">
        <v>75</v>
      </c>
    </row>
    <row r="12" spans="1:31" x14ac:dyDescent="0.35">
      <c r="A12" s="11">
        <v>118690928731</v>
      </c>
      <c r="B12" s="11">
        <v>457681635</v>
      </c>
      <c r="C12" s="19">
        <v>45548.506469907406</v>
      </c>
      <c r="D12" s="19">
        <v>45548.842060185183</v>
      </c>
      <c r="E12" s="11" t="s">
        <v>383</v>
      </c>
      <c r="I12" s="11">
        <f t="shared" si="0"/>
        <v>9</v>
      </c>
      <c r="J12" s="11" t="s">
        <v>384</v>
      </c>
      <c r="K12" s="11" t="s">
        <v>385</v>
      </c>
      <c r="L12" s="11" t="s">
        <v>25</v>
      </c>
      <c r="M12" s="11" t="s">
        <v>99</v>
      </c>
      <c r="N12" s="11" t="s">
        <v>46</v>
      </c>
      <c r="O12" s="11" t="s">
        <v>28</v>
      </c>
      <c r="P12" s="11" t="s">
        <v>29</v>
      </c>
      <c r="Q12" s="11" t="s">
        <v>30</v>
      </c>
      <c r="R12" s="11" t="s">
        <v>31</v>
      </c>
      <c r="S12" s="11" t="s">
        <v>32</v>
      </c>
      <c r="T12" s="11" t="s">
        <v>33</v>
      </c>
      <c r="U12" s="11" t="s">
        <v>116</v>
      </c>
      <c r="V12" s="11" t="s">
        <v>35</v>
      </c>
      <c r="W12" s="11" t="s">
        <v>64</v>
      </c>
      <c r="X12" s="11" t="s">
        <v>37</v>
      </c>
      <c r="Y12" s="11" t="s">
        <v>125</v>
      </c>
      <c r="Z12" s="66" t="s">
        <v>386</v>
      </c>
      <c r="AA12" s="11" t="s">
        <v>387</v>
      </c>
      <c r="AB12" s="11" t="s">
        <v>388</v>
      </c>
      <c r="AC12" s="66" t="s">
        <v>389</v>
      </c>
      <c r="AD12" s="11" t="s">
        <v>371</v>
      </c>
      <c r="AE12" s="11">
        <v>100</v>
      </c>
    </row>
    <row r="13" spans="1:31" x14ac:dyDescent="0.35">
      <c r="A13" s="11">
        <v>118691247368</v>
      </c>
      <c r="B13" s="11">
        <v>457681635</v>
      </c>
      <c r="C13" s="19">
        <v>45548.831655092596</v>
      </c>
      <c r="D13" s="19">
        <v>45548.83494212963</v>
      </c>
      <c r="E13" s="11" t="s">
        <v>390</v>
      </c>
      <c r="I13" s="11">
        <f t="shared" si="0"/>
        <v>10</v>
      </c>
      <c r="J13" s="11" t="s">
        <v>391</v>
      </c>
      <c r="K13" s="11" t="s">
        <v>392</v>
      </c>
      <c r="L13" s="11" t="s">
        <v>25</v>
      </c>
      <c r="M13" s="11" t="s">
        <v>102</v>
      </c>
      <c r="N13" s="11" t="s">
        <v>46</v>
      </c>
      <c r="O13" s="11" t="s">
        <v>28</v>
      </c>
      <c r="P13" s="11" t="s">
        <v>29</v>
      </c>
      <c r="Q13" s="11" t="s">
        <v>104</v>
      </c>
      <c r="R13" s="11" t="s">
        <v>31</v>
      </c>
      <c r="S13" s="11" t="s">
        <v>84</v>
      </c>
      <c r="T13" s="11" t="s">
        <v>61</v>
      </c>
      <c r="U13" s="11" t="s">
        <v>116</v>
      </c>
      <c r="V13" s="11" t="s">
        <v>35</v>
      </c>
      <c r="W13" s="11" t="s">
        <v>121</v>
      </c>
      <c r="X13" s="11" t="s">
        <v>37</v>
      </c>
      <c r="Y13" s="11" t="s">
        <v>66</v>
      </c>
      <c r="Z13" s="11" t="s">
        <v>393</v>
      </c>
      <c r="AA13" s="11" t="s">
        <v>394</v>
      </c>
      <c r="AB13" s="11" t="s">
        <v>395</v>
      </c>
      <c r="AC13" s="66">
        <v>0</v>
      </c>
      <c r="AD13" s="11" t="s">
        <v>396</v>
      </c>
      <c r="AE13" s="11">
        <v>50</v>
      </c>
    </row>
    <row r="14" spans="1:31" x14ac:dyDescent="0.35">
      <c r="A14" s="11">
        <v>118687392367</v>
      </c>
      <c r="B14" s="11">
        <v>457681635</v>
      </c>
      <c r="C14" s="19">
        <v>45542.67597222222</v>
      </c>
      <c r="D14" s="19">
        <v>45548.811782407407</v>
      </c>
      <c r="E14" s="11" t="s">
        <v>397</v>
      </c>
      <c r="I14" s="11">
        <f t="shared" si="0"/>
        <v>11</v>
      </c>
      <c r="J14" s="11" t="s">
        <v>398</v>
      </c>
      <c r="K14" s="11" t="s">
        <v>399</v>
      </c>
      <c r="L14" s="11" t="s">
        <v>25</v>
      </c>
      <c r="M14" s="11" t="s">
        <v>99</v>
      </c>
      <c r="N14" s="11" t="s">
        <v>46</v>
      </c>
      <c r="O14" s="11" t="s">
        <v>28</v>
      </c>
      <c r="P14" s="11" t="s">
        <v>29</v>
      </c>
      <c r="Q14" s="11" t="s">
        <v>30</v>
      </c>
      <c r="R14" s="11" t="s">
        <v>31</v>
      </c>
      <c r="S14" s="11" t="s">
        <v>32</v>
      </c>
      <c r="T14" s="11" t="s">
        <v>33</v>
      </c>
      <c r="U14" s="11" t="s">
        <v>116</v>
      </c>
      <c r="V14" s="11" t="s">
        <v>118</v>
      </c>
      <c r="W14" s="11" t="s">
        <v>64</v>
      </c>
      <c r="X14" s="11" t="s">
        <v>73</v>
      </c>
      <c r="Y14" s="11" t="s">
        <v>125</v>
      </c>
    </row>
    <row r="15" spans="1:31" x14ac:dyDescent="0.35">
      <c r="A15" s="11">
        <v>118690933282</v>
      </c>
      <c r="B15" s="11">
        <v>457681635</v>
      </c>
      <c r="C15" s="19">
        <v>45548.512685185182</v>
      </c>
      <c r="D15" s="19">
        <v>45548.801203703704</v>
      </c>
      <c r="E15" s="11" t="s">
        <v>400</v>
      </c>
      <c r="I15" s="11">
        <f t="shared" si="0"/>
        <v>12</v>
      </c>
      <c r="J15" s="11" t="s">
        <v>401</v>
      </c>
      <c r="K15" s="11" t="s">
        <v>402</v>
      </c>
      <c r="L15" s="11" t="s">
        <v>93</v>
      </c>
      <c r="M15" s="11" t="s">
        <v>99</v>
      </c>
      <c r="N15" s="11" t="s">
        <v>46</v>
      </c>
      <c r="O15" s="11" t="s">
        <v>28</v>
      </c>
      <c r="P15" s="11" t="s">
        <v>29</v>
      </c>
      <c r="Q15" s="11" t="s">
        <v>30</v>
      </c>
      <c r="R15" s="11" t="s">
        <v>31</v>
      </c>
      <c r="S15" s="11" t="s">
        <v>32</v>
      </c>
      <c r="T15" s="11" t="s">
        <v>33</v>
      </c>
      <c r="U15" s="11" t="s">
        <v>115</v>
      </c>
      <c r="V15" s="11" t="s">
        <v>63</v>
      </c>
      <c r="W15" s="11" t="s">
        <v>64</v>
      </c>
      <c r="X15" s="11" t="s">
        <v>37</v>
      </c>
      <c r="Y15" s="11" t="s">
        <v>125</v>
      </c>
      <c r="Z15" s="66" t="s">
        <v>403</v>
      </c>
      <c r="AA15" s="11" t="s">
        <v>404</v>
      </c>
      <c r="AB15" s="11" t="s">
        <v>405</v>
      </c>
      <c r="AC15" s="66" t="s">
        <v>406</v>
      </c>
      <c r="AD15" s="11" t="s">
        <v>407</v>
      </c>
    </row>
    <row r="16" spans="1:31" x14ac:dyDescent="0.35">
      <c r="A16" s="11">
        <v>118686522471</v>
      </c>
      <c r="B16" s="11">
        <v>457681635</v>
      </c>
      <c r="C16" s="19">
        <v>45542.655648148146</v>
      </c>
      <c r="D16" s="19">
        <v>45548.768900462965</v>
      </c>
      <c r="E16" s="11" t="s">
        <v>408</v>
      </c>
      <c r="I16" s="11">
        <f t="shared" si="0"/>
        <v>13</v>
      </c>
      <c r="J16" s="11" t="s">
        <v>409</v>
      </c>
      <c r="K16" s="11" t="s">
        <v>410</v>
      </c>
      <c r="L16" s="11" t="s">
        <v>25</v>
      </c>
      <c r="M16" s="11" t="s">
        <v>99</v>
      </c>
      <c r="N16" s="11" t="s">
        <v>46</v>
      </c>
      <c r="O16" s="11" t="s">
        <v>109</v>
      </c>
      <c r="P16" s="11" t="s">
        <v>29</v>
      </c>
      <c r="Q16" s="11" t="s">
        <v>30</v>
      </c>
      <c r="R16" s="11" t="s">
        <v>31</v>
      </c>
      <c r="S16" s="11" t="s">
        <v>32</v>
      </c>
      <c r="T16" s="11" t="s">
        <v>33</v>
      </c>
      <c r="U16" s="11" t="s">
        <v>116</v>
      </c>
      <c r="V16" s="11" t="s">
        <v>63</v>
      </c>
      <c r="W16" s="11" t="s">
        <v>64</v>
      </c>
      <c r="X16" s="11" t="s">
        <v>73</v>
      </c>
      <c r="Y16" s="11" t="s">
        <v>125</v>
      </c>
      <c r="Z16" s="11">
        <v>700</v>
      </c>
      <c r="AA16" s="11">
        <v>140</v>
      </c>
      <c r="AB16" s="11">
        <v>96</v>
      </c>
      <c r="AC16" s="66">
        <v>0</v>
      </c>
      <c r="AD16" s="11">
        <v>170</v>
      </c>
      <c r="AE16" s="11">
        <v>90</v>
      </c>
    </row>
    <row r="17" spans="1:31" x14ac:dyDescent="0.35">
      <c r="A17" s="11">
        <v>118691105811</v>
      </c>
      <c r="B17" s="11">
        <v>457681635</v>
      </c>
      <c r="C17" s="19">
        <v>45548.713414351849</v>
      </c>
      <c r="D17" s="19">
        <v>45548.724814814814</v>
      </c>
      <c r="E17" s="11" t="s">
        <v>411</v>
      </c>
      <c r="I17" s="11">
        <f t="shared" si="0"/>
        <v>14</v>
      </c>
      <c r="J17" s="11" t="s">
        <v>412</v>
      </c>
      <c r="K17" s="11" t="s">
        <v>413</v>
      </c>
      <c r="L17" s="11" t="s">
        <v>25</v>
      </c>
      <c r="M17" s="11" t="s">
        <v>99</v>
      </c>
      <c r="N17" s="11" t="s">
        <v>46</v>
      </c>
      <c r="O17" s="11" t="s">
        <v>28</v>
      </c>
      <c r="P17" s="11" t="s">
        <v>29</v>
      </c>
      <c r="Q17" s="11" t="s">
        <v>30</v>
      </c>
      <c r="R17" s="11" t="s">
        <v>31</v>
      </c>
      <c r="S17" s="11" t="s">
        <v>32</v>
      </c>
      <c r="T17" s="11" t="s">
        <v>33</v>
      </c>
      <c r="U17" s="11" t="s">
        <v>116</v>
      </c>
      <c r="V17" s="11" t="s">
        <v>35</v>
      </c>
      <c r="W17" s="11" t="s">
        <v>64</v>
      </c>
      <c r="X17" s="11" t="s">
        <v>37</v>
      </c>
      <c r="Y17" s="11" t="s">
        <v>125</v>
      </c>
      <c r="Z17" s="66">
        <v>0</v>
      </c>
      <c r="AA17" s="11">
        <v>-110</v>
      </c>
      <c r="AB17" s="11">
        <v>-60</v>
      </c>
      <c r="AC17" s="66">
        <v>0</v>
      </c>
      <c r="AD17" s="11">
        <v>-220</v>
      </c>
      <c r="AE17" s="11">
        <v>60</v>
      </c>
    </row>
    <row r="18" spans="1:31" x14ac:dyDescent="0.35">
      <c r="A18" s="11">
        <v>118686546469</v>
      </c>
      <c r="B18" s="11">
        <v>457681635</v>
      </c>
      <c r="C18" s="19">
        <v>45542.70040509259</v>
      </c>
      <c r="D18" s="19">
        <v>45548.71230324074</v>
      </c>
      <c r="E18" s="11" t="s">
        <v>414</v>
      </c>
      <c r="I18" s="11">
        <f t="shared" si="0"/>
        <v>15</v>
      </c>
      <c r="J18" s="11" t="s">
        <v>415</v>
      </c>
      <c r="K18" s="11" t="s">
        <v>416</v>
      </c>
      <c r="L18" s="11" t="s">
        <v>25</v>
      </c>
      <c r="M18" s="11" t="s">
        <v>99</v>
      </c>
      <c r="N18" s="11" t="s">
        <v>46</v>
      </c>
      <c r="O18" s="11" t="s">
        <v>28</v>
      </c>
      <c r="P18" s="11" t="s">
        <v>29</v>
      </c>
      <c r="Q18" s="11" t="s">
        <v>30</v>
      </c>
      <c r="R18" s="11" t="s">
        <v>31</v>
      </c>
      <c r="S18" s="11" t="s">
        <v>32</v>
      </c>
      <c r="T18" s="11" t="s">
        <v>33</v>
      </c>
      <c r="U18" s="11" t="s">
        <v>116</v>
      </c>
      <c r="V18" s="11" t="s">
        <v>63</v>
      </c>
      <c r="W18" s="11" t="s">
        <v>85</v>
      </c>
      <c r="X18" s="11" t="s">
        <v>73</v>
      </c>
      <c r="Y18" s="11" t="s">
        <v>125</v>
      </c>
      <c r="Z18" s="66" t="s">
        <v>417</v>
      </c>
      <c r="AA18" s="66" t="s">
        <v>418</v>
      </c>
      <c r="AB18" s="66" t="s">
        <v>419</v>
      </c>
      <c r="AC18" s="66" t="s">
        <v>420</v>
      </c>
      <c r="AD18" s="11" t="s">
        <v>418</v>
      </c>
      <c r="AE18" s="11">
        <v>100</v>
      </c>
    </row>
    <row r="19" spans="1:31" x14ac:dyDescent="0.35">
      <c r="A19" s="11">
        <v>118691058748</v>
      </c>
      <c r="B19" s="11">
        <v>457681635</v>
      </c>
      <c r="C19" s="19">
        <v>45548.671909722223</v>
      </c>
      <c r="D19" s="19">
        <v>45548.67597222222</v>
      </c>
      <c r="E19" s="11" t="s">
        <v>421</v>
      </c>
      <c r="I19" s="11">
        <f t="shared" si="0"/>
        <v>16</v>
      </c>
      <c r="J19" s="11" t="s">
        <v>422</v>
      </c>
      <c r="K19" s="11" t="s">
        <v>423</v>
      </c>
      <c r="L19" s="11" t="s">
        <v>25</v>
      </c>
      <c r="M19" s="11" t="s">
        <v>99</v>
      </c>
      <c r="N19" s="11" t="s">
        <v>46</v>
      </c>
      <c r="O19" s="11" t="s">
        <v>28</v>
      </c>
      <c r="P19" s="11" t="s">
        <v>29</v>
      </c>
      <c r="Q19" s="11" t="s">
        <v>30</v>
      </c>
      <c r="R19" s="11" t="s">
        <v>31</v>
      </c>
      <c r="S19" s="11" t="s">
        <v>32</v>
      </c>
      <c r="T19" s="11" t="s">
        <v>33</v>
      </c>
      <c r="U19" s="11" t="s">
        <v>116</v>
      </c>
      <c r="V19" s="11" t="s">
        <v>63</v>
      </c>
      <c r="W19" s="11" t="s">
        <v>85</v>
      </c>
      <c r="X19" s="11" t="s">
        <v>37</v>
      </c>
      <c r="Y19" s="11" t="s">
        <v>125</v>
      </c>
      <c r="Z19" s="66" t="s">
        <v>424</v>
      </c>
      <c r="AA19" s="11" t="s">
        <v>425</v>
      </c>
      <c r="AB19" s="11" t="s">
        <v>426</v>
      </c>
      <c r="AC19" s="66" t="s">
        <v>427</v>
      </c>
      <c r="AD19" s="66" t="s">
        <v>428</v>
      </c>
      <c r="AE19" s="11">
        <v>6</v>
      </c>
    </row>
    <row r="20" spans="1:31" x14ac:dyDescent="0.35">
      <c r="A20" s="11">
        <v>118690998124</v>
      </c>
      <c r="B20" s="11">
        <v>457681635</v>
      </c>
      <c r="C20" s="19">
        <v>45548.605682870373</v>
      </c>
      <c r="D20" s="19">
        <v>45548.615937499999</v>
      </c>
      <c r="E20" s="11" t="s">
        <v>421</v>
      </c>
      <c r="I20" s="11">
        <f t="shared" si="0"/>
        <v>17</v>
      </c>
      <c r="J20" s="11" t="s">
        <v>429</v>
      </c>
      <c r="K20" s="11" t="s">
        <v>430</v>
      </c>
      <c r="L20" s="11" t="s">
        <v>25</v>
      </c>
      <c r="M20" s="11" t="s">
        <v>99</v>
      </c>
      <c r="N20" s="11" t="s">
        <v>46</v>
      </c>
      <c r="O20" s="11" t="s">
        <v>28</v>
      </c>
      <c r="P20" s="11" t="s">
        <v>29</v>
      </c>
      <c r="Q20" s="11" t="s">
        <v>30</v>
      </c>
      <c r="R20" s="11" t="s">
        <v>31</v>
      </c>
      <c r="S20" s="11" t="s">
        <v>32</v>
      </c>
      <c r="T20" s="11" t="s">
        <v>33</v>
      </c>
      <c r="U20" s="11" t="s">
        <v>116</v>
      </c>
      <c r="V20" s="11" t="s">
        <v>63</v>
      </c>
      <c r="W20" s="11" t="s">
        <v>85</v>
      </c>
      <c r="X20" s="11" t="s">
        <v>73</v>
      </c>
      <c r="Y20" s="11" t="s">
        <v>125</v>
      </c>
      <c r="Z20" s="66" t="s">
        <v>431</v>
      </c>
      <c r="AA20" s="11" t="s">
        <v>432</v>
      </c>
      <c r="AB20" s="11" t="s">
        <v>433</v>
      </c>
      <c r="AC20" s="66" t="s">
        <v>434</v>
      </c>
      <c r="AD20" s="66" t="s">
        <v>428</v>
      </c>
      <c r="AE20" s="11">
        <v>80</v>
      </c>
    </row>
    <row r="21" spans="1:31" x14ac:dyDescent="0.35">
      <c r="A21" s="11">
        <v>118686522030</v>
      </c>
      <c r="B21" s="11">
        <v>457681635</v>
      </c>
      <c r="C21" s="19">
        <v>45542.654930555553</v>
      </c>
      <c r="D21" s="19">
        <v>45548.609861111108</v>
      </c>
      <c r="E21" s="11" t="s">
        <v>435</v>
      </c>
      <c r="I21" s="11">
        <f t="shared" si="0"/>
        <v>18</v>
      </c>
      <c r="J21" s="11" t="s">
        <v>436</v>
      </c>
      <c r="K21" s="11" t="s">
        <v>437</v>
      </c>
      <c r="L21" s="11" t="s">
        <v>25</v>
      </c>
      <c r="M21" s="11" t="s">
        <v>103</v>
      </c>
      <c r="N21" s="11" t="s">
        <v>46</v>
      </c>
      <c r="O21" s="11" t="s">
        <v>112</v>
      </c>
      <c r="P21" s="11" t="s">
        <v>29</v>
      </c>
      <c r="Q21" s="11" t="s">
        <v>100</v>
      </c>
      <c r="R21" s="11" t="s">
        <v>31</v>
      </c>
      <c r="S21" s="11" t="s">
        <v>32</v>
      </c>
      <c r="T21" s="11" t="s">
        <v>28</v>
      </c>
      <c r="U21" s="11" t="s">
        <v>116</v>
      </c>
      <c r="V21" s="11" t="s">
        <v>118</v>
      </c>
      <c r="W21" s="11" t="s">
        <v>64</v>
      </c>
      <c r="X21" s="11" t="s">
        <v>73</v>
      </c>
      <c r="Y21" s="11" t="s">
        <v>125</v>
      </c>
      <c r="Z21" s="66" t="s">
        <v>438</v>
      </c>
      <c r="AA21" s="66" t="s">
        <v>438</v>
      </c>
      <c r="AB21" s="66" t="s">
        <v>439</v>
      </c>
      <c r="AC21" s="66" t="s">
        <v>440</v>
      </c>
      <c r="AD21" s="11" t="s">
        <v>441</v>
      </c>
      <c r="AE21" s="11">
        <v>80</v>
      </c>
    </row>
    <row r="22" spans="1:31" x14ac:dyDescent="0.35">
      <c r="A22" s="11">
        <v>118690981516</v>
      </c>
      <c r="B22" s="11">
        <v>457681635</v>
      </c>
      <c r="C22" s="19">
        <v>45548.493518518517</v>
      </c>
      <c r="D22" s="19">
        <v>45548.589988425927</v>
      </c>
      <c r="E22" s="11" t="s">
        <v>414</v>
      </c>
      <c r="I22" s="11">
        <f t="shared" si="0"/>
        <v>19</v>
      </c>
      <c r="J22" s="11" t="s">
        <v>442</v>
      </c>
      <c r="K22" s="11" t="s">
        <v>443</v>
      </c>
      <c r="L22" s="11" t="s">
        <v>25</v>
      </c>
      <c r="M22" s="11" t="s">
        <v>99</v>
      </c>
      <c r="N22" s="11" t="s">
        <v>46</v>
      </c>
      <c r="O22" s="11" t="s">
        <v>28</v>
      </c>
      <c r="P22" s="11" t="s">
        <v>29</v>
      </c>
      <c r="Q22" s="11" t="s">
        <v>30</v>
      </c>
      <c r="R22" s="11" t="s">
        <v>31</v>
      </c>
      <c r="S22" s="11" t="s">
        <v>110</v>
      </c>
      <c r="T22" s="11" t="s">
        <v>28</v>
      </c>
      <c r="U22" s="11" t="s">
        <v>115</v>
      </c>
      <c r="V22" s="11" t="s">
        <v>118</v>
      </c>
      <c r="W22" s="11" t="s">
        <v>64</v>
      </c>
      <c r="X22" s="11" t="s">
        <v>37</v>
      </c>
      <c r="Y22" s="11" t="s">
        <v>66</v>
      </c>
      <c r="Z22" s="66" t="s">
        <v>444</v>
      </c>
      <c r="AA22" s="66" t="s">
        <v>445</v>
      </c>
      <c r="AB22" s="66" t="s">
        <v>446</v>
      </c>
      <c r="AC22" s="66" t="s">
        <v>447</v>
      </c>
      <c r="AD22" s="11" t="s">
        <v>448</v>
      </c>
      <c r="AE22" s="11">
        <v>90</v>
      </c>
    </row>
    <row r="23" spans="1:31" x14ac:dyDescent="0.35">
      <c r="A23" s="11">
        <v>118690963548</v>
      </c>
      <c r="B23" s="11">
        <v>457681635</v>
      </c>
      <c r="C23" s="19">
        <v>45548.558611111112</v>
      </c>
      <c r="D23" s="19">
        <v>45548.564016203702</v>
      </c>
      <c r="E23" s="11" t="s">
        <v>421</v>
      </c>
      <c r="I23" s="11">
        <f t="shared" si="0"/>
        <v>20</v>
      </c>
      <c r="J23" s="11" t="s">
        <v>449</v>
      </c>
      <c r="K23" s="11" t="s">
        <v>450</v>
      </c>
      <c r="L23" s="11" t="s">
        <v>25</v>
      </c>
      <c r="M23" s="11" t="s">
        <v>99</v>
      </c>
      <c r="N23" s="11" t="s">
        <v>46</v>
      </c>
      <c r="O23" s="11" t="s">
        <v>28</v>
      </c>
      <c r="P23" s="11" t="s">
        <v>29</v>
      </c>
      <c r="Q23" s="11" t="s">
        <v>30</v>
      </c>
      <c r="R23" s="11" t="s">
        <v>31</v>
      </c>
      <c r="S23" s="11" t="s">
        <v>32</v>
      </c>
      <c r="T23" s="11" t="s">
        <v>33</v>
      </c>
      <c r="U23" s="11" t="s">
        <v>116</v>
      </c>
      <c r="V23" s="11" t="s">
        <v>63</v>
      </c>
      <c r="W23" s="11" t="s">
        <v>85</v>
      </c>
      <c r="X23" s="11" t="s">
        <v>73</v>
      </c>
      <c r="Y23" s="11" t="s">
        <v>38</v>
      </c>
      <c r="Z23" s="66" t="s">
        <v>451</v>
      </c>
      <c r="AA23" s="11" t="s">
        <v>452</v>
      </c>
      <c r="AB23" s="11" t="s">
        <v>453</v>
      </c>
      <c r="AC23" s="66" t="s">
        <v>454</v>
      </c>
      <c r="AD23" s="66" t="s">
        <v>455</v>
      </c>
      <c r="AE23" s="11">
        <v>50</v>
      </c>
    </row>
    <row r="24" spans="1:31" x14ac:dyDescent="0.35">
      <c r="A24" s="11">
        <v>118690951460</v>
      </c>
      <c r="B24" s="11">
        <v>457681635</v>
      </c>
      <c r="C24" s="19">
        <v>45548.540208333332</v>
      </c>
      <c r="D24" s="19">
        <v>45548.557708333334</v>
      </c>
      <c r="E24" s="11" t="s">
        <v>456</v>
      </c>
      <c r="I24" s="11">
        <f t="shared" si="0"/>
        <v>21</v>
      </c>
      <c r="J24" s="11" t="s">
        <v>457</v>
      </c>
      <c r="K24" s="11" t="s">
        <v>458</v>
      </c>
      <c r="L24" s="11" t="s">
        <v>25</v>
      </c>
      <c r="M24" s="11" t="s">
        <v>99</v>
      </c>
      <c r="N24" s="11" t="s">
        <v>46</v>
      </c>
      <c r="O24" s="11" t="s">
        <v>28</v>
      </c>
      <c r="P24" s="11" t="s">
        <v>29</v>
      </c>
      <c r="Q24" s="11" t="s">
        <v>30</v>
      </c>
      <c r="R24" s="11" t="s">
        <v>31</v>
      </c>
      <c r="S24" s="11" t="s">
        <v>32</v>
      </c>
      <c r="T24" s="11" t="s">
        <v>33</v>
      </c>
      <c r="U24" s="11" t="s">
        <v>116</v>
      </c>
      <c r="V24" s="11" t="s">
        <v>63</v>
      </c>
      <c r="W24" s="11" t="s">
        <v>64</v>
      </c>
      <c r="X24" s="11" t="s">
        <v>73</v>
      </c>
      <c r="Y24" s="11" t="s">
        <v>125</v>
      </c>
      <c r="Z24" s="11" t="s">
        <v>459</v>
      </c>
      <c r="AA24" s="11" t="s">
        <v>460</v>
      </c>
      <c r="AB24" s="11" t="s">
        <v>461</v>
      </c>
      <c r="AC24" s="66" t="s">
        <v>462</v>
      </c>
      <c r="AD24" s="11" t="s">
        <v>463</v>
      </c>
      <c r="AE24" s="11">
        <v>80</v>
      </c>
    </row>
    <row r="25" spans="1:31" x14ac:dyDescent="0.35">
      <c r="A25" s="11">
        <v>118690948641</v>
      </c>
      <c r="B25" s="11">
        <v>457681635</v>
      </c>
      <c r="C25" s="19">
        <v>45548.535555555558</v>
      </c>
      <c r="D25" s="19">
        <v>45548.541562500002</v>
      </c>
      <c r="E25" s="11" t="s">
        <v>414</v>
      </c>
      <c r="I25" s="11">
        <f t="shared" si="0"/>
        <v>22</v>
      </c>
      <c r="J25" s="11" t="s">
        <v>464</v>
      </c>
      <c r="K25" s="11" t="s">
        <v>465</v>
      </c>
      <c r="L25" s="11" t="s">
        <v>25</v>
      </c>
      <c r="M25" s="11" t="s">
        <v>99</v>
      </c>
      <c r="N25" s="11" t="s">
        <v>46</v>
      </c>
      <c r="O25" s="11" t="s">
        <v>28</v>
      </c>
      <c r="P25" s="11" t="s">
        <v>29</v>
      </c>
      <c r="Q25" s="11" t="s">
        <v>30</v>
      </c>
      <c r="R25" s="11" t="s">
        <v>31</v>
      </c>
      <c r="S25" s="11" t="s">
        <v>32</v>
      </c>
      <c r="T25" s="11" t="s">
        <v>33</v>
      </c>
      <c r="U25" s="11" t="s">
        <v>116</v>
      </c>
      <c r="V25" s="11" t="s">
        <v>63</v>
      </c>
      <c r="W25" s="11" t="s">
        <v>64</v>
      </c>
      <c r="X25" s="11" t="s">
        <v>73</v>
      </c>
      <c r="Y25" s="11" t="s">
        <v>125</v>
      </c>
      <c r="Z25" s="66" t="s">
        <v>466</v>
      </c>
      <c r="AA25" s="66" t="s">
        <v>466</v>
      </c>
      <c r="AB25" s="66" t="s">
        <v>467</v>
      </c>
      <c r="AC25" s="66" t="s">
        <v>468</v>
      </c>
      <c r="AD25" s="11" t="s">
        <v>469</v>
      </c>
      <c r="AE25" s="11">
        <v>70</v>
      </c>
    </row>
    <row r="26" spans="1:31" x14ac:dyDescent="0.35">
      <c r="A26" s="11">
        <v>118686530158</v>
      </c>
      <c r="B26" s="11">
        <v>457681635</v>
      </c>
      <c r="C26" s="19">
        <v>45542.657349537039</v>
      </c>
      <c r="D26" s="19">
        <v>45548.513935185183</v>
      </c>
      <c r="E26" s="11" t="s">
        <v>470</v>
      </c>
      <c r="I26" s="11">
        <f t="shared" si="0"/>
        <v>23</v>
      </c>
      <c r="J26" s="11" t="s">
        <v>471</v>
      </c>
      <c r="K26" s="11" t="s">
        <v>472</v>
      </c>
      <c r="L26" s="11" t="s">
        <v>25</v>
      </c>
      <c r="M26" s="11" t="s">
        <v>99</v>
      </c>
      <c r="N26" s="11" t="s">
        <v>46</v>
      </c>
      <c r="O26" s="11" t="s">
        <v>28</v>
      </c>
      <c r="P26" s="11" t="s">
        <v>29</v>
      </c>
      <c r="Q26" s="11" t="s">
        <v>30</v>
      </c>
      <c r="R26" s="11" t="s">
        <v>31</v>
      </c>
      <c r="S26" s="11" t="s">
        <v>32</v>
      </c>
      <c r="T26" s="11" t="s">
        <v>61</v>
      </c>
      <c r="U26" s="11" t="s">
        <v>116</v>
      </c>
      <c r="V26" s="11" t="s">
        <v>63</v>
      </c>
      <c r="W26" s="11" t="s">
        <v>85</v>
      </c>
      <c r="X26" s="11" t="s">
        <v>73</v>
      </c>
      <c r="Y26" s="11" t="s">
        <v>66</v>
      </c>
      <c r="Z26" s="66">
        <v>700</v>
      </c>
      <c r="AA26" s="11">
        <v>140</v>
      </c>
      <c r="AB26" s="11">
        <v>96</v>
      </c>
      <c r="AC26" s="66">
        <v>0</v>
      </c>
      <c r="AD26" s="11">
        <v>170</v>
      </c>
      <c r="AE26" s="11">
        <v>49</v>
      </c>
    </row>
    <row r="27" spans="1:31" x14ac:dyDescent="0.35">
      <c r="A27" s="11">
        <v>118690920692</v>
      </c>
      <c r="B27" s="11">
        <v>457681635</v>
      </c>
      <c r="C27" s="19">
        <v>45548.494201388887</v>
      </c>
      <c r="D27" s="19">
        <v>45548.498032407406</v>
      </c>
      <c r="E27" s="11" t="s">
        <v>414</v>
      </c>
      <c r="I27" s="11">
        <f t="shared" si="0"/>
        <v>24</v>
      </c>
      <c r="J27" s="11" t="s">
        <v>473</v>
      </c>
      <c r="K27" s="11" t="s">
        <v>474</v>
      </c>
      <c r="L27" s="11" t="s">
        <v>25</v>
      </c>
      <c r="M27" s="11" t="s">
        <v>99</v>
      </c>
      <c r="N27" s="11" t="s">
        <v>46</v>
      </c>
      <c r="O27" s="11" t="s">
        <v>28</v>
      </c>
      <c r="P27" s="11" t="s">
        <v>29</v>
      </c>
      <c r="Q27" s="11" t="s">
        <v>30</v>
      </c>
      <c r="R27" s="11" t="s">
        <v>31</v>
      </c>
      <c r="S27" s="11" t="s">
        <v>32</v>
      </c>
      <c r="T27" s="11" t="s">
        <v>33</v>
      </c>
      <c r="U27" s="11" t="s">
        <v>115</v>
      </c>
      <c r="V27" s="11" t="s">
        <v>63</v>
      </c>
      <c r="W27" s="11" t="s">
        <v>64</v>
      </c>
      <c r="X27" s="11" t="s">
        <v>37</v>
      </c>
      <c r="Y27" s="11" t="s">
        <v>125</v>
      </c>
      <c r="Z27" s="66" t="s">
        <v>475</v>
      </c>
      <c r="AA27" s="66" t="s">
        <v>476</v>
      </c>
      <c r="AB27" s="66" t="s">
        <v>477</v>
      </c>
      <c r="AC27" s="66" t="s">
        <v>478</v>
      </c>
      <c r="AD27" s="11" t="s">
        <v>479</v>
      </c>
      <c r="AE27" s="11">
        <v>62</v>
      </c>
    </row>
    <row r="28" spans="1:31" x14ac:dyDescent="0.35">
      <c r="A28" s="11">
        <v>118690871767</v>
      </c>
      <c r="B28" s="11">
        <v>457681635</v>
      </c>
      <c r="C28" s="19">
        <v>45548.418043981481</v>
      </c>
      <c r="D28" s="19">
        <v>45548.494976851849</v>
      </c>
      <c r="E28" s="11" t="s">
        <v>480</v>
      </c>
      <c r="I28" s="11">
        <f t="shared" si="0"/>
        <v>25</v>
      </c>
      <c r="J28" s="11" t="s">
        <v>481</v>
      </c>
      <c r="K28" s="11" t="s">
        <v>482</v>
      </c>
      <c r="L28" s="11" t="s">
        <v>25</v>
      </c>
      <c r="M28" s="11" t="s">
        <v>99</v>
      </c>
      <c r="N28" s="11" t="s">
        <v>107</v>
      </c>
      <c r="O28" s="11" t="s">
        <v>28</v>
      </c>
      <c r="P28" s="11" t="s">
        <v>29</v>
      </c>
      <c r="Q28" s="11" t="s">
        <v>30</v>
      </c>
      <c r="R28" s="11" t="s">
        <v>31</v>
      </c>
      <c r="S28" s="11" t="s">
        <v>32</v>
      </c>
      <c r="T28" s="11" t="s">
        <v>33</v>
      </c>
      <c r="U28" s="11" t="s">
        <v>116</v>
      </c>
      <c r="V28" s="11" t="s">
        <v>118</v>
      </c>
      <c r="W28" s="11" t="s">
        <v>36</v>
      </c>
      <c r="X28" s="11" t="s">
        <v>123</v>
      </c>
      <c r="Y28" s="11" t="s">
        <v>38</v>
      </c>
      <c r="Z28" s="11" t="s">
        <v>483</v>
      </c>
      <c r="AA28" s="11" t="s">
        <v>484</v>
      </c>
      <c r="AB28" s="11" t="s">
        <v>485</v>
      </c>
      <c r="AC28" s="11" t="s">
        <v>486</v>
      </c>
      <c r="AD28" s="11" t="s">
        <v>487</v>
      </c>
      <c r="AE28" s="11">
        <v>54</v>
      </c>
    </row>
    <row r="29" spans="1:31" x14ac:dyDescent="0.35">
      <c r="A29" s="11">
        <v>118690837470</v>
      </c>
      <c r="B29" s="11">
        <v>457681635</v>
      </c>
      <c r="C29" s="19">
        <v>45548.354317129626</v>
      </c>
      <c r="D29" s="19">
        <v>45548.482812499999</v>
      </c>
      <c r="E29" s="11" t="s">
        <v>435</v>
      </c>
      <c r="I29" s="11">
        <f t="shared" si="0"/>
        <v>26</v>
      </c>
      <c r="J29" s="11" t="s">
        <v>488</v>
      </c>
      <c r="K29" s="11" t="s">
        <v>489</v>
      </c>
      <c r="L29" s="11" t="s">
        <v>25</v>
      </c>
      <c r="M29" s="11" t="s">
        <v>99</v>
      </c>
      <c r="N29" s="11" t="s">
        <v>46</v>
      </c>
      <c r="O29" s="11" t="s">
        <v>109</v>
      </c>
      <c r="P29" s="11" t="s">
        <v>29</v>
      </c>
      <c r="Q29" s="11" t="s">
        <v>30</v>
      </c>
      <c r="R29" s="11" t="s">
        <v>31</v>
      </c>
      <c r="S29" s="11" t="s">
        <v>110</v>
      </c>
      <c r="T29" s="11" t="s">
        <v>33</v>
      </c>
      <c r="U29" s="11" t="s">
        <v>116</v>
      </c>
      <c r="V29" s="11" t="s">
        <v>63</v>
      </c>
      <c r="W29" s="11" t="s">
        <v>64</v>
      </c>
      <c r="X29" s="11" t="s">
        <v>65</v>
      </c>
      <c r="Y29" s="11" t="s">
        <v>125</v>
      </c>
      <c r="Z29" s="11">
        <v>0</v>
      </c>
      <c r="AA29" s="66">
        <v>0</v>
      </c>
      <c r="AB29" s="11" t="s">
        <v>490</v>
      </c>
      <c r="AC29" s="66">
        <v>0</v>
      </c>
      <c r="AD29" s="11" t="s">
        <v>491</v>
      </c>
      <c r="AE29" s="11">
        <v>84</v>
      </c>
    </row>
    <row r="30" spans="1:31" x14ac:dyDescent="0.35">
      <c r="A30" s="11">
        <v>118690896337</v>
      </c>
      <c r="B30" s="11">
        <v>457681635</v>
      </c>
      <c r="C30" s="19">
        <v>45548.45758101852</v>
      </c>
      <c r="D30" s="19">
        <v>45548.462800925925</v>
      </c>
      <c r="E30" s="11" t="s">
        <v>363</v>
      </c>
      <c r="I30" s="11">
        <f t="shared" si="0"/>
        <v>27</v>
      </c>
      <c r="J30" s="11" t="s">
        <v>492</v>
      </c>
      <c r="K30" s="11" t="s">
        <v>493</v>
      </c>
      <c r="L30" s="11" t="s">
        <v>25</v>
      </c>
      <c r="M30" s="11" t="s">
        <v>99</v>
      </c>
      <c r="N30" s="11" t="s">
        <v>46</v>
      </c>
      <c r="O30" s="11" t="s">
        <v>28</v>
      </c>
      <c r="P30" s="11" t="s">
        <v>29</v>
      </c>
      <c r="Q30" s="11" t="s">
        <v>30</v>
      </c>
      <c r="R30" s="11" t="s">
        <v>31</v>
      </c>
      <c r="S30" s="11" t="s">
        <v>32</v>
      </c>
      <c r="T30" s="11" t="s">
        <v>33</v>
      </c>
      <c r="U30" s="11" t="s">
        <v>116</v>
      </c>
      <c r="V30" s="11" t="s">
        <v>63</v>
      </c>
      <c r="W30" s="11" t="s">
        <v>64</v>
      </c>
      <c r="X30" s="11" t="s">
        <v>73</v>
      </c>
      <c r="Y30" s="11" t="s">
        <v>125</v>
      </c>
      <c r="Z30" s="66" t="s">
        <v>494</v>
      </c>
      <c r="AA30" s="66" t="s">
        <v>494</v>
      </c>
      <c r="AB30" s="66" t="s">
        <v>495</v>
      </c>
      <c r="AC30" s="66" t="s">
        <v>496</v>
      </c>
      <c r="AD30" s="11" t="s">
        <v>497</v>
      </c>
      <c r="AE30" s="11">
        <v>65</v>
      </c>
    </row>
    <row r="31" spans="1:31" x14ac:dyDescent="0.35">
      <c r="A31" s="11">
        <v>118690864117</v>
      </c>
      <c r="B31" s="11">
        <v>457681635</v>
      </c>
      <c r="C31" s="19">
        <v>45548.404861111114</v>
      </c>
      <c r="D31" s="19">
        <v>45548.416435185187</v>
      </c>
      <c r="E31" s="11" t="s">
        <v>498</v>
      </c>
      <c r="I31" s="11">
        <f t="shared" si="0"/>
        <v>28</v>
      </c>
      <c r="J31" s="11" t="s">
        <v>499</v>
      </c>
      <c r="K31" s="11" t="s">
        <v>500</v>
      </c>
      <c r="L31" s="11" t="s">
        <v>25</v>
      </c>
      <c r="M31" s="11" t="s">
        <v>102</v>
      </c>
      <c r="N31" s="11" t="s">
        <v>46</v>
      </c>
      <c r="O31" s="11" t="s">
        <v>28</v>
      </c>
      <c r="P31" s="11" t="s">
        <v>29</v>
      </c>
      <c r="Q31" s="11" t="s">
        <v>30</v>
      </c>
      <c r="R31" s="11" t="s">
        <v>31</v>
      </c>
      <c r="S31" s="11" t="s">
        <v>84</v>
      </c>
      <c r="T31" s="11" t="s">
        <v>28</v>
      </c>
      <c r="U31" s="11" t="s">
        <v>116</v>
      </c>
      <c r="V31" s="11" t="s">
        <v>35</v>
      </c>
      <c r="W31" s="11" t="s">
        <v>64</v>
      </c>
      <c r="X31" s="11" t="s">
        <v>73</v>
      </c>
      <c r="Y31" s="11" t="s">
        <v>66</v>
      </c>
      <c r="Z31" s="11" t="s">
        <v>501</v>
      </c>
      <c r="AA31" s="11" t="s">
        <v>502</v>
      </c>
      <c r="AB31" s="11" t="s">
        <v>503</v>
      </c>
      <c r="AC31" s="11" t="s">
        <v>504</v>
      </c>
      <c r="AD31" s="11" t="s">
        <v>505</v>
      </c>
      <c r="AE31" s="11">
        <v>46</v>
      </c>
    </row>
    <row r="32" spans="1:31" x14ac:dyDescent="0.35">
      <c r="A32" s="11">
        <v>118686534346</v>
      </c>
      <c r="B32" s="11">
        <v>457681635</v>
      </c>
      <c r="C32" s="19">
        <v>45542.678136574075</v>
      </c>
      <c r="D32" s="19">
        <v>45547.954895833333</v>
      </c>
      <c r="E32" s="11" t="s">
        <v>506</v>
      </c>
      <c r="I32" s="11">
        <f t="shared" si="0"/>
        <v>29</v>
      </c>
      <c r="J32" s="11" t="s">
        <v>507</v>
      </c>
      <c r="K32" s="11" t="s">
        <v>508</v>
      </c>
      <c r="L32" s="11" t="s">
        <v>25</v>
      </c>
      <c r="M32" s="11" t="s">
        <v>99</v>
      </c>
      <c r="N32" s="11" t="s">
        <v>46</v>
      </c>
      <c r="O32" s="11" t="s">
        <v>28</v>
      </c>
      <c r="P32" s="11" t="s">
        <v>29</v>
      </c>
      <c r="Q32" s="11" t="s">
        <v>30</v>
      </c>
      <c r="R32" s="11" t="s">
        <v>31</v>
      </c>
      <c r="S32" s="11" t="s">
        <v>32</v>
      </c>
      <c r="T32" s="11" t="s">
        <v>33</v>
      </c>
      <c r="U32" s="11" t="s">
        <v>116</v>
      </c>
      <c r="V32" s="11" t="s">
        <v>63</v>
      </c>
      <c r="W32" s="11" t="s">
        <v>64</v>
      </c>
      <c r="X32" s="11" t="s">
        <v>73</v>
      </c>
      <c r="Y32" s="11" t="s">
        <v>125</v>
      </c>
      <c r="Z32" s="11" t="s">
        <v>509</v>
      </c>
      <c r="AA32" s="11" t="s">
        <v>510</v>
      </c>
      <c r="AB32" s="11" t="s">
        <v>511</v>
      </c>
      <c r="AC32" s="66" t="s">
        <v>512</v>
      </c>
      <c r="AD32" s="11" t="s">
        <v>513</v>
      </c>
      <c r="AE32" s="11">
        <v>80</v>
      </c>
    </row>
    <row r="33" spans="1:31" x14ac:dyDescent="0.35">
      <c r="A33" s="11">
        <v>118690390021</v>
      </c>
      <c r="B33" s="11">
        <v>457681635</v>
      </c>
      <c r="C33" s="19">
        <v>45547.823171296295</v>
      </c>
      <c r="D33" s="19">
        <v>45547.841851851852</v>
      </c>
      <c r="E33" s="11" t="s">
        <v>363</v>
      </c>
      <c r="I33" s="11">
        <f t="shared" si="0"/>
        <v>30</v>
      </c>
      <c r="J33" s="11" t="s">
        <v>514</v>
      </c>
      <c r="K33" s="11" t="s">
        <v>515</v>
      </c>
      <c r="L33" s="11" t="s">
        <v>25</v>
      </c>
      <c r="M33" s="11" t="s">
        <v>99</v>
      </c>
      <c r="N33" s="11" t="s">
        <v>46</v>
      </c>
      <c r="O33" s="11" t="s">
        <v>28</v>
      </c>
      <c r="P33" s="11" t="s">
        <v>29</v>
      </c>
      <c r="Q33" s="11" t="s">
        <v>30</v>
      </c>
      <c r="R33" s="11" t="s">
        <v>31</v>
      </c>
      <c r="S33" s="11" t="s">
        <v>84</v>
      </c>
      <c r="T33" s="11" t="s">
        <v>33</v>
      </c>
      <c r="U33" s="11" t="s">
        <v>116</v>
      </c>
      <c r="V33" s="11" t="s">
        <v>35</v>
      </c>
      <c r="W33" s="11" t="s">
        <v>85</v>
      </c>
      <c r="X33" s="11" t="s">
        <v>37</v>
      </c>
      <c r="Y33" s="11" t="s">
        <v>125</v>
      </c>
      <c r="Z33" s="11" t="s">
        <v>516</v>
      </c>
      <c r="AA33" s="11" t="s">
        <v>516</v>
      </c>
      <c r="AB33" s="11" t="s">
        <v>516</v>
      </c>
      <c r="AC33" s="11" t="s">
        <v>516</v>
      </c>
      <c r="AD33" s="11" t="s">
        <v>516</v>
      </c>
      <c r="AE33" s="11">
        <v>75</v>
      </c>
    </row>
    <row r="34" spans="1:31" x14ac:dyDescent="0.35">
      <c r="A34" s="11">
        <v>118690258495</v>
      </c>
      <c r="B34" s="11">
        <v>457681635</v>
      </c>
      <c r="C34" s="19">
        <v>45547.719375000001</v>
      </c>
      <c r="D34" s="19">
        <v>45547.726180555554</v>
      </c>
      <c r="E34" s="11" t="s">
        <v>414</v>
      </c>
      <c r="I34" s="11">
        <f t="shared" si="0"/>
        <v>31</v>
      </c>
      <c r="J34" s="11" t="s">
        <v>517</v>
      </c>
      <c r="K34" s="11" t="s">
        <v>518</v>
      </c>
      <c r="L34" s="11" t="s">
        <v>25</v>
      </c>
      <c r="M34" s="11" t="s">
        <v>99</v>
      </c>
      <c r="N34" s="11" t="s">
        <v>46</v>
      </c>
      <c r="O34" s="11" t="s">
        <v>28</v>
      </c>
      <c r="P34" s="11" t="s">
        <v>29</v>
      </c>
      <c r="Q34" s="11" t="s">
        <v>30</v>
      </c>
      <c r="R34" s="11" t="s">
        <v>31</v>
      </c>
      <c r="S34" s="11" t="s">
        <v>32</v>
      </c>
      <c r="T34" s="11" t="s">
        <v>33</v>
      </c>
      <c r="U34" s="11" t="s">
        <v>116</v>
      </c>
      <c r="V34" s="11" t="s">
        <v>35</v>
      </c>
      <c r="W34" s="11" t="s">
        <v>85</v>
      </c>
      <c r="X34" s="11" t="s">
        <v>73</v>
      </c>
      <c r="Y34" s="11" t="s">
        <v>125</v>
      </c>
      <c r="Z34" s="66">
        <v>0</v>
      </c>
      <c r="AA34" s="66">
        <v>0</v>
      </c>
      <c r="AB34" s="66">
        <v>0</v>
      </c>
      <c r="AC34" s="66">
        <v>0</v>
      </c>
      <c r="AD34" s="11">
        <v>0</v>
      </c>
      <c r="AE34" s="11">
        <v>63</v>
      </c>
    </row>
    <row r="35" spans="1:31" x14ac:dyDescent="0.35">
      <c r="A35" s="11">
        <v>118690161342</v>
      </c>
      <c r="B35" s="11">
        <v>457681635</v>
      </c>
      <c r="C35" s="19">
        <v>45547.581296296295</v>
      </c>
      <c r="D35" s="19">
        <v>45547.647407407407</v>
      </c>
      <c r="E35" s="11" t="s">
        <v>519</v>
      </c>
      <c r="I35" s="11">
        <f t="shared" si="0"/>
        <v>32</v>
      </c>
      <c r="J35" s="11" t="s">
        <v>520</v>
      </c>
      <c r="K35" s="11" t="s">
        <v>979</v>
      </c>
      <c r="L35" s="11" t="s">
        <v>25</v>
      </c>
      <c r="M35" s="11" t="s">
        <v>99</v>
      </c>
      <c r="N35" s="11" t="s">
        <v>46</v>
      </c>
      <c r="O35" s="11" t="s">
        <v>28</v>
      </c>
      <c r="P35" s="11" t="s">
        <v>29</v>
      </c>
      <c r="Q35" s="11" t="s">
        <v>30</v>
      </c>
      <c r="R35" s="11" t="s">
        <v>31</v>
      </c>
      <c r="S35" s="11" t="s">
        <v>32</v>
      </c>
      <c r="T35" s="11" t="s">
        <v>28</v>
      </c>
      <c r="U35" s="11" t="s">
        <v>116</v>
      </c>
      <c r="V35" s="11" t="s">
        <v>35</v>
      </c>
      <c r="W35" s="11" t="s">
        <v>64</v>
      </c>
      <c r="X35" s="11" t="s">
        <v>73</v>
      </c>
      <c r="Y35" s="11" t="s">
        <v>125</v>
      </c>
      <c r="Z35" s="66" t="s">
        <v>522</v>
      </c>
      <c r="AA35" s="66" t="s">
        <v>523</v>
      </c>
      <c r="AB35" s="11" t="s">
        <v>524</v>
      </c>
      <c r="AC35" s="66" t="s">
        <v>525</v>
      </c>
      <c r="AD35" s="11" t="s">
        <v>526</v>
      </c>
      <c r="AE35" s="11">
        <v>85</v>
      </c>
    </row>
    <row r="36" spans="1:31" x14ac:dyDescent="0.35">
      <c r="A36" s="11">
        <v>118686533798</v>
      </c>
      <c r="B36" s="11">
        <v>457681635</v>
      </c>
      <c r="C36" s="19">
        <v>45542.676469907405</v>
      </c>
      <c r="D36" s="19">
        <v>45547.542222222219</v>
      </c>
      <c r="E36" s="11" t="s">
        <v>527</v>
      </c>
      <c r="I36" s="11">
        <f t="shared" si="0"/>
        <v>33</v>
      </c>
      <c r="J36" s="11" t="s">
        <v>528</v>
      </c>
      <c r="K36" s="11" t="s">
        <v>529</v>
      </c>
      <c r="L36" s="11" t="s">
        <v>25</v>
      </c>
      <c r="M36" s="11" t="s">
        <v>99</v>
      </c>
      <c r="N36" s="11" t="s">
        <v>105</v>
      </c>
      <c r="O36" s="11" t="s">
        <v>28</v>
      </c>
      <c r="P36" s="11" t="s">
        <v>29</v>
      </c>
      <c r="Q36" s="11" t="s">
        <v>30</v>
      </c>
      <c r="R36" s="11" t="s">
        <v>31</v>
      </c>
      <c r="S36" s="11" t="s">
        <v>32</v>
      </c>
      <c r="T36" s="11" t="s">
        <v>33</v>
      </c>
      <c r="U36" s="11" t="s">
        <v>116</v>
      </c>
      <c r="V36" s="11" t="s">
        <v>63</v>
      </c>
      <c r="W36" s="11" t="s">
        <v>85</v>
      </c>
      <c r="X36" s="11" t="s">
        <v>73</v>
      </c>
      <c r="Y36" s="11" t="s">
        <v>125</v>
      </c>
    </row>
    <row r="37" spans="1:31" x14ac:dyDescent="0.35">
      <c r="A37" s="11">
        <v>118686552072</v>
      </c>
      <c r="B37" s="11">
        <v>457681635</v>
      </c>
      <c r="C37" s="19">
        <v>45542.711504629631</v>
      </c>
      <c r="D37" s="19">
        <v>45547.533009259256</v>
      </c>
      <c r="E37" s="11" t="s">
        <v>530</v>
      </c>
      <c r="I37" s="11">
        <f t="shared" si="0"/>
        <v>34</v>
      </c>
      <c r="J37" s="11" t="s">
        <v>531</v>
      </c>
      <c r="K37" s="11" t="s">
        <v>532</v>
      </c>
      <c r="L37" s="11" t="s">
        <v>25</v>
      </c>
      <c r="M37" s="11" t="s">
        <v>99</v>
      </c>
      <c r="N37" s="11" t="s">
        <v>46</v>
      </c>
      <c r="O37" s="11" t="s">
        <v>28</v>
      </c>
      <c r="P37" s="11" t="s">
        <v>29</v>
      </c>
      <c r="Q37" s="11" t="s">
        <v>30</v>
      </c>
      <c r="R37" s="11" t="s">
        <v>31</v>
      </c>
      <c r="S37" s="11" t="s">
        <v>32</v>
      </c>
      <c r="T37" s="11" t="s">
        <v>33</v>
      </c>
      <c r="U37" s="11" t="s">
        <v>116</v>
      </c>
      <c r="V37" s="11" t="s">
        <v>63</v>
      </c>
      <c r="W37" s="11" t="s">
        <v>64</v>
      </c>
      <c r="X37" s="11" t="s">
        <v>73</v>
      </c>
      <c r="Y37" s="11" t="s">
        <v>66</v>
      </c>
      <c r="Z37" s="11" t="s">
        <v>533</v>
      </c>
      <c r="AA37" s="11" t="s">
        <v>534</v>
      </c>
      <c r="AB37" s="11" t="s">
        <v>535</v>
      </c>
      <c r="AC37" s="11" t="s">
        <v>536</v>
      </c>
      <c r="AD37" s="11" t="s">
        <v>537</v>
      </c>
      <c r="AE37" s="11">
        <v>100</v>
      </c>
    </row>
    <row r="38" spans="1:31" x14ac:dyDescent="0.35">
      <c r="A38" s="11">
        <v>118686523097</v>
      </c>
      <c r="B38" s="11">
        <v>457681635</v>
      </c>
      <c r="C38" s="19">
        <v>45542.657233796293</v>
      </c>
      <c r="D38" s="19">
        <v>45547.524930555555</v>
      </c>
      <c r="E38" s="11" t="s">
        <v>538</v>
      </c>
      <c r="I38" s="11">
        <f t="shared" si="0"/>
        <v>35</v>
      </c>
      <c r="J38" s="11" t="s">
        <v>539</v>
      </c>
      <c r="K38" s="11" t="s">
        <v>540</v>
      </c>
      <c r="L38" s="11" t="s">
        <v>25</v>
      </c>
      <c r="M38" s="11" t="s">
        <v>99</v>
      </c>
      <c r="N38" s="11" t="s">
        <v>46</v>
      </c>
      <c r="O38" s="11" t="s">
        <v>28</v>
      </c>
      <c r="P38" s="11" t="s">
        <v>29</v>
      </c>
      <c r="Q38" s="11" t="s">
        <v>30</v>
      </c>
      <c r="R38" s="11" t="s">
        <v>31</v>
      </c>
      <c r="S38" s="11" t="s">
        <v>32</v>
      </c>
      <c r="T38" s="11" t="s">
        <v>33</v>
      </c>
      <c r="U38" s="11" t="s">
        <v>116</v>
      </c>
      <c r="V38" s="11" t="s">
        <v>63</v>
      </c>
      <c r="W38" s="11" t="s">
        <v>64</v>
      </c>
      <c r="X38" s="11" t="s">
        <v>73</v>
      </c>
      <c r="Y38" s="11" t="s">
        <v>125</v>
      </c>
    </row>
    <row r="39" spans="1:31" x14ac:dyDescent="0.35">
      <c r="A39" s="11">
        <v>118686533435</v>
      </c>
      <c r="B39" s="11">
        <v>457681635</v>
      </c>
      <c r="C39" s="19">
        <v>45542.676701388889</v>
      </c>
      <c r="D39" s="19">
        <v>45547.523356481484</v>
      </c>
      <c r="E39" s="11" t="s">
        <v>541</v>
      </c>
      <c r="I39" s="11">
        <f t="shared" si="0"/>
        <v>36</v>
      </c>
      <c r="J39" s="11" t="s">
        <v>542</v>
      </c>
      <c r="K39" s="11" t="s">
        <v>543</v>
      </c>
      <c r="L39" s="11" t="s">
        <v>25</v>
      </c>
      <c r="M39" s="11" t="s">
        <v>99</v>
      </c>
      <c r="N39" s="11" t="s">
        <v>46</v>
      </c>
      <c r="O39" s="11" t="s">
        <v>28</v>
      </c>
      <c r="P39" s="11" t="s">
        <v>29</v>
      </c>
      <c r="Q39" s="11" t="s">
        <v>30</v>
      </c>
      <c r="R39" s="11" t="s">
        <v>31</v>
      </c>
      <c r="S39" s="11" t="s">
        <v>32</v>
      </c>
      <c r="T39" s="11" t="s">
        <v>33</v>
      </c>
      <c r="U39" s="11" t="s">
        <v>116</v>
      </c>
      <c r="V39" s="11" t="s">
        <v>63</v>
      </c>
      <c r="W39" s="11" t="s">
        <v>64</v>
      </c>
      <c r="X39" s="11" t="s">
        <v>73</v>
      </c>
      <c r="Y39" s="11" t="s">
        <v>125</v>
      </c>
    </row>
    <row r="40" spans="1:31" x14ac:dyDescent="0.35">
      <c r="A40" s="11">
        <v>118686540381</v>
      </c>
      <c r="B40" s="11">
        <v>457681635</v>
      </c>
      <c r="C40" s="19">
        <v>45542.689386574071</v>
      </c>
      <c r="D40" s="19">
        <v>45547.520300925928</v>
      </c>
      <c r="E40" s="11" t="s">
        <v>544</v>
      </c>
      <c r="I40" s="11">
        <f t="shared" si="0"/>
        <v>37</v>
      </c>
      <c r="J40" s="11" t="s">
        <v>545</v>
      </c>
      <c r="K40" s="11" t="s">
        <v>546</v>
      </c>
      <c r="L40" s="11" t="s">
        <v>25</v>
      </c>
      <c r="M40" s="11" t="s">
        <v>99</v>
      </c>
      <c r="N40" s="11" t="s">
        <v>46</v>
      </c>
      <c r="O40" s="11" t="s">
        <v>28</v>
      </c>
      <c r="P40" s="11" t="s">
        <v>29</v>
      </c>
      <c r="Q40" s="11" t="s">
        <v>30</v>
      </c>
      <c r="R40" s="11" t="s">
        <v>31</v>
      </c>
      <c r="S40" s="11" t="s">
        <v>32</v>
      </c>
      <c r="T40" s="11" t="s">
        <v>33</v>
      </c>
      <c r="U40" s="11" t="s">
        <v>116</v>
      </c>
      <c r="V40" s="11" t="s">
        <v>63</v>
      </c>
      <c r="W40" s="11" t="s">
        <v>64</v>
      </c>
      <c r="X40" s="11" t="s">
        <v>73</v>
      </c>
      <c r="Y40" s="11" t="s">
        <v>125</v>
      </c>
    </row>
    <row r="41" spans="1:31" x14ac:dyDescent="0.35">
      <c r="A41" s="11">
        <v>118690026944</v>
      </c>
      <c r="B41" s="11">
        <v>457681635</v>
      </c>
      <c r="C41" s="19">
        <v>45547.47078703704</v>
      </c>
      <c r="D41" s="19">
        <v>45547.489583333336</v>
      </c>
      <c r="E41" s="11" t="s">
        <v>421</v>
      </c>
      <c r="I41" s="11">
        <f t="shared" si="0"/>
        <v>38</v>
      </c>
      <c r="J41" s="11" t="s">
        <v>547</v>
      </c>
      <c r="K41" s="11" t="s">
        <v>548</v>
      </c>
      <c r="L41" s="11" t="s">
        <v>25</v>
      </c>
      <c r="M41" s="11" t="s">
        <v>102</v>
      </c>
      <c r="N41" s="11" t="s">
        <v>46</v>
      </c>
      <c r="O41" s="11" t="s">
        <v>28</v>
      </c>
      <c r="P41" s="11" t="s">
        <v>29</v>
      </c>
      <c r="Q41" s="11" t="s">
        <v>30</v>
      </c>
      <c r="R41" s="11" t="s">
        <v>31</v>
      </c>
      <c r="S41" s="11" t="s">
        <v>32</v>
      </c>
      <c r="T41" s="11" t="s">
        <v>33</v>
      </c>
      <c r="U41" s="11" t="s">
        <v>116</v>
      </c>
      <c r="V41" s="11" t="s">
        <v>63</v>
      </c>
      <c r="W41" s="11" t="s">
        <v>64</v>
      </c>
      <c r="X41" s="11" t="s">
        <v>73</v>
      </c>
      <c r="Y41" s="11" t="s">
        <v>125</v>
      </c>
      <c r="Z41" s="11" t="s">
        <v>549</v>
      </c>
      <c r="AA41" s="11" t="s">
        <v>550</v>
      </c>
      <c r="AB41" s="11" t="s">
        <v>551</v>
      </c>
      <c r="AC41" s="11" t="s">
        <v>552</v>
      </c>
      <c r="AD41" s="11" t="s">
        <v>553</v>
      </c>
      <c r="AE41" s="11">
        <v>52</v>
      </c>
    </row>
    <row r="42" spans="1:31" x14ac:dyDescent="0.35">
      <c r="A42" s="11">
        <v>118686542599</v>
      </c>
      <c r="B42" s="11">
        <v>457681635</v>
      </c>
      <c r="C42" s="19">
        <v>45542.693773148145</v>
      </c>
      <c r="D42" s="19">
        <v>45547.344409722224</v>
      </c>
      <c r="E42" s="11" t="s">
        <v>554</v>
      </c>
      <c r="I42" s="11">
        <f t="shared" si="0"/>
        <v>39</v>
      </c>
      <c r="J42" s="11" t="s">
        <v>555</v>
      </c>
      <c r="K42" s="11" t="s">
        <v>556</v>
      </c>
      <c r="L42" s="11" t="s">
        <v>25</v>
      </c>
      <c r="M42" s="11" t="s">
        <v>99</v>
      </c>
      <c r="N42" s="11" t="s">
        <v>46</v>
      </c>
      <c r="O42" s="11" t="s">
        <v>28</v>
      </c>
      <c r="P42" s="11" t="s">
        <v>29</v>
      </c>
      <c r="Q42" s="11" t="s">
        <v>30</v>
      </c>
      <c r="R42" s="11" t="s">
        <v>31</v>
      </c>
      <c r="S42" s="11" t="s">
        <v>110</v>
      </c>
      <c r="T42" s="11" t="s">
        <v>33</v>
      </c>
      <c r="U42" s="11" t="s">
        <v>116</v>
      </c>
      <c r="V42" s="11" t="s">
        <v>63</v>
      </c>
      <c r="W42" s="11" t="s">
        <v>121</v>
      </c>
      <c r="X42" s="11" t="s">
        <v>73</v>
      </c>
      <c r="Y42" s="11" t="s">
        <v>125</v>
      </c>
    </row>
    <row r="43" spans="1:31" x14ac:dyDescent="0.35">
      <c r="A43" s="11">
        <v>118689418252</v>
      </c>
      <c r="B43" s="11">
        <v>457681635</v>
      </c>
      <c r="C43" s="19">
        <v>45546.799872685187</v>
      </c>
      <c r="D43" s="19">
        <v>45546.827094907407</v>
      </c>
      <c r="E43" s="11" t="s">
        <v>557</v>
      </c>
      <c r="I43" s="11">
        <f t="shared" si="0"/>
        <v>40</v>
      </c>
      <c r="J43" s="11" t="s">
        <v>82</v>
      </c>
      <c r="K43" s="11" t="s">
        <v>83</v>
      </c>
      <c r="L43" s="11" t="s">
        <v>25</v>
      </c>
      <c r="M43" s="11" t="s">
        <v>26</v>
      </c>
      <c r="N43" s="11" t="s">
        <v>46</v>
      </c>
      <c r="O43" s="11" t="s">
        <v>28</v>
      </c>
      <c r="P43" s="11" t="s">
        <v>29</v>
      </c>
      <c r="Q43" s="11" t="s">
        <v>30</v>
      </c>
      <c r="R43" s="11" t="s">
        <v>31</v>
      </c>
      <c r="S43" s="11" t="s">
        <v>84</v>
      </c>
      <c r="T43" s="11" t="s">
        <v>28</v>
      </c>
      <c r="U43" s="11" t="s">
        <v>116</v>
      </c>
      <c r="V43" s="11" t="s">
        <v>35</v>
      </c>
      <c r="W43" s="11" t="s">
        <v>85</v>
      </c>
      <c r="X43" s="11" t="s">
        <v>73</v>
      </c>
      <c r="Y43" s="11" t="s">
        <v>74</v>
      </c>
      <c r="Z43" s="11" t="s">
        <v>86</v>
      </c>
      <c r="AA43" s="11" t="s">
        <v>86</v>
      </c>
      <c r="AB43" s="11" t="s">
        <v>86</v>
      </c>
      <c r="AC43" s="11" t="s">
        <v>86</v>
      </c>
      <c r="AD43" s="11" t="s">
        <v>86</v>
      </c>
      <c r="AE43" s="11">
        <v>6</v>
      </c>
    </row>
    <row r="44" spans="1:31" x14ac:dyDescent="0.35">
      <c r="A44" s="11">
        <v>118689409599</v>
      </c>
      <c r="B44" s="11">
        <v>457681635</v>
      </c>
      <c r="C44" s="19">
        <v>45546.79415509259</v>
      </c>
      <c r="D44" s="19">
        <v>45546.809664351851</v>
      </c>
      <c r="E44" s="11" t="s">
        <v>363</v>
      </c>
      <c r="I44" s="11">
        <f t="shared" si="0"/>
        <v>41</v>
      </c>
      <c r="J44" s="11" t="s">
        <v>558</v>
      </c>
      <c r="K44" s="11" t="s">
        <v>559</v>
      </c>
      <c r="L44" s="11" t="s">
        <v>25</v>
      </c>
      <c r="M44" s="11" t="s">
        <v>99</v>
      </c>
      <c r="N44" s="11" t="s">
        <v>46</v>
      </c>
      <c r="O44" s="11" t="s">
        <v>28</v>
      </c>
      <c r="P44" s="11" t="s">
        <v>29</v>
      </c>
      <c r="Q44" s="11" t="s">
        <v>30</v>
      </c>
      <c r="R44" s="11" t="s">
        <v>31</v>
      </c>
      <c r="S44" s="11" t="s">
        <v>110</v>
      </c>
      <c r="T44" s="11" t="s">
        <v>33</v>
      </c>
      <c r="U44" s="11" t="s">
        <v>116</v>
      </c>
      <c r="V44" s="11" t="s">
        <v>63</v>
      </c>
      <c r="W44" s="11" t="s">
        <v>85</v>
      </c>
      <c r="X44" s="11" t="s">
        <v>65</v>
      </c>
      <c r="Y44" s="11" t="s">
        <v>125</v>
      </c>
      <c r="Z44" s="11" t="s">
        <v>560</v>
      </c>
      <c r="AA44" s="11" t="s">
        <v>560</v>
      </c>
      <c r="AB44" s="11" t="s">
        <v>560</v>
      </c>
      <c r="AC44" s="11" t="s">
        <v>560</v>
      </c>
      <c r="AD44" s="11" t="s">
        <v>560</v>
      </c>
      <c r="AE44" s="11">
        <v>40</v>
      </c>
    </row>
    <row r="45" spans="1:31" x14ac:dyDescent="0.35">
      <c r="A45" s="11">
        <v>118689402853</v>
      </c>
      <c r="B45" s="11">
        <v>457681635</v>
      </c>
      <c r="C45" s="19">
        <v>45546.781631944446</v>
      </c>
      <c r="D45" s="19">
        <v>45546.795810185184</v>
      </c>
      <c r="E45" s="11" t="s">
        <v>561</v>
      </c>
      <c r="I45" s="11">
        <f t="shared" si="0"/>
        <v>42</v>
      </c>
      <c r="J45" s="11" t="s">
        <v>80</v>
      </c>
      <c r="K45" s="11" t="s">
        <v>81</v>
      </c>
      <c r="L45" s="11" t="s">
        <v>25</v>
      </c>
      <c r="M45" s="11" t="s">
        <v>26</v>
      </c>
      <c r="N45" s="11" t="s">
        <v>46</v>
      </c>
      <c r="O45" s="11" t="s">
        <v>28</v>
      </c>
    </row>
    <row r="46" spans="1:31" x14ac:dyDescent="0.35">
      <c r="A46" s="11">
        <v>118686538631</v>
      </c>
      <c r="B46" s="11">
        <v>457681635</v>
      </c>
      <c r="C46" s="19">
        <v>45542.686041666668</v>
      </c>
      <c r="D46" s="19">
        <v>45546.606099537035</v>
      </c>
      <c r="E46" s="11" t="s">
        <v>562</v>
      </c>
      <c r="I46" s="11">
        <f t="shared" si="0"/>
        <v>43</v>
      </c>
      <c r="J46" s="11" t="s">
        <v>563</v>
      </c>
      <c r="K46" s="11" t="s">
        <v>564</v>
      </c>
      <c r="L46" s="11" t="s">
        <v>25</v>
      </c>
      <c r="M46" s="11" t="s">
        <v>99</v>
      </c>
      <c r="N46" s="11" t="s">
        <v>46</v>
      </c>
      <c r="O46" s="11" t="s">
        <v>28</v>
      </c>
      <c r="P46" s="11" t="s">
        <v>29</v>
      </c>
      <c r="Q46" s="11" t="s">
        <v>30</v>
      </c>
      <c r="R46" s="11" t="s">
        <v>31</v>
      </c>
      <c r="S46" s="11" t="s">
        <v>32</v>
      </c>
      <c r="T46" s="11" t="s">
        <v>33</v>
      </c>
      <c r="U46" s="11" t="s">
        <v>116</v>
      </c>
      <c r="V46" s="11" t="s">
        <v>35</v>
      </c>
      <c r="W46" s="11" t="s">
        <v>64</v>
      </c>
      <c r="X46" s="11" t="s">
        <v>73</v>
      </c>
      <c r="Y46" s="11" t="s">
        <v>125</v>
      </c>
      <c r="Z46" s="11" t="s">
        <v>565</v>
      </c>
      <c r="AA46" s="11" t="s">
        <v>566</v>
      </c>
      <c r="AB46" s="11" t="s">
        <v>567</v>
      </c>
      <c r="AC46" s="66">
        <v>0</v>
      </c>
      <c r="AD46" s="11" t="s">
        <v>568</v>
      </c>
      <c r="AE46" s="11">
        <v>75</v>
      </c>
    </row>
    <row r="47" spans="1:31" x14ac:dyDescent="0.35">
      <c r="A47" s="11">
        <v>118686525554</v>
      </c>
      <c r="B47" s="11">
        <v>457681635</v>
      </c>
      <c r="C47" s="19">
        <v>45542.662222222221</v>
      </c>
      <c r="D47" s="19">
        <v>45545.743842592594</v>
      </c>
      <c r="E47" s="11" t="s">
        <v>569</v>
      </c>
      <c r="I47" s="11">
        <f t="shared" si="0"/>
        <v>44</v>
      </c>
      <c r="J47" s="11" t="s">
        <v>570</v>
      </c>
      <c r="K47" s="11" t="s">
        <v>571</v>
      </c>
      <c r="L47" s="11" t="s">
        <v>25</v>
      </c>
      <c r="M47" s="11" t="s">
        <v>99</v>
      </c>
      <c r="N47" s="11" t="s">
        <v>46</v>
      </c>
      <c r="O47" s="11" t="s">
        <v>28</v>
      </c>
      <c r="P47" s="11" t="s">
        <v>29</v>
      </c>
      <c r="Q47" s="11" t="s">
        <v>30</v>
      </c>
      <c r="R47" s="11" t="s">
        <v>31</v>
      </c>
      <c r="S47" s="11" t="s">
        <v>32</v>
      </c>
      <c r="T47" s="11" t="s">
        <v>33</v>
      </c>
      <c r="U47" s="11" t="s">
        <v>116</v>
      </c>
      <c r="V47" s="11" t="s">
        <v>63</v>
      </c>
      <c r="W47" s="11" t="s">
        <v>64</v>
      </c>
      <c r="X47" s="11" t="s">
        <v>73</v>
      </c>
      <c r="Y47" s="11" t="s">
        <v>125</v>
      </c>
      <c r="Z47" s="11" t="s">
        <v>572</v>
      </c>
      <c r="AA47" s="11" t="s">
        <v>573</v>
      </c>
      <c r="AB47" s="11" t="s">
        <v>574</v>
      </c>
      <c r="AC47" s="66" t="s">
        <v>575</v>
      </c>
      <c r="AD47" s="11" t="s">
        <v>576</v>
      </c>
      <c r="AE47" s="11">
        <v>70</v>
      </c>
    </row>
    <row r="48" spans="1:31" x14ac:dyDescent="0.35">
      <c r="A48" s="11">
        <v>118688161795</v>
      </c>
      <c r="B48" s="11">
        <v>457681635</v>
      </c>
      <c r="C48" s="19">
        <v>45545.406678240739</v>
      </c>
      <c r="D48" s="19">
        <v>45545.417314814818</v>
      </c>
      <c r="E48" s="11" t="s">
        <v>421</v>
      </c>
      <c r="I48" s="11">
        <f t="shared" si="0"/>
        <v>45</v>
      </c>
      <c r="J48" s="11" t="s">
        <v>577</v>
      </c>
      <c r="K48" s="11" t="s">
        <v>578</v>
      </c>
      <c r="L48" s="11" t="s">
        <v>25</v>
      </c>
      <c r="M48" s="11" t="s">
        <v>99</v>
      </c>
      <c r="N48" s="11" t="s">
        <v>46</v>
      </c>
      <c r="O48" s="11" t="s">
        <v>28</v>
      </c>
      <c r="P48" s="11" t="s">
        <v>29</v>
      </c>
      <c r="Q48" s="11" t="s">
        <v>30</v>
      </c>
      <c r="R48" s="11" t="s">
        <v>31</v>
      </c>
      <c r="S48" s="11" t="s">
        <v>110</v>
      </c>
      <c r="T48" s="11" t="s">
        <v>33</v>
      </c>
      <c r="U48" s="11" t="s">
        <v>116</v>
      </c>
      <c r="V48" s="11" t="s">
        <v>63</v>
      </c>
      <c r="W48" s="11" t="s">
        <v>64</v>
      </c>
      <c r="X48" s="11" t="s">
        <v>37</v>
      </c>
      <c r="Y48" s="11" t="s">
        <v>125</v>
      </c>
      <c r="Z48" s="66" t="s">
        <v>579</v>
      </c>
      <c r="AA48" s="11" t="s">
        <v>580</v>
      </c>
      <c r="AB48" s="11" t="s">
        <v>581</v>
      </c>
      <c r="AC48" s="66">
        <v>0</v>
      </c>
      <c r="AD48" s="66" t="s">
        <v>582</v>
      </c>
      <c r="AE48" s="11">
        <v>79</v>
      </c>
    </row>
    <row r="49" spans="1:31" x14ac:dyDescent="0.35">
      <c r="A49" s="11">
        <v>118687846624</v>
      </c>
      <c r="B49" s="11">
        <v>457681635</v>
      </c>
      <c r="C49" s="19">
        <v>45544.954108796293</v>
      </c>
      <c r="D49" s="19">
        <v>45544.961689814816</v>
      </c>
      <c r="E49" s="11" t="s">
        <v>583</v>
      </c>
      <c r="I49" s="11">
        <f t="shared" si="0"/>
        <v>46</v>
      </c>
      <c r="J49" s="11" t="s">
        <v>584</v>
      </c>
      <c r="K49" s="11" t="s">
        <v>585</v>
      </c>
      <c r="L49" s="11" t="s">
        <v>25</v>
      </c>
      <c r="M49" s="11" t="s">
        <v>99</v>
      </c>
      <c r="N49" s="11" t="s">
        <v>46</v>
      </c>
      <c r="O49" s="11" t="s">
        <v>28</v>
      </c>
      <c r="P49" s="11" t="s">
        <v>29</v>
      </c>
      <c r="Q49" s="11" t="s">
        <v>30</v>
      </c>
      <c r="R49" s="11" t="s">
        <v>31</v>
      </c>
      <c r="S49" s="11" t="s">
        <v>32</v>
      </c>
      <c r="T49" s="11" t="s">
        <v>33</v>
      </c>
      <c r="U49" s="11" t="s">
        <v>116</v>
      </c>
      <c r="V49" s="11" t="s">
        <v>63</v>
      </c>
      <c r="W49" s="11" t="s">
        <v>121</v>
      </c>
      <c r="X49" s="11" t="s">
        <v>73</v>
      </c>
      <c r="Y49" s="11" t="s">
        <v>125</v>
      </c>
      <c r="Z49" s="66" t="s">
        <v>586</v>
      </c>
      <c r="AA49" s="11" t="s">
        <v>452</v>
      </c>
      <c r="AB49" s="11" t="s">
        <v>453</v>
      </c>
      <c r="AC49" s="66" t="s">
        <v>587</v>
      </c>
      <c r="AD49" s="66" t="s">
        <v>455</v>
      </c>
      <c r="AE49" s="11">
        <v>81</v>
      </c>
    </row>
    <row r="50" spans="1:31" x14ac:dyDescent="0.35">
      <c r="A50" s="11">
        <v>118687447167</v>
      </c>
      <c r="B50" s="11">
        <v>457681635</v>
      </c>
      <c r="C50" s="19">
        <v>45544.64466435185</v>
      </c>
      <c r="D50" s="19">
        <v>45544.649305555555</v>
      </c>
      <c r="E50" s="11" t="s">
        <v>588</v>
      </c>
      <c r="I50" s="11">
        <f t="shared" si="0"/>
        <v>47</v>
      </c>
      <c r="J50" s="11" t="s">
        <v>589</v>
      </c>
      <c r="K50" s="11" t="s">
        <v>590</v>
      </c>
      <c r="L50" s="11" t="s">
        <v>25</v>
      </c>
      <c r="M50" s="11" t="s">
        <v>99</v>
      </c>
      <c r="N50" s="11" t="s">
        <v>46</v>
      </c>
      <c r="O50" s="11" t="s">
        <v>28</v>
      </c>
      <c r="P50" s="11" t="s">
        <v>29</v>
      </c>
      <c r="Q50" s="11" t="s">
        <v>30</v>
      </c>
      <c r="R50" s="11" t="s">
        <v>31</v>
      </c>
      <c r="S50" s="11" t="s">
        <v>32</v>
      </c>
      <c r="T50" s="11" t="s">
        <v>61</v>
      </c>
      <c r="U50" s="11" t="s">
        <v>116</v>
      </c>
      <c r="V50" s="11" t="s">
        <v>63</v>
      </c>
      <c r="W50" s="11" t="s">
        <v>36</v>
      </c>
      <c r="X50" s="11" t="s">
        <v>73</v>
      </c>
      <c r="Y50" s="11" t="s">
        <v>125</v>
      </c>
      <c r="Z50" s="11">
        <v>90000</v>
      </c>
      <c r="AA50" s="11">
        <v>90000</v>
      </c>
      <c r="AB50" s="11">
        <v>180000</v>
      </c>
      <c r="AC50" s="11" t="s">
        <v>591</v>
      </c>
      <c r="AD50" s="11" t="s">
        <v>591</v>
      </c>
      <c r="AE50" s="11">
        <v>0</v>
      </c>
    </row>
    <row r="51" spans="1:31" x14ac:dyDescent="0.35">
      <c r="A51" s="11">
        <v>118686534085</v>
      </c>
      <c r="B51" s="11">
        <v>457681635</v>
      </c>
      <c r="C51" s="19">
        <v>45542.67796296296</v>
      </c>
      <c r="D51" s="19">
        <v>45544.608622685184</v>
      </c>
      <c r="E51" s="11" t="s">
        <v>592</v>
      </c>
      <c r="I51" s="11">
        <f t="shared" si="0"/>
        <v>48</v>
      </c>
      <c r="J51" s="11" t="s">
        <v>593</v>
      </c>
      <c r="K51" s="11" t="s">
        <v>594</v>
      </c>
      <c r="L51" s="11" t="s">
        <v>25</v>
      </c>
      <c r="M51" s="11" t="s">
        <v>99</v>
      </c>
      <c r="N51" s="11" t="s">
        <v>46</v>
      </c>
      <c r="O51" s="11" t="s">
        <v>28</v>
      </c>
      <c r="P51" s="11" t="s">
        <v>29</v>
      </c>
      <c r="Q51" s="11" t="s">
        <v>30</v>
      </c>
      <c r="R51" s="11" t="s">
        <v>31</v>
      </c>
      <c r="S51" s="11" t="s">
        <v>32</v>
      </c>
      <c r="T51" s="11" t="s">
        <v>33</v>
      </c>
      <c r="U51" s="11" t="s">
        <v>116</v>
      </c>
      <c r="V51" s="11" t="s">
        <v>35</v>
      </c>
      <c r="W51" s="11" t="s">
        <v>64</v>
      </c>
      <c r="X51" s="11" t="s">
        <v>73</v>
      </c>
      <c r="Y51" s="11" t="s">
        <v>125</v>
      </c>
      <c r="Z51" s="11" t="s">
        <v>595</v>
      </c>
      <c r="AA51" s="11" t="s">
        <v>596</v>
      </c>
      <c r="AB51" s="11" t="s">
        <v>597</v>
      </c>
      <c r="AC51" s="66" t="s">
        <v>598</v>
      </c>
      <c r="AD51" s="11" t="s">
        <v>599</v>
      </c>
      <c r="AE51" s="11">
        <v>80</v>
      </c>
    </row>
    <row r="52" spans="1:31" x14ac:dyDescent="0.35">
      <c r="A52" s="11">
        <v>118687280827</v>
      </c>
      <c r="B52" s="11">
        <v>457681635</v>
      </c>
      <c r="C52" s="19">
        <v>45544.426226851851</v>
      </c>
      <c r="D52" s="19">
        <v>45544.48709490741</v>
      </c>
      <c r="E52" s="11" t="s">
        <v>363</v>
      </c>
      <c r="I52" s="11">
        <f t="shared" si="0"/>
        <v>49</v>
      </c>
      <c r="J52" s="11" t="s">
        <v>600</v>
      </c>
      <c r="K52" s="11" t="s">
        <v>601</v>
      </c>
      <c r="L52" s="11" t="s">
        <v>25</v>
      </c>
      <c r="M52" s="11" t="s">
        <v>99</v>
      </c>
      <c r="N52" s="11" t="s">
        <v>46</v>
      </c>
      <c r="O52" s="11" t="s">
        <v>28</v>
      </c>
      <c r="P52" s="11" t="s">
        <v>29</v>
      </c>
      <c r="Q52" s="11" t="s">
        <v>30</v>
      </c>
      <c r="R52" s="11" t="s">
        <v>31</v>
      </c>
      <c r="S52" s="11" t="s">
        <v>32</v>
      </c>
      <c r="T52" s="11" t="s">
        <v>33</v>
      </c>
      <c r="U52" s="11" t="s">
        <v>116</v>
      </c>
      <c r="V52" s="11" t="s">
        <v>63</v>
      </c>
      <c r="W52" s="11" t="s">
        <v>64</v>
      </c>
      <c r="X52" s="11" t="s">
        <v>73</v>
      </c>
      <c r="Y52" s="11" t="s">
        <v>125</v>
      </c>
      <c r="Z52" s="66" t="s">
        <v>602</v>
      </c>
      <c r="AA52" s="11" t="s">
        <v>603</v>
      </c>
      <c r="AB52" s="11" t="s">
        <v>604</v>
      </c>
      <c r="AC52" s="66" t="s">
        <v>605</v>
      </c>
      <c r="AD52" s="11" t="s">
        <v>606</v>
      </c>
      <c r="AE52" s="11">
        <v>80</v>
      </c>
    </row>
    <row r="53" spans="1:31" x14ac:dyDescent="0.35">
      <c r="A53" s="11">
        <v>118687258851</v>
      </c>
      <c r="B53" s="11">
        <v>457681660</v>
      </c>
      <c r="C53" s="19">
        <v>45544.387777777774</v>
      </c>
      <c r="D53" s="19">
        <v>45544.393171296295</v>
      </c>
      <c r="E53" s="11" t="s">
        <v>607</v>
      </c>
      <c r="I53" s="11">
        <f t="shared" si="0"/>
        <v>50</v>
      </c>
      <c r="J53" s="11" t="s">
        <v>608</v>
      </c>
      <c r="K53" s="11" t="s">
        <v>608</v>
      </c>
      <c r="L53" s="11" t="s">
        <v>25</v>
      </c>
      <c r="M53" s="11" t="s">
        <v>99</v>
      </c>
      <c r="N53" s="11" t="s">
        <v>46</v>
      </c>
      <c r="O53" s="11" t="s">
        <v>28</v>
      </c>
      <c r="P53" s="11" t="s">
        <v>29</v>
      </c>
      <c r="Q53" s="11" t="s">
        <v>30</v>
      </c>
      <c r="R53" s="11" t="s">
        <v>31</v>
      </c>
      <c r="S53" s="11" t="s">
        <v>32</v>
      </c>
      <c r="T53" s="11" t="s">
        <v>33</v>
      </c>
      <c r="U53" s="11" t="s">
        <v>116</v>
      </c>
      <c r="V53" s="11" t="s">
        <v>63</v>
      </c>
      <c r="W53" s="11" t="s">
        <v>85</v>
      </c>
      <c r="X53" s="11" t="s">
        <v>73</v>
      </c>
      <c r="Y53" s="11" t="s">
        <v>125</v>
      </c>
    </row>
    <row r="54" spans="1:31" x14ac:dyDescent="0.35">
      <c r="A54" s="11">
        <v>118687258495</v>
      </c>
      <c r="B54" s="11">
        <v>457681635</v>
      </c>
      <c r="C54" s="19">
        <v>45544.386736111112</v>
      </c>
      <c r="D54" s="19">
        <v>45544.393113425926</v>
      </c>
      <c r="E54" s="11" t="s">
        <v>609</v>
      </c>
      <c r="I54" s="11">
        <f t="shared" si="0"/>
        <v>51</v>
      </c>
      <c r="J54" s="11" t="s">
        <v>610</v>
      </c>
      <c r="K54" s="11" t="s">
        <v>611</v>
      </c>
      <c r="L54" s="11" t="s">
        <v>25</v>
      </c>
      <c r="M54" s="11" t="s">
        <v>99</v>
      </c>
      <c r="N54" s="11" t="s">
        <v>46</v>
      </c>
      <c r="O54" s="11" t="s">
        <v>28</v>
      </c>
      <c r="P54" s="11" t="s">
        <v>29</v>
      </c>
      <c r="Q54" s="11" t="s">
        <v>30</v>
      </c>
      <c r="R54" s="11" t="s">
        <v>31</v>
      </c>
      <c r="S54" s="11" t="s">
        <v>110</v>
      </c>
      <c r="T54" s="11" t="s">
        <v>33</v>
      </c>
      <c r="U54" s="11" t="s">
        <v>116</v>
      </c>
      <c r="V54" s="11" t="s">
        <v>63</v>
      </c>
      <c r="W54" s="11" t="s">
        <v>121</v>
      </c>
      <c r="X54" s="11" t="s">
        <v>73</v>
      </c>
      <c r="Y54" s="11" t="s">
        <v>125</v>
      </c>
      <c r="Z54" s="11" t="s">
        <v>612</v>
      </c>
      <c r="AA54" s="66">
        <v>0</v>
      </c>
      <c r="AB54" s="11" t="s">
        <v>613</v>
      </c>
      <c r="AC54" s="11" t="s">
        <v>614</v>
      </c>
      <c r="AD54" s="11" t="s">
        <v>615</v>
      </c>
      <c r="AE54" s="11">
        <v>30</v>
      </c>
    </row>
    <row r="55" spans="1:31" x14ac:dyDescent="0.35">
      <c r="A55" s="11">
        <v>118686541277</v>
      </c>
      <c r="B55" s="11">
        <v>457681635</v>
      </c>
      <c r="C55" s="19">
        <v>45542.691412037035</v>
      </c>
      <c r="D55" s="19">
        <v>45544.367604166669</v>
      </c>
      <c r="E55" s="11" t="s">
        <v>616</v>
      </c>
      <c r="I55" s="11">
        <f t="shared" si="0"/>
        <v>52</v>
      </c>
      <c r="J55" s="11" t="s">
        <v>617</v>
      </c>
      <c r="K55" s="11" t="s">
        <v>618</v>
      </c>
      <c r="L55" s="11" t="s">
        <v>25</v>
      </c>
      <c r="M55" s="11" t="s">
        <v>99</v>
      </c>
      <c r="N55" s="11" t="s">
        <v>46</v>
      </c>
      <c r="O55" s="11" t="s">
        <v>28</v>
      </c>
      <c r="P55" s="11" t="s">
        <v>29</v>
      </c>
      <c r="Q55" s="11" t="s">
        <v>30</v>
      </c>
      <c r="R55" s="11" t="s">
        <v>31</v>
      </c>
      <c r="S55" s="11" t="s">
        <v>32</v>
      </c>
      <c r="T55" s="11" t="s">
        <v>33</v>
      </c>
      <c r="U55" s="11" t="s">
        <v>116</v>
      </c>
      <c r="V55" s="11" t="s">
        <v>63</v>
      </c>
      <c r="W55" s="11" t="s">
        <v>64</v>
      </c>
      <c r="X55" s="11" t="s">
        <v>37</v>
      </c>
      <c r="Y55" s="11" t="s">
        <v>38</v>
      </c>
      <c r="Z55" s="66" t="s">
        <v>619</v>
      </c>
      <c r="AA55" s="66" t="s">
        <v>620</v>
      </c>
      <c r="AB55" s="11" t="s">
        <v>621</v>
      </c>
      <c r="AC55" s="11" t="s">
        <v>622</v>
      </c>
      <c r="AD55" s="11" t="s">
        <v>623</v>
      </c>
      <c r="AE55" s="11">
        <v>81</v>
      </c>
    </row>
    <row r="56" spans="1:31" x14ac:dyDescent="0.35">
      <c r="A56" s="11">
        <v>118687021608</v>
      </c>
      <c r="B56" s="11">
        <v>457681635</v>
      </c>
      <c r="C56" s="19">
        <v>45543.871608796297</v>
      </c>
      <c r="D56" s="19">
        <v>45544.10119212963</v>
      </c>
      <c r="E56" s="11" t="s">
        <v>624</v>
      </c>
      <c r="I56" s="11">
        <f t="shared" si="0"/>
        <v>53</v>
      </c>
      <c r="J56" s="11" t="s">
        <v>625</v>
      </c>
      <c r="K56" s="11" t="s">
        <v>626</v>
      </c>
      <c r="L56" s="11" t="s">
        <v>25</v>
      </c>
      <c r="M56" s="11" t="s">
        <v>99</v>
      </c>
      <c r="N56" s="11" t="s">
        <v>46</v>
      </c>
      <c r="O56" s="11" t="s">
        <v>28</v>
      </c>
      <c r="P56" s="11" t="s">
        <v>29</v>
      </c>
      <c r="Q56" s="11" t="s">
        <v>30</v>
      </c>
      <c r="R56" s="11" t="s">
        <v>31</v>
      </c>
      <c r="S56" s="11" t="s">
        <v>84</v>
      </c>
      <c r="T56" s="11" t="s">
        <v>28</v>
      </c>
      <c r="U56" s="11" t="s">
        <v>116</v>
      </c>
      <c r="V56" s="11" t="s">
        <v>63</v>
      </c>
      <c r="W56" s="11" t="s">
        <v>64</v>
      </c>
      <c r="X56" s="11" t="s">
        <v>37</v>
      </c>
      <c r="Y56" s="11" t="s">
        <v>125</v>
      </c>
      <c r="Z56" s="66" t="s">
        <v>627</v>
      </c>
      <c r="AA56" s="11" t="s">
        <v>628</v>
      </c>
      <c r="AB56" s="11" t="s">
        <v>629</v>
      </c>
      <c r="AC56" s="66" t="s">
        <v>630</v>
      </c>
      <c r="AD56" s="11" t="s">
        <v>631</v>
      </c>
      <c r="AE56" s="11">
        <v>75</v>
      </c>
    </row>
    <row r="57" spans="1:31" x14ac:dyDescent="0.35">
      <c r="A57" s="11">
        <v>118687073750</v>
      </c>
      <c r="B57" s="11">
        <v>457681635</v>
      </c>
      <c r="C57" s="19">
        <v>45543.974166666667</v>
      </c>
      <c r="D57" s="19">
        <v>45543.985324074078</v>
      </c>
      <c r="E57" s="11" t="s">
        <v>632</v>
      </c>
      <c r="I57" s="11">
        <f t="shared" si="0"/>
        <v>54</v>
      </c>
      <c r="J57" s="11" t="s">
        <v>71</v>
      </c>
      <c r="K57" s="11" t="s">
        <v>72</v>
      </c>
      <c r="L57" s="11" t="s">
        <v>25</v>
      </c>
      <c r="M57" s="11" t="s">
        <v>26</v>
      </c>
      <c r="N57" s="11" t="s">
        <v>46</v>
      </c>
      <c r="O57" s="11" t="s">
        <v>28</v>
      </c>
      <c r="P57" s="11" t="s">
        <v>29</v>
      </c>
      <c r="Q57" s="11" t="s">
        <v>30</v>
      </c>
      <c r="R57" s="11" t="s">
        <v>31</v>
      </c>
      <c r="S57" s="11" t="s">
        <v>32</v>
      </c>
      <c r="T57" s="11" t="s">
        <v>33</v>
      </c>
      <c r="U57" s="11" t="s">
        <v>116</v>
      </c>
      <c r="V57" s="11" t="s">
        <v>35</v>
      </c>
      <c r="W57" s="11" t="s">
        <v>64</v>
      </c>
      <c r="X57" s="11" t="s">
        <v>73</v>
      </c>
      <c r="Y57" s="11" t="s">
        <v>74</v>
      </c>
      <c r="Z57" s="11" t="s">
        <v>75</v>
      </c>
      <c r="AA57" s="11" t="s">
        <v>76</v>
      </c>
      <c r="AB57" s="11" t="s">
        <v>77</v>
      </c>
      <c r="AC57" s="66" t="s">
        <v>78</v>
      </c>
      <c r="AD57" s="11" t="s">
        <v>79</v>
      </c>
      <c r="AE57" s="11">
        <v>41</v>
      </c>
    </row>
    <row r="58" spans="1:31" x14ac:dyDescent="0.35">
      <c r="A58" s="11">
        <v>118687045412</v>
      </c>
      <c r="B58" s="11">
        <v>457681635</v>
      </c>
      <c r="C58" s="19">
        <v>45542.85628472222</v>
      </c>
      <c r="D58" s="19">
        <v>45543.922025462962</v>
      </c>
      <c r="E58" s="11" t="s">
        <v>633</v>
      </c>
      <c r="I58" s="11">
        <f t="shared" si="0"/>
        <v>55</v>
      </c>
      <c r="J58" s="11" t="s">
        <v>634</v>
      </c>
      <c r="K58" s="11" t="s">
        <v>635</v>
      </c>
      <c r="L58" s="11" t="s">
        <v>25</v>
      </c>
      <c r="M58" s="11" t="s">
        <v>99</v>
      </c>
      <c r="N58" s="11" t="s">
        <v>46</v>
      </c>
      <c r="O58" s="11" t="s">
        <v>28</v>
      </c>
      <c r="P58" s="11" t="s">
        <v>29</v>
      </c>
      <c r="Q58" s="11" t="s">
        <v>101</v>
      </c>
      <c r="R58" s="11" t="s">
        <v>31</v>
      </c>
      <c r="S58" s="11" t="s">
        <v>110</v>
      </c>
      <c r="T58" s="11" t="s">
        <v>61</v>
      </c>
      <c r="U58" s="11" t="s">
        <v>116</v>
      </c>
      <c r="V58" s="11" t="s">
        <v>63</v>
      </c>
      <c r="W58" s="11" t="s">
        <v>36</v>
      </c>
      <c r="X58" s="11" t="s">
        <v>37</v>
      </c>
      <c r="Y58" s="11" t="s">
        <v>125</v>
      </c>
    </row>
    <row r="59" spans="1:31" x14ac:dyDescent="0.35">
      <c r="A59" s="11">
        <v>118686910179</v>
      </c>
      <c r="B59" s="11">
        <v>457681635</v>
      </c>
      <c r="C59" s="19">
        <v>45543.641898148147</v>
      </c>
      <c r="D59" s="19">
        <v>45543.644687499997</v>
      </c>
      <c r="E59" s="11" t="s">
        <v>636</v>
      </c>
      <c r="I59" s="11">
        <f t="shared" si="0"/>
        <v>56</v>
      </c>
      <c r="J59" s="11" t="s">
        <v>637</v>
      </c>
      <c r="K59" s="11" t="s">
        <v>638</v>
      </c>
      <c r="L59" s="11" t="s">
        <v>25</v>
      </c>
      <c r="M59" s="11" t="s">
        <v>99</v>
      </c>
      <c r="N59" s="11" t="s">
        <v>46</v>
      </c>
      <c r="O59" s="11" t="s">
        <v>28</v>
      </c>
      <c r="P59" s="11" t="s">
        <v>29</v>
      </c>
      <c r="Q59" s="11" t="s">
        <v>30</v>
      </c>
      <c r="R59" s="11" t="s">
        <v>31</v>
      </c>
      <c r="S59" s="11" t="s">
        <v>32</v>
      </c>
      <c r="T59" s="11" t="s">
        <v>33</v>
      </c>
      <c r="U59" s="11" t="s">
        <v>116</v>
      </c>
      <c r="V59" s="11" t="s">
        <v>63</v>
      </c>
      <c r="W59" s="11" t="s">
        <v>85</v>
      </c>
      <c r="X59" s="11" t="s">
        <v>73</v>
      </c>
      <c r="Y59" s="11" t="s">
        <v>125</v>
      </c>
      <c r="Z59" s="66" t="s">
        <v>586</v>
      </c>
      <c r="AA59" s="11" t="s">
        <v>452</v>
      </c>
      <c r="AB59" s="11" t="s">
        <v>639</v>
      </c>
      <c r="AC59" s="66" t="s">
        <v>640</v>
      </c>
      <c r="AD59" s="66" t="s">
        <v>455</v>
      </c>
      <c r="AE59" s="11">
        <v>100</v>
      </c>
    </row>
    <row r="60" spans="1:31" x14ac:dyDescent="0.35">
      <c r="A60" s="11">
        <v>118686865021</v>
      </c>
      <c r="B60" s="11">
        <v>457681635</v>
      </c>
      <c r="C60" s="19">
        <v>45543.516655092593</v>
      </c>
      <c r="D60" s="19">
        <v>45543.525543981479</v>
      </c>
      <c r="E60" s="11" t="s">
        <v>632</v>
      </c>
      <c r="I60" s="11">
        <f t="shared" si="0"/>
        <v>57</v>
      </c>
      <c r="J60" s="11" t="s">
        <v>641</v>
      </c>
      <c r="K60" s="11" t="s">
        <v>642</v>
      </c>
      <c r="L60" s="11" t="s">
        <v>25</v>
      </c>
      <c r="M60" s="11" t="s">
        <v>99</v>
      </c>
      <c r="N60" s="11" t="s">
        <v>46</v>
      </c>
      <c r="O60" s="11" t="s">
        <v>109</v>
      </c>
      <c r="P60" s="11" t="s">
        <v>29</v>
      </c>
      <c r="Q60" s="11" t="s">
        <v>100</v>
      </c>
      <c r="R60" s="11" t="s">
        <v>31</v>
      </c>
      <c r="S60" s="11" t="s">
        <v>32</v>
      </c>
      <c r="T60" s="11" t="s">
        <v>28</v>
      </c>
      <c r="U60" s="11" t="s">
        <v>116</v>
      </c>
      <c r="V60" s="11" t="s">
        <v>63</v>
      </c>
      <c r="W60" s="11" t="s">
        <v>36</v>
      </c>
      <c r="X60" s="11" t="s">
        <v>73</v>
      </c>
      <c r="Y60" s="11" t="s">
        <v>125</v>
      </c>
      <c r="Z60" s="11">
        <v>40000</v>
      </c>
      <c r="AA60" s="66">
        <v>0</v>
      </c>
      <c r="AB60" s="66">
        <v>0</v>
      </c>
      <c r="AC60" s="11" t="s">
        <v>643</v>
      </c>
      <c r="AD60" s="11" t="s">
        <v>643</v>
      </c>
      <c r="AE60" s="11">
        <v>67</v>
      </c>
    </row>
    <row r="61" spans="1:31" x14ac:dyDescent="0.35">
      <c r="A61" s="11">
        <v>118686836420</v>
      </c>
      <c r="B61" s="11">
        <v>457681635</v>
      </c>
      <c r="C61" s="19">
        <v>45543.423067129632</v>
      </c>
      <c r="D61" s="19">
        <v>45543.428969907407</v>
      </c>
      <c r="E61" s="11" t="s">
        <v>644</v>
      </c>
      <c r="I61" s="11">
        <f t="shared" si="0"/>
        <v>58</v>
      </c>
      <c r="J61" s="11" t="s">
        <v>645</v>
      </c>
      <c r="K61" s="11" t="s">
        <v>646</v>
      </c>
      <c r="L61" s="11" t="s">
        <v>25</v>
      </c>
      <c r="M61" s="11" t="s">
        <v>99</v>
      </c>
      <c r="N61" s="11" t="s">
        <v>46</v>
      </c>
      <c r="O61" s="11" t="s">
        <v>28</v>
      </c>
      <c r="P61" s="11" t="s">
        <v>29</v>
      </c>
      <c r="Q61" s="11" t="s">
        <v>30</v>
      </c>
      <c r="R61" s="11" t="s">
        <v>31</v>
      </c>
      <c r="S61" s="11" t="s">
        <v>32</v>
      </c>
      <c r="T61" s="11" t="s">
        <v>33</v>
      </c>
      <c r="U61" s="11" t="s">
        <v>116</v>
      </c>
      <c r="V61" s="11" t="s">
        <v>35</v>
      </c>
      <c r="W61" s="11" t="s">
        <v>36</v>
      </c>
      <c r="X61" s="11" t="s">
        <v>73</v>
      </c>
      <c r="Y61" s="11" t="s">
        <v>125</v>
      </c>
      <c r="Z61" s="11" t="s">
        <v>647</v>
      </c>
      <c r="AA61" s="11" t="s">
        <v>648</v>
      </c>
      <c r="AB61" s="11" t="s">
        <v>649</v>
      </c>
      <c r="AC61" s="66" t="s">
        <v>389</v>
      </c>
      <c r="AD61" s="11" t="s">
        <v>650</v>
      </c>
      <c r="AE61" s="11">
        <v>60</v>
      </c>
    </row>
    <row r="62" spans="1:31" x14ac:dyDescent="0.35">
      <c r="A62" s="11">
        <v>118686589360</v>
      </c>
      <c r="B62" s="11">
        <v>457681635</v>
      </c>
      <c r="C62" s="19">
        <v>45542.782870370371</v>
      </c>
      <c r="D62" s="19">
        <v>45543.031898148147</v>
      </c>
      <c r="E62" s="11" t="s">
        <v>651</v>
      </c>
      <c r="I62" s="11">
        <f t="shared" si="0"/>
        <v>59</v>
      </c>
      <c r="J62" s="11" t="s">
        <v>652</v>
      </c>
      <c r="K62" s="11" t="s">
        <v>653</v>
      </c>
      <c r="L62" s="11" t="s">
        <v>25</v>
      </c>
      <c r="M62" s="11" t="s">
        <v>99</v>
      </c>
      <c r="N62" s="11" t="s">
        <v>46</v>
      </c>
      <c r="O62" s="11" t="s">
        <v>28</v>
      </c>
      <c r="P62" s="11" t="s">
        <v>29</v>
      </c>
      <c r="Q62" s="11" t="s">
        <v>101</v>
      </c>
      <c r="R62" s="11" t="s">
        <v>31</v>
      </c>
      <c r="S62" s="11" t="s">
        <v>32</v>
      </c>
      <c r="T62" s="11" t="s">
        <v>33</v>
      </c>
      <c r="U62" s="11" t="s">
        <v>116</v>
      </c>
      <c r="V62" s="11" t="s">
        <v>63</v>
      </c>
      <c r="W62" s="11" t="s">
        <v>64</v>
      </c>
      <c r="X62" s="11" t="s">
        <v>37</v>
      </c>
      <c r="Y62" s="11" t="s">
        <v>125</v>
      </c>
      <c r="Z62" s="11" t="s">
        <v>654</v>
      </c>
      <c r="AA62" s="66" t="s">
        <v>655</v>
      </c>
      <c r="AB62" s="66" t="s">
        <v>656</v>
      </c>
      <c r="AC62" s="66" t="s">
        <v>657</v>
      </c>
      <c r="AD62" s="11" t="s">
        <v>658</v>
      </c>
      <c r="AE62" s="11">
        <v>80</v>
      </c>
    </row>
    <row r="63" spans="1:31" x14ac:dyDescent="0.35">
      <c r="A63" s="11">
        <v>118686529003</v>
      </c>
      <c r="B63" s="11">
        <v>457681635</v>
      </c>
      <c r="C63" s="19">
        <v>45542.668182870373</v>
      </c>
      <c r="D63" s="19">
        <v>45542.9375</v>
      </c>
      <c r="E63" s="11" t="s">
        <v>659</v>
      </c>
      <c r="I63" s="11">
        <f t="shared" si="0"/>
        <v>60</v>
      </c>
      <c r="J63" s="11" t="s">
        <v>660</v>
      </c>
      <c r="K63" s="11" t="s">
        <v>661</v>
      </c>
      <c r="L63" s="11" t="s">
        <v>25</v>
      </c>
      <c r="M63" s="11" t="s">
        <v>99</v>
      </c>
      <c r="N63" s="11" t="s">
        <v>46</v>
      </c>
      <c r="O63" s="11" t="s">
        <v>111</v>
      </c>
      <c r="P63" s="11" t="s">
        <v>29</v>
      </c>
      <c r="Q63" s="11" t="s">
        <v>30</v>
      </c>
      <c r="R63" s="11" t="s">
        <v>106</v>
      </c>
      <c r="S63" s="11" t="s">
        <v>32</v>
      </c>
      <c r="T63" s="11" t="s">
        <v>33</v>
      </c>
      <c r="U63" s="11" t="s">
        <v>115</v>
      </c>
      <c r="V63" s="11" t="s">
        <v>63</v>
      </c>
      <c r="W63" s="11" t="s">
        <v>36</v>
      </c>
      <c r="X63" s="11" t="s">
        <v>65</v>
      </c>
      <c r="Y63" s="11" t="s">
        <v>66</v>
      </c>
    </row>
    <row r="64" spans="1:31" x14ac:dyDescent="0.35">
      <c r="A64" s="11">
        <v>118686630599</v>
      </c>
      <c r="B64" s="11">
        <v>457681635</v>
      </c>
      <c r="C64" s="19">
        <v>45542.858263888891</v>
      </c>
      <c r="D64" s="19">
        <v>45542.899583333332</v>
      </c>
      <c r="E64" s="11" t="s">
        <v>662</v>
      </c>
      <c r="I64" s="11">
        <f t="shared" si="0"/>
        <v>61</v>
      </c>
      <c r="J64" s="11" t="s">
        <v>663</v>
      </c>
      <c r="K64" s="11" t="s">
        <v>664</v>
      </c>
      <c r="L64" s="11" t="s">
        <v>25</v>
      </c>
      <c r="M64" s="11" t="s">
        <v>99</v>
      </c>
      <c r="N64" s="11" t="s">
        <v>46</v>
      </c>
      <c r="O64" s="11" t="s">
        <v>28</v>
      </c>
      <c r="P64" s="11" t="s">
        <v>29</v>
      </c>
      <c r="Q64" s="11" t="s">
        <v>30</v>
      </c>
      <c r="R64" s="11" t="s">
        <v>31</v>
      </c>
      <c r="S64" s="11" t="s">
        <v>110</v>
      </c>
      <c r="T64" s="11" t="s">
        <v>33</v>
      </c>
      <c r="U64" s="11" t="s">
        <v>116</v>
      </c>
      <c r="V64" s="11" t="s">
        <v>63</v>
      </c>
      <c r="W64" s="11" t="s">
        <v>85</v>
      </c>
      <c r="X64" s="11" t="s">
        <v>37</v>
      </c>
      <c r="Y64" s="11" t="s">
        <v>125</v>
      </c>
      <c r="Z64" s="66" t="s">
        <v>665</v>
      </c>
      <c r="AA64" s="11" t="s">
        <v>666</v>
      </c>
      <c r="AB64" s="11" t="s">
        <v>667</v>
      </c>
      <c r="AC64" s="66" t="s">
        <v>668</v>
      </c>
      <c r="AD64" s="11" t="s">
        <v>669</v>
      </c>
      <c r="AE64" s="11">
        <v>80</v>
      </c>
    </row>
    <row r="65" spans="1:31" x14ac:dyDescent="0.35">
      <c r="A65" s="11">
        <v>118686629919</v>
      </c>
      <c r="B65" s="11">
        <v>457681635</v>
      </c>
      <c r="C65" s="19">
        <v>45542.856458333335</v>
      </c>
      <c r="D65" s="19">
        <v>45542.861828703702</v>
      </c>
      <c r="E65" s="11" t="s">
        <v>670</v>
      </c>
      <c r="I65" s="11">
        <f t="shared" si="0"/>
        <v>62</v>
      </c>
      <c r="J65" s="11" t="s">
        <v>671</v>
      </c>
      <c r="K65" s="11" t="s">
        <v>672</v>
      </c>
      <c r="L65" s="11" t="s">
        <v>25</v>
      </c>
      <c r="M65" s="11" t="s">
        <v>99</v>
      </c>
      <c r="N65" s="11" t="s">
        <v>46</v>
      </c>
      <c r="O65" s="11" t="s">
        <v>28</v>
      </c>
      <c r="P65" s="11" t="s">
        <v>29</v>
      </c>
      <c r="Q65" s="11" t="s">
        <v>30</v>
      </c>
      <c r="R65" s="11" t="s">
        <v>31</v>
      </c>
      <c r="S65" s="11" t="s">
        <v>32</v>
      </c>
      <c r="T65" s="11" t="s">
        <v>61</v>
      </c>
      <c r="U65" s="11" t="s">
        <v>116</v>
      </c>
      <c r="V65" s="11" t="s">
        <v>63</v>
      </c>
      <c r="W65" s="11" t="s">
        <v>85</v>
      </c>
      <c r="X65" s="11" t="s">
        <v>65</v>
      </c>
      <c r="Y65" s="11" t="s">
        <v>125</v>
      </c>
      <c r="Z65" s="11" t="s">
        <v>673</v>
      </c>
      <c r="AA65" s="11" t="s">
        <v>674</v>
      </c>
      <c r="AB65" s="11" t="s">
        <v>675</v>
      </c>
      <c r="AC65" s="66" t="s">
        <v>676</v>
      </c>
      <c r="AD65" s="11" t="s">
        <v>677</v>
      </c>
      <c r="AE65" s="11">
        <v>70</v>
      </c>
    </row>
    <row r="66" spans="1:31" x14ac:dyDescent="0.35">
      <c r="A66" s="11">
        <v>118686615456</v>
      </c>
      <c r="B66" s="11">
        <v>457681635</v>
      </c>
      <c r="C66" s="19">
        <v>45542.829386574071</v>
      </c>
      <c r="D66" s="19">
        <v>45542.847407407404</v>
      </c>
      <c r="E66" s="11" t="s">
        <v>670</v>
      </c>
      <c r="I66" s="11">
        <f t="shared" si="0"/>
        <v>63</v>
      </c>
      <c r="J66" s="11" t="s">
        <v>678</v>
      </c>
      <c r="K66" s="11" t="s">
        <v>679</v>
      </c>
      <c r="L66" s="11" t="s">
        <v>25</v>
      </c>
      <c r="M66" s="11" t="s">
        <v>99</v>
      </c>
      <c r="N66" s="11" t="s">
        <v>46</v>
      </c>
      <c r="O66" s="11" t="s">
        <v>28</v>
      </c>
      <c r="P66" s="11" t="s">
        <v>29</v>
      </c>
      <c r="Q66" s="11" t="s">
        <v>30</v>
      </c>
      <c r="R66" s="11" t="s">
        <v>31</v>
      </c>
      <c r="S66" s="11" t="s">
        <v>32</v>
      </c>
      <c r="T66" s="11" t="s">
        <v>61</v>
      </c>
      <c r="U66" s="11" t="s">
        <v>116</v>
      </c>
      <c r="V66" s="11" t="s">
        <v>63</v>
      </c>
      <c r="W66" s="11" t="s">
        <v>85</v>
      </c>
      <c r="X66" s="11" t="s">
        <v>65</v>
      </c>
      <c r="Y66" s="11" t="s">
        <v>125</v>
      </c>
      <c r="Z66" s="66" t="s">
        <v>680</v>
      </c>
      <c r="AA66" s="66" t="s">
        <v>681</v>
      </c>
      <c r="AB66" s="66" t="s">
        <v>682</v>
      </c>
      <c r="AC66" s="11" t="s">
        <v>683</v>
      </c>
      <c r="AD66" s="11" t="s">
        <v>684</v>
      </c>
      <c r="AE66" s="11">
        <v>62</v>
      </c>
    </row>
    <row r="67" spans="1:31" x14ac:dyDescent="0.35">
      <c r="A67" s="11">
        <v>118686531323</v>
      </c>
      <c r="B67" s="11">
        <v>457681635</v>
      </c>
      <c r="C67" s="19">
        <v>45542.670081018521</v>
      </c>
      <c r="D67" s="19">
        <v>45542.836689814816</v>
      </c>
      <c r="E67" s="11" t="s">
        <v>685</v>
      </c>
      <c r="I67" s="11">
        <f t="shared" si="0"/>
        <v>64</v>
      </c>
      <c r="J67" s="11" t="s">
        <v>686</v>
      </c>
      <c r="K67" s="11" t="s">
        <v>687</v>
      </c>
      <c r="L67" s="11" t="s">
        <v>25</v>
      </c>
      <c r="M67" s="11" t="s">
        <v>99</v>
      </c>
      <c r="N67" s="11" t="s">
        <v>46</v>
      </c>
      <c r="O67" s="11" t="s">
        <v>28</v>
      </c>
      <c r="P67" s="11" t="s">
        <v>29</v>
      </c>
      <c r="Q67" s="11" t="s">
        <v>30</v>
      </c>
      <c r="R67" s="11" t="s">
        <v>31</v>
      </c>
      <c r="S67" s="11" t="s">
        <v>32</v>
      </c>
      <c r="T67" s="11" t="s">
        <v>61</v>
      </c>
      <c r="U67" s="11" t="s">
        <v>116</v>
      </c>
      <c r="V67" s="11" t="s">
        <v>63</v>
      </c>
      <c r="W67" s="11" t="s">
        <v>64</v>
      </c>
      <c r="X67" s="11" t="s">
        <v>73</v>
      </c>
      <c r="Y67" s="11" t="s">
        <v>125</v>
      </c>
      <c r="Z67" s="66" t="s">
        <v>688</v>
      </c>
      <c r="AA67" s="11" t="s">
        <v>689</v>
      </c>
      <c r="AB67" s="11" t="s">
        <v>690</v>
      </c>
      <c r="AC67" s="11">
        <v>75</v>
      </c>
      <c r="AD67" s="11" t="s">
        <v>691</v>
      </c>
      <c r="AE67" s="11">
        <v>80</v>
      </c>
    </row>
    <row r="68" spans="1:31" x14ac:dyDescent="0.35">
      <c r="A68" s="11">
        <v>118686610469</v>
      </c>
      <c r="B68" s="11">
        <v>457681635</v>
      </c>
      <c r="C68" s="19">
        <v>45542.818993055553</v>
      </c>
      <c r="D68" s="19">
        <v>45542.821273148147</v>
      </c>
      <c r="E68" s="11" t="s">
        <v>421</v>
      </c>
      <c r="I68" s="11">
        <f t="shared" si="0"/>
        <v>65</v>
      </c>
      <c r="J68" s="11" t="s">
        <v>692</v>
      </c>
      <c r="K68" s="11" t="s">
        <v>693</v>
      </c>
      <c r="L68" s="11" t="s">
        <v>25</v>
      </c>
      <c r="M68" s="11" t="s">
        <v>99</v>
      </c>
      <c r="N68" s="11" t="s">
        <v>46</v>
      </c>
      <c r="O68" s="11" t="s">
        <v>28</v>
      </c>
    </row>
    <row r="69" spans="1:31" x14ac:dyDescent="0.35">
      <c r="A69" s="11">
        <v>118686562564</v>
      </c>
      <c r="B69" s="11">
        <v>457681635</v>
      </c>
      <c r="C69" s="19">
        <v>45542.65892361111</v>
      </c>
      <c r="D69" s="19">
        <v>45542.805243055554</v>
      </c>
      <c r="E69" s="11" t="s">
        <v>694</v>
      </c>
      <c r="I69" s="11">
        <f t="shared" si="0"/>
        <v>66</v>
      </c>
      <c r="J69" s="11" t="s">
        <v>695</v>
      </c>
      <c r="K69" s="11" t="s">
        <v>150</v>
      </c>
      <c r="L69" s="11" t="s">
        <v>25</v>
      </c>
      <c r="M69" s="11" t="s">
        <v>99</v>
      </c>
      <c r="N69" s="11" t="s">
        <v>46</v>
      </c>
      <c r="O69" s="11" t="s">
        <v>28</v>
      </c>
      <c r="P69" s="11" t="s">
        <v>29</v>
      </c>
      <c r="Q69" s="11" t="s">
        <v>30</v>
      </c>
      <c r="R69" s="11" t="s">
        <v>31</v>
      </c>
      <c r="S69" s="11" t="s">
        <v>32</v>
      </c>
      <c r="T69" s="11" t="s">
        <v>33</v>
      </c>
      <c r="U69" s="11" t="s">
        <v>116</v>
      </c>
      <c r="V69" s="11" t="s">
        <v>63</v>
      </c>
      <c r="W69" s="11" t="s">
        <v>85</v>
      </c>
      <c r="X69" s="11" t="s">
        <v>37</v>
      </c>
      <c r="Y69" s="11" t="s">
        <v>125</v>
      </c>
      <c r="Z69" s="66" t="s">
        <v>696</v>
      </c>
      <c r="AA69" s="66" t="s">
        <v>697</v>
      </c>
      <c r="AB69" s="66" t="s">
        <v>698</v>
      </c>
      <c r="AC69" s="11" t="s">
        <v>699</v>
      </c>
      <c r="AD69" s="11" t="s">
        <v>700</v>
      </c>
      <c r="AE69" s="11">
        <v>100</v>
      </c>
    </row>
    <row r="70" spans="1:31" x14ac:dyDescent="0.35">
      <c r="A70" s="11">
        <v>118686571203</v>
      </c>
      <c r="B70" s="11">
        <v>457681635</v>
      </c>
      <c r="C70" s="19">
        <v>45542.748171296298</v>
      </c>
      <c r="D70" s="19">
        <v>45542.801481481481</v>
      </c>
      <c r="E70" s="11" t="s">
        <v>554</v>
      </c>
      <c r="I70" s="11">
        <f t="shared" ref="I70:I127" si="1">I69+1</f>
        <v>67</v>
      </c>
      <c r="J70" s="11" t="s">
        <v>701</v>
      </c>
      <c r="K70" s="11" t="s">
        <v>702</v>
      </c>
      <c r="L70" s="11" t="s">
        <v>25</v>
      </c>
      <c r="M70" s="11" t="s">
        <v>99</v>
      </c>
      <c r="N70" s="11" t="s">
        <v>46</v>
      </c>
      <c r="O70" s="11" t="s">
        <v>28</v>
      </c>
      <c r="P70" s="11" t="s">
        <v>29</v>
      </c>
      <c r="Q70" s="11" t="s">
        <v>30</v>
      </c>
      <c r="R70" s="11" t="s">
        <v>31</v>
      </c>
      <c r="S70" s="11" t="s">
        <v>32</v>
      </c>
      <c r="T70" s="11" t="s">
        <v>33</v>
      </c>
      <c r="U70" s="11" t="s">
        <v>116</v>
      </c>
      <c r="V70" s="11" t="s">
        <v>63</v>
      </c>
      <c r="W70" s="11" t="s">
        <v>64</v>
      </c>
      <c r="X70" s="11" t="s">
        <v>73</v>
      </c>
      <c r="Y70" s="11" t="s">
        <v>125</v>
      </c>
      <c r="Z70" s="66" t="s">
        <v>703</v>
      </c>
      <c r="AA70" s="66" t="s">
        <v>704</v>
      </c>
      <c r="AB70" s="66" t="s">
        <v>705</v>
      </c>
      <c r="AC70" s="11" t="s">
        <v>706</v>
      </c>
      <c r="AD70" s="11" t="s">
        <v>707</v>
      </c>
      <c r="AE70" s="11">
        <v>100</v>
      </c>
    </row>
    <row r="71" spans="1:31" x14ac:dyDescent="0.35">
      <c r="A71" s="11">
        <v>118686586996</v>
      </c>
      <c r="B71" s="11">
        <v>457681635</v>
      </c>
      <c r="C71" s="19">
        <v>45542.77784722222</v>
      </c>
      <c r="D71" s="19">
        <v>45542.795659722222</v>
      </c>
      <c r="E71" s="11" t="s">
        <v>708</v>
      </c>
      <c r="I71" s="11">
        <f t="shared" si="1"/>
        <v>68</v>
      </c>
      <c r="J71" s="11" t="s">
        <v>59</v>
      </c>
      <c r="K71" s="11" t="s">
        <v>60</v>
      </c>
      <c r="L71" s="11" t="s">
        <v>25</v>
      </c>
      <c r="M71" s="11" t="s">
        <v>26</v>
      </c>
      <c r="N71" s="11" t="s">
        <v>46</v>
      </c>
      <c r="O71" s="11" t="s">
        <v>28</v>
      </c>
      <c r="P71" s="11" t="s">
        <v>29</v>
      </c>
      <c r="Q71" s="11" t="s">
        <v>30</v>
      </c>
      <c r="R71" s="11" t="s">
        <v>31</v>
      </c>
      <c r="S71" s="11" t="s">
        <v>32</v>
      </c>
      <c r="T71" s="11" t="s">
        <v>61</v>
      </c>
      <c r="U71" s="11" t="s">
        <v>62</v>
      </c>
      <c r="V71" s="11" t="s">
        <v>63</v>
      </c>
      <c r="W71" s="11" t="s">
        <v>64</v>
      </c>
      <c r="X71" s="11" t="s">
        <v>65</v>
      </c>
      <c r="Y71" s="11" t="s">
        <v>66</v>
      </c>
      <c r="Z71" s="11" t="s">
        <v>67</v>
      </c>
      <c r="AA71" s="11" t="s">
        <v>67</v>
      </c>
      <c r="AB71" s="11" t="s">
        <v>68</v>
      </c>
      <c r="AC71" s="11" t="s">
        <v>69</v>
      </c>
      <c r="AD71" s="11" t="s">
        <v>70</v>
      </c>
      <c r="AE71" s="11">
        <v>80</v>
      </c>
    </row>
    <row r="72" spans="1:31" x14ac:dyDescent="0.35">
      <c r="A72" s="11">
        <v>118686580808</v>
      </c>
      <c r="B72" s="11">
        <v>457681635</v>
      </c>
      <c r="C72" s="19">
        <v>45542.766550925924</v>
      </c>
      <c r="D72" s="19">
        <v>45542.772326388891</v>
      </c>
      <c r="E72" s="11" t="s">
        <v>554</v>
      </c>
      <c r="I72" s="11">
        <f t="shared" si="1"/>
        <v>69</v>
      </c>
      <c r="J72" s="11" t="s">
        <v>709</v>
      </c>
      <c r="K72" s="11" t="s">
        <v>710</v>
      </c>
      <c r="L72" s="11" t="s">
        <v>25</v>
      </c>
      <c r="M72" s="11" t="s">
        <v>99</v>
      </c>
      <c r="N72" s="11" t="s">
        <v>46</v>
      </c>
      <c r="O72" s="11" t="s">
        <v>28</v>
      </c>
      <c r="P72" s="11" t="s">
        <v>29</v>
      </c>
      <c r="Q72" s="11" t="s">
        <v>30</v>
      </c>
      <c r="R72" s="11" t="s">
        <v>31</v>
      </c>
      <c r="S72" s="11" t="s">
        <v>32</v>
      </c>
      <c r="T72" s="11" t="s">
        <v>33</v>
      </c>
      <c r="U72" s="11" t="s">
        <v>115</v>
      </c>
      <c r="V72" s="11" t="s">
        <v>63</v>
      </c>
      <c r="W72" s="11" t="s">
        <v>121</v>
      </c>
      <c r="X72" s="11" t="s">
        <v>73</v>
      </c>
      <c r="Y72" s="11" t="s">
        <v>74</v>
      </c>
      <c r="Z72" s="11" t="s">
        <v>711</v>
      </c>
      <c r="AA72" s="66" t="s">
        <v>427</v>
      </c>
      <c r="AB72" s="11" t="s">
        <v>712</v>
      </c>
      <c r="AC72" s="11" t="s">
        <v>713</v>
      </c>
      <c r="AD72" s="11" t="s">
        <v>714</v>
      </c>
      <c r="AE72" s="11">
        <v>81</v>
      </c>
    </row>
    <row r="73" spans="1:31" x14ac:dyDescent="0.35">
      <c r="A73" s="11">
        <v>118686537270</v>
      </c>
      <c r="B73" s="11">
        <v>457681635</v>
      </c>
      <c r="C73" s="19">
        <v>45542.683831018519</v>
      </c>
      <c r="D73" s="19">
        <v>45542.771122685182</v>
      </c>
      <c r="E73" s="11" t="s">
        <v>715</v>
      </c>
      <c r="I73" s="11">
        <f t="shared" si="1"/>
        <v>70</v>
      </c>
      <c r="J73" s="11" t="s">
        <v>716</v>
      </c>
      <c r="K73" s="11" t="s">
        <v>717</v>
      </c>
      <c r="L73" s="11" t="s">
        <v>25</v>
      </c>
      <c r="M73" s="11" t="s">
        <v>99</v>
      </c>
      <c r="N73" s="11" t="s">
        <v>46</v>
      </c>
      <c r="O73" s="11" t="s">
        <v>112</v>
      </c>
      <c r="P73" s="11" t="s">
        <v>94</v>
      </c>
      <c r="Q73" s="11" t="s">
        <v>101</v>
      </c>
      <c r="R73" s="11" t="s">
        <v>31</v>
      </c>
      <c r="S73" s="11" t="s">
        <v>110</v>
      </c>
      <c r="T73" s="11" t="s">
        <v>33</v>
      </c>
      <c r="U73" s="11" t="s">
        <v>116</v>
      </c>
      <c r="V73" s="11" t="s">
        <v>63</v>
      </c>
      <c r="W73" s="11" t="s">
        <v>64</v>
      </c>
      <c r="X73" s="11" t="s">
        <v>73</v>
      </c>
      <c r="Y73" s="11" t="s">
        <v>66</v>
      </c>
    </row>
    <row r="74" spans="1:31" x14ac:dyDescent="0.35">
      <c r="A74" s="11">
        <v>118686572094</v>
      </c>
      <c r="B74" s="11">
        <v>457681635</v>
      </c>
      <c r="C74" s="19">
        <v>45542.749884259261</v>
      </c>
      <c r="D74" s="19">
        <v>45542.766770833332</v>
      </c>
      <c r="E74" s="11" t="s">
        <v>554</v>
      </c>
      <c r="I74" s="11">
        <f t="shared" si="1"/>
        <v>71</v>
      </c>
      <c r="J74" s="11" t="s">
        <v>718</v>
      </c>
      <c r="K74" s="11" t="s">
        <v>719</v>
      </c>
      <c r="L74" s="11" t="s">
        <v>25</v>
      </c>
      <c r="M74" s="11" t="s">
        <v>99</v>
      </c>
      <c r="N74" s="11" t="s">
        <v>46</v>
      </c>
      <c r="O74" s="11" t="s">
        <v>28</v>
      </c>
      <c r="P74" s="11" t="s">
        <v>29</v>
      </c>
      <c r="Q74" s="11" t="s">
        <v>30</v>
      </c>
      <c r="R74" s="11" t="s">
        <v>31</v>
      </c>
      <c r="S74" s="11" t="s">
        <v>32</v>
      </c>
      <c r="T74" s="11" t="s">
        <v>33</v>
      </c>
      <c r="U74" s="11" t="s">
        <v>116</v>
      </c>
      <c r="V74" s="11" t="s">
        <v>63</v>
      </c>
      <c r="W74" s="11" t="s">
        <v>85</v>
      </c>
      <c r="X74" s="11" t="s">
        <v>73</v>
      </c>
      <c r="Y74" s="11" t="s">
        <v>125</v>
      </c>
      <c r="Z74" s="11" t="s">
        <v>720</v>
      </c>
      <c r="AA74" s="11" t="s">
        <v>674</v>
      </c>
      <c r="AB74" s="11" t="s">
        <v>721</v>
      </c>
      <c r="AC74" s="11" t="s">
        <v>676</v>
      </c>
      <c r="AD74" s="11" t="s">
        <v>722</v>
      </c>
      <c r="AE74" s="11">
        <v>60</v>
      </c>
    </row>
    <row r="75" spans="1:31" x14ac:dyDescent="0.35">
      <c r="A75" s="11">
        <v>118686545891</v>
      </c>
      <c r="B75" s="11">
        <v>457681635</v>
      </c>
      <c r="C75" s="19">
        <v>45542.69971064815</v>
      </c>
      <c r="D75" s="19">
        <v>45542.7658912037</v>
      </c>
      <c r="E75" s="11" t="s">
        <v>554</v>
      </c>
      <c r="I75" s="11">
        <f t="shared" si="1"/>
        <v>72</v>
      </c>
      <c r="J75" s="11" t="s">
        <v>723</v>
      </c>
      <c r="K75" s="11" t="s">
        <v>724</v>
      </c>
      <c r="L75" s="11" t="s">
        <v>25</v>
      </c>
      <c r="M75" s="11" t="s">
        <v>99</v>
      </c>
      <c r="N75" s="11" t="s">
        <v>46</v>
      </c>
      <c r="O75" s="11" t="s">
        <v>28</v>
      </c>
      <c r="P75" s="11" t="s">
        <v>29</v>
      </c>
      <c r="Q75" s="11" t="s">
        <v>30</v>
      </c>
      <c r="R75" s="11" t="s">
        <v>31</v>
      </c>
      <c r="S75" s="11" t="s">
        <v>110</v>
      </c>
      <c r="T75" s="11" t="s">
        <v>33</v>
      </c>
      <c r="U75" s="11" t="s">
        <v>116</v>
      </c>
      <c r="V75" s="11" t="s">
        <v>63</v>
      </c>
      <c r="W75" s="11" t="s">
        <v>121</v>
      </c>
      <c r="X75" s="11" t="s">
        <v>73</v>
      </c>
      <c r="Y75" s="11" t="s">
        <v>125</v>
      </c>
      <c r="Z75" s="11" t="s">
        <v>725</v>
      </c>
      <c r="AA75" s="66" t="s">
        <v>726</v>
      </c>
      <c r="AB75" s="11" t="s">
        <v>727</v>
      </c>
      <c r="AC75" s="11" t="s">
        <v>728</v>
      </c>
      <c r="AD75" s="11" t="s">
        <v>729</v>
      </c>
      <c r="AE75" s="11">
        <v>60</v>
      </c>
    </row>
    <row r="76" spans="1:31" x14ac:dyDescent="0.35">
      <c r="A76" s="11">
        <v>118686571783</v>
      </c>
      <c r="B76" s="11">
        <v>457681635</v>
      </c>
      <c r="C76" s="19">
        <v>45542.748645833337</v>
      </c>
      <c r="D76" s="19">
        <v>45542.765393518515</v>
      </c>
      <c r="E76" s="11" t="s">
        <v>730</v>
      </c>
      <c r="I76" s="11">
        <f t="shared" si="1"/>
        <v>73</v>
      </c>
      <c r="J76" s="11" t="s">
        <v>731</v>
      </c>
      <c r="K76" s="11" t="s">
        <v>732</v>
      </c>
      <c r="L76" s="11" t="s">
        <v>25</v>
      </c>
      <c r="M76" s="11" t="s">
        <v>99</v>
      </c>
      <c r="N76" s="11" t="s">
        <v>107</v>
      </c>
      <c r="O76" s="11" t="s">
        <v>112</v>
      </c>
      <c r="P76" s="11" t="s">
        <v>92</v>
      </c>
      <c r="Q76" s="11" t="s">
        <v>100</v>
      </c>
      <c r="R76" s="11" t="s">
        <v>31</v>
      </c>
      <c r="S76" s="11" t="s">
        <v>84</v>
      </c>
      <c r="T76" s="11" t="s">
        <v>33</v>
      </c>
      <c r="U76" s="11" t="s">
        <v>116</v>
      </c>
      <c r="V76" s="11" t="s">
        <v>63</v>
      </c>
      <c r="W76" s="11" t="s">
        <v>121</v>
      </c>
      <c r="X76" s="11" t="s">
        <v>65</v>
      </c>
      <c r="Y76" s="11" t="s">
        <v>74</v>
      </c>
      <c r="Z76" s="11" t="s">
        <v>733</v>
      </c>
      <c r="AA76" s="11" t="s">
        <v>734</v>
      </c>
      <c r="AB76" s="11" t="s">
        <v>735</v>
      </c>
      <c r="AC76" s="11" t="s">
        <v>736</v>
      </c>
      <c r="AD76" s="11" t="s">
        <v>737</v>
      </c>
      <c r="AE76" s="11">
        <v>55</v>
      </c>
    </row>
    <row r="77" spans="1:31" x14ac:dyDescent="0.35">
      <c r="A77" s="11">
        <v>118686571883</v>
      </c>
      <c r="B77" s="11">
        <v>457681635</v>
      </c>
      <c r="C77" s="19">
        <v>45542.749386574076</v>
      </c>
      <c r="D77" s="19">
        <v>45542.764768518522</v>
      </c>
      <c r="E77" s="11" t="s">
        <v>554</v>
      </c>
      <c r="I77" s="11">
        <f t="shared" si="1"/>
        <v>74</v>
      </c>
      <c r="J77" s="11" t="s">
        <v>738</v>
      </c>
      <c r="K77" s="11" t="s">
        <v>739</v>
      </c>
      <c r="L77" s="11" t="s">
        <v>25</v>
      </c>
      <c r="M77" s="11" t="s">
        <v>99</v>
      </c>
      <c r="N77" s="11" t="s">
        <v>46</v>
      </c>
      <c r="O77" s="11" t="s">
        <v>111</v>
      </c>
      <c r="P77" s="11" t="s">
        <v>94</v>
      </c>
      <c r="Q77" s="11" t="s">
        <v>30</v>
      </c>
      <c r="R77" s="11" t="s">
        <v>31</v>
      </c>
      <c r="S77" s="11" t="s">
        <v>110</v>
      </c>
      <c r="T77" s="11" t="s">
        <v>61</v>
      </c>
      <c r="U77" s="11" t="s">
        <v>116</v>
      </c>
      <c r="V77" s="11" t="s">
        <v>63</v>
      </c>
      <c r="W77" s="11" t="s">
        <v>36</v>
      </c>
      <c r="X77" s="11" t="s">
        <v>123</v>
      </c>
      <c r="Y77" s="11" t="s">
        <v>38</v>
      </c>
      <c r="Z77" s="11" t="s">
        <v>740</v>
      </c>
      <c r="AA77" s="11" t="s">
        <v>741</v>
      </c>
      <c r="AB77" s="11" t="s">
        <v>742</v>
      </c>
      <c r="AC77" s="11" t="s">
        <v>743</v>
      </c>
      <c r="AD77" s="11" t="s">
        <v>744</v>
      </c>
      <c r="AE77" s="11">
        <v>48</v>
      </c>
    </row>
    <row r="78" spans="1:31" x14ac:dyDescent="0.35">
      <c r="A78" s="11">
        <v>118686571484</v>
      </c>
      <c r="B78" s="11">
        <v>457681635</v>
      </c>
      <c r="C78" s="19">
        <v>45542.748657407406</v>
      </c>
      <c r="D78" s="19">
        <v>45542.763993055552</v>
      </c>
      <c r="E78" s="11" t="s">
        <v>554</v>
      </c>
      <c r="I78" s="11">
        <f t="shared" si="1"/>
        <v>75</v>
      </c>
      <c r="J78" s="11" t="s">
        <v>745</v>
      </c>
      <c r="K78" s="11" t="s">
        <v>746</v>
      </c>
      <c r="L78" s="11" t="s">
        <v>25</v>
      </c>
      <c r="M78" s="11" t="s">
        <v>99</v>
      </c>
      <c r="N78" s="11" t="s">
        <v>46</v>
      </c>
      <c r="O78" s="11" t="s">
        <v>109</v>
      </c>
      <c r="P78" s="11" t="s">
        <v>29</v>
      </c>
      <c r="Q78" s="11" t="s">
        <v>101</v>
      </c>
      <c r="R78" s="11" t="s">
        <v>31</v>
      </c>
      <c r="S78" s="11" t="s">
        <v>84</v>
      </c>
      <c r="T78" s="11" t="s">
        <v>28</v>
      </c>
      <c r="U78" s="11" t="s">
        <v>62</v>
      </c>
      <c r="V78" s="11" t="s">
        <v>118</v>
      </c>
      <c r="W78" s="11" t="s">
        <v>36</v>
      </c>
      <c r="X78" s="11" t="s">
        <v>73</v>
      </c>
      <c r="Y78" s="11" t="s">
        <v>74</v>
      </c>
      <c r="Z78" s="11" t="s">
        <v>747</v>
      </c>
      <c r="AA78" s="11" t="s">
        <v>372</v>
      </c>
      <c r="AB78" s="11" t="s">
        <v>748</v>
      </c>
      <c r="AC78" s="11" t="s">
        <v>749</v>
      </c>
      <c r="AD78" s="11" t="s">
        <v>736</v>
      </c>
      <c r="AE78" s="11">
        <v>40</v>
      </c>
    </row>
    <row r="79" spans="1:31" x14ac:dyDescent="0.35">
      <c r="A79" s="11">
        <v>118686547840</v>
      </c>
      <c r="B79" s="11">
        <v>457681635</v>
      </c>
      <c r="C79" s="19">
        <v>45542.700902777775</v>
      </c>
      <c r="D79" s="19">
        <v>45542.763032407405</v>
      </c>
      <c r="E79" s="11" t="s">
        <v>554</v>
      </c>
      <c r="I79" s="11">
        <f t="shared" si="1"/>
        <v>76</v>
      </c>
      <c r="J79" s="11" t="s">
        <v>750</v>
      </c>
      <c r="K79" s="11" t="s">
        <v>751</v>
      </c>
      <c r="L79" s="11" t="s">
        <v>25</v>
      </c>
      <c r="M79" s="11" t="s">
        <v>99</v>
      </c>
      <c r="N79" s="11" t="s">
        <v>46</v>
      </c>
      <c r="O79" s="11" t="s">
        <v>28</v>
      </c>
      <c r="P79" s="11" t="s">
        <v>29</v>
      </c>
      <c r="Q79" s="11" t="s">
        <v>30</v>
      </c>
      <c r="R79" s="11" t="s">
        <v>31</v>
      </c>
      <c r="S79" s="11" t="s">
        <v>110</v>
      </c>
      <c r="T79" s="11" t="s">
        <v>33</v>
      </c>
      <c r="U79" s="11" t="s">
        <v>116</v>
      </c>
      <c r="V79" s="11" t="s">
        <v>63</v>
      </c>
      <c r="W79" s="11" t="s">
        <v>121</v>
      </c>
      <c r="X79" s="11" t="s">
        <v>73</v>
      </c>
      <c r="Y79" s="11" t="s">
        <v>125</v>
      </c>
      <c r="Z79" s="11" t="s">
        <v>612</v>
      </c>
      <c r="AA79" s="66">
        <v>0</v>
      </c>
      <c r="AB79" s="11" t="s">
        <v>613</v>
      </c>
      <c r="AC79" s="11" t="s">
        <v>752</v>
      </c>
      <c r="AD79" s="11" t="s">
        <v>615</v>
      </c>
      <c r="AE79" s="11">
        <v>13</v>
      </c>
    </row>
    <row r="80" spans="1:31" x14ac:dyDescent="0.35">
      <c r="A80" s="11">
        <v>118686543128</v>
      </c>
      <c r="B80" s="11">
        <v>457681635</v>
      </c>
      <c r="C80" s="19">
        <v>45542.694027777776</v>
      </c>
      <c r="D80" s="19">
        <v>45542.76289351852</v>
      </c>
      <c r="E80" s="11" t="s">
        <v>554</v>
      </c>
      <c r="I80" s="11">
        <f t="shared" si="1"/>
        <v>77</v>
      </c>
      <c r="J80" s="11" t="s">
        <v>753</v>
      </c>
      <c r="K80" s="11" t="s">
        <v>754</v>
      </c>
      <c r="L80" s="11" t="s">
        <v>25</v>
      </c>
      <c r="M80" s="11" t="s">
        <v>99</v>
      </c>
      <c r="N80" s="11" t="s">
        <v>46</v>
      </c>
      <c r="O80" s="11" t="s">
        <v>28</v>
      </c>
      <c r="P80" s="11" t="s">
        <v>29</v>
      </c>
      <c r="Q80" s="11" t="s">
        <v>30</v>
      </c>
      <c r="R80" s="11" t="s">
        <v>31</v>
      </c>
      <c r="S80" s="11" t="s">
        <v>32</v>
      </c>
      <c r="T80" s="11" t="s">
        <v>33</v>
      </c>
      <c r="U80" s="11" t="s">
        <v>115</v>
      </c>
      <c r="V80" s="11" t="s">
        <v>63</v>
      </c>
      <c r="W80" s="11" t="s">
        <v>121</v>
      </c>
      <c r="X80" s="11" t="s">
        <v>73</v>
      </c>
      <c r="Y80" s="11" t="s">
        <v>125</v>
      </c>
      <c r="Z80" s="11" t="s">
        <v>755</v>
      </c>
      <c r="AA80" s="66" t="s">
        <v>389</v>
      </c>
      <c r="AB80" s="11" t="s">
        <v>756</v>
      </c>
      <c r="AC80" s="11" t="s">
        <v>757</v>
      </c>
      <c r="AD80" s="11" t="s">
        <v>758</v>
      </c>
      <c r="AE80" s="11">
        <v>50</v>
      </c>
    </row>
    <row r="81" spans="1:31" x14ac:dyDescent="0.35">
      <c r="A81" s="11">
        <v>118686572116</v>
      </c>
      <c r="B81" s="11">
        <v>457681635</v>
      </c>
      <c r="C81" s="19">
        <v>45542.748460648145</v>
      </c>
      <c r="D81" s="19">
        <v>45542.76284722222</v>
      </c>
      <c r="E81" s="11" t="s">
        <v>554</v>
      </c>
      <c r="I81" s="11">
        <f t="shared" si="1"/>
        <v>78</v>
      </c>
      <c r="J81" s="11" t="s">
        <v>759</v>
      </c>
      <c r="K81" s="11" t="s">
        <v>556</v>
      </c>
      <c r="L81" s="11" t="s">
        <v>25</v>
      </c>
      <c r="M81" s="11" t="s">
        <v>99</v>
      </c>
      <c r="N81" s="11" t="s">
        <v>46</v>
      </c>
      <c r="O81" s="11" t="s">
        <v>28</v>
      </c>
      <c r="P81" s="11" t="s">
        <v>29</v>
      </c>
      <c r="Q81" s="11" t="s">
        <v>30</v>
      </c>
      <c r="R81" s="11" t="s">
        <v>31</v>
      </c>
      <c r="S81" s="11" t="s">
        <v>110</v>
      </c>
      <c r="T81" s="11" t="s">
        <v>33</v>
      </c>
      <c r="U81" s="11" t="s">
        <v>116</v>
      </c>
      <c r="V81" s="11" t="s">
        <v>63</v>
      </c>
      <c r="W81" s="11" t="s">
        <v>121</v>
      </c>
      <c r="X81" s="11" t="s">
        <v>73</v>
      </c>
      <c r="Y81" s="11" t="s">
        <v>125</v>
      </c>
      <c r="Z81" s="11" t="s">
        <v>760</v>
      </c>
      <c r="AA81" s="66" t="s">
        <v>389</v>
      </c>
      <c r="AB81" s="11" t="s">
        <v>761</v>
      </c>
      <c r="AC81" s="11" t="s">
        <v>762</v>
      </c>
      <c r="AD81" s="11" t="s">
        <v>763</v>
      </c>
      <c r="AE81" s="11">
        <v>51</v>
      </c>
    </row>
    <row r="82" spans="1:31" x14ac:dyDescent="0.35">
      <c r="A82" s="11">
        <v>118686545736</v>
      </c>
      <c r="B82" s="11">
        <v>457681635</v>
      </c>
      <c r="C82" s="19">
        <v>45542.69935185185</v>
      </c>
      <c r="D82" s="19">
        <v>45542.762754629628</v>
      </c>
      <c r="E82" s="11" t="s">
        <v>554</v>
      </c>
      <c r="I82" s="11">
        <f t="shared" si="1"/>
        <v>79</v>
      </c>
      <c r="J82" s="11" t="s">
        <v>764</v>
      </c>
      <c r="K82" s="11" t="s">
        <v>765</v>
      </c>
      <c r="L82" s="11" t="s">
        <v>25</v>
      </c>
      <c r="M82" s="11" t="s">
        <v>99</v>
      </c>
      <c r="N82" s="11" t="s">
        <v>46</v>
      </c>
      <c r="O82" s="11" t="s">
        <v>28</v>
      </c>
      <c r="P82" s="11" t="s">
        <v>29</v>
      </c>
      <c r="Q82" s="11" t="s">
        <v>30</v>
      </c>
      <c r="R82" s="11" t="s">
        <v>31</v>
      </c>
      <c r="S82" s="11" t="s">
        <v>110</v>
      </c>
      <c r="T82" s="11" t="s">
        <v>33</v>
      </c>
      <c r="U82" s="11" t="s">
        <v>116</v>
      </c>
      <c r="V82" s="11" t="s">
        <v>63</v>
      </c>
      <c r="W82" s="11" t="s">
        <v>121</v>
      </c>
      <c r="X82" s="11" t="s">
        <v>65</v>
      </c>
      <c r="Y82" s="11" t="s">
        <v>125</v>
      </c>
      <c r="Z82" s="11" t="s">
        <v>766</v>
      </c>
      <c r="AA82" s="11" t="s">
        <v>767</v>
      </c>
      <c r="AB82" s="11" t="s">
        <v>768</v>
      </c>
      <c r="AC82" s="11" t="s">
        <v>516</v>
      </c>
      <c r="AD82" s="11" t="s">
        <v>516</v>
      </c>
      <c r="AE82" s="11">
        <v>72</v>
      </c>
    </row>
    <row r="83" spans="1:31" x14ac:dyDescent="0.35">
      <c r="A83" s="11">
        <v>118686573279</v>
      </c>
      <c r="B83" s="11">
        <v>457681635</v>
      </c>
      <c r="C83" s="19">
        <v>45542.752071759256</v>
      </c>
      <c r="D83" s="19">
        <v>45542.762025462966</v>
      </c>
      <c r="E83" s="11" t="s">
        <v>769</v>
      </c>
      <c r="I83" s="11">
        <f t="shared" si="1"/>
        <v>80</v>
      </c>
      <c r="J83" s="11" t="s">
        <v>770</v>
      </c>
      <c r="K83" s="11" t="s">
        <v>771</v>
      </c>
      <c r="L83" s="11" t="s">
        <v>25</v>
      </c>
      <c r="M83" s="11" t="s">
        <v>99</v>
      </c>
      <c r="N83" s="11" t="s">
        <v>46</v>
      </c>
      <c r="O83" s="11" t="s">
        <v>28</v>
      </c>
      <c r="P83" s="11" t="s">
        <v>29</v>
      </c>
      <c r="Q83" s="11" t="s">
        <v>30</v>
      </c>
      <c r="R83" s="11" t="s">
        <v>31</v>
      </c>
      <c r="S83" s="11" t="s">
        <v>32</v>
      </c>
      <c r="T83" s="11" t="s">
        <v>61</v>
      </c>
      <c r="U83" s="11" t="s">
        <v>116</v>
      </c>
      <c r="V83" s="11" t="s">
        <v>63</v>
      </c>
      <c r="W83" s="11" t="s">
        <v>36</v>
      </c>
      <c r="X83" s="11" t="s">
        <v>73</v>
      </c>
      <c r="Y83" s="11" t="s">
        <v>125</v>
      </c>
      <c r="Z83" s="11" t="s">
        <v>772</v>
      </c>
      <c r="AA83" s="11" t="s">
        <v>773</v>
      </c>
      <c r="AB83" s="11" t="s">
        <v>774</v>
      </c>
      <c r="AC83" s="66">
        <v>0</v>
      </c>
      <c r="AD83" s="11">
        <v>0</v>
      </c>
      <c r="AE83" s="11">
        <v>93</v>
      </c>
    </row>
    <row r="84" spans="1:31" x14ac:dyDescent="0.35">
      <c r="A84" s="11">
        <v>118686571870</v>
      </c>
      <c r="B84" s="11">
        <v>457681635</v>
      </c>
      <c r="C84" s="19">
        <v>45542.749421296299</v>
      </c>
      <c r="D84" s="19">
        <v>45542.761979166666</v>
      </c>
      <c r="E84" s="11" t="s">
        <v>554</v>
      </c>
      <c r="I84" s="11">
        <f t="shared" si="1"/>
        <v>81</v>
      </c>
      <c r="J84" s="11" t="s">
        <v>775</v>
      </c>
      <c r="K84" s="11" t="s">
        <v>776</v>
      </c>
      <c r="L84" s="11" t="s">
        <v>25</v>
      </c>
      <c r="M84" s="11" t="s">
        <v>99</v>
      </c>
      <c r="N84" s="11" t="s">
        <v>46</v>
      </c>
      <c r="O84" s="11" t="s">
        <v>28</v>
      </c>
      <c r="P84" s="11" t="s">
        <v>29</v>
      </c>
      <c r="Q84" s="11" t="s">
        <v>30</v>
      </c>
      <c r="R84" s="11" t="s">
        <v>38</v>
      </c>
      <c r="S84" s="11" t="s">
        <v>32</v>
      </c>
      <c r="T84" s="11" t="s">
        <v>33</v>
      </c>
      <c r="U84" s="11" t="s">
        <v>115</v>
      </c>
      <c r="V84" s="11" t="s">
        <v>63</v>
      </c>
      <c r="W84" s="11" t="s">
        <v>121</v>
      </c>
      <c r="X84" s="11" t="s">
        <v>73</v>
      </c>
      <c r="Y84" s="11" t="s">
        <v>125</v>
      </c>
      <c r="Z84" s="11" t="s">
        <v>777</v>
      </c>
      <c r="AA84" s="11" t="s">
        <v>778</v>
      </c>
      <c r="AB84" s="11" t="s">
        <v>779</v>
      </c>
      <c r="AC84" s="11" t="s">
        <v>780</v>
      </c>
      <c r="AD84" s="11" t="s">
        <v>781</v>
      </c>
      <c r="AE84" s="11">
        <v>40</v>
      </c>
    </row>
    <row r="85" spans="1:31" x14ac:dyDescent="0.35">
      <c r="A85" s="11">
        <v>118686538853</v>
      </c>
      <c r="B85" s="11">
        <v>457681635</v>
      </c>
      <c r="C85" s="19">
        <v>45542.686886574076</v>
      </c>
      <c r="D85" s="19">
        <v>45542.757627314815</v>
      </c>
      <c r="E85" s="11" t="s">
        <v>414</v>
      </c>
      <c r="I85" s="11">
        <f t="shared" si="1"/>
        <v>82</v>
      </c>
      <c r="J85" s="11" t="s">
        <v>782</v>
      </c>
      <c r="K85" s="11" t="s">
        <v>783</v>
      </c>
      <c r="L85" s="11" t="s">
        <v>25</v>
      </c>
      <c r="M85" s="11" t="s">
        <v>99</v>
      </c>
      <c r="N85" s="11" t="s">
        <v>46</v>
      </c>
      <c r="O85" s="11" t="s">
        <v>28</v>
      </c>
      <c r="P85" s="11" t="s">
        <v>29</v>
      </c>
      <c r="Q85" s="11" t="s">
        <v>30</v>
      </c>
      <c r="R85" s="11" t="s">
        <v>31</v>
      </c>
      <c r="S85" s="11" t="s">
        <v>32</v>
      </c>
      <c r="T85" s="11" t="s">
        <v>33</v>
      </c>
      <c r="U85" s="11" t="s">
        <v>116</v>
      </c>
      <c r="V85" s="11" t="s">
        <v>63</v>
      </c>
      <c r="W85" s="11" t="s">
        <v>85</v>
      </c>
      <c r="X85" s="11" t="s">
        <v>73</v>
      </c>
      <c r="Y85" s="11" t="s">
        <v>125</v>
      </c>
      <c r="Z85" s="11" t="s">
        <v>784</v>
      </c>
      <c r="AA85" s="66" t="s">
        <v>785</v>
      </c>
      <c r="AB85" s="11" t="s">
        <v>786</v>
      </c>
      <c r="AC85" s="66" t="s">
        <v>787</v>
      </c>
      <c r="AD85" s="11" t="s">
        <v>788</v>
      </c>
      <c r="AE85" s="11">
        <v>75</v>
      </c>
    </row>
    <row r="86" spans="1:31" x14ac:dyDescent="0.35">
      <c r="A86" s="11">
        <v>118686538650</v>
      </c>
      <c r="B86" s="11">
        <v>457681635</v>
      </c>
      <c r="C86" s="19">
        <v>45542.68645833333</v>
      </c>
      <c r="D86" s="19">
        <v>45542.757268518515</v>
      </c>
      <c r="E86" s="11" t="s">
        <v>414</v>
      </c>
      <c r="I86" s="11">
        <f t="shared" si="1"/>
        <v>83</v>
      </c>
      <c r="J86" s="11" t="s">
        <v>789</v>
      </c>
      <c r="K86" s="11" t="s">
        <v>790</v>
      </c>
      <c r="L86" s="11" t="s">
        <v>25</v>
      </c>
      <c r="M86" s="11" t="s">
        <v>99</v>
      </c>
      <c r="N86" s="11" t="s">
        <v>46</v>
      </c>
      <c r="O86" s="11" t="s">
        <v>28</v>
      </c>
      <c r="P86" s="11" t="s">
        <v>29</v>
      </c>
      <c r="Q86" s="11" t="s">
        <v>30</v>
      </c>
      <c r="R86" s="11" t="s">
        <v>31</v>
      </c>
      <c r="S86" s="11" t="s">
        <v>32</v>
      </c>
      <c r="T86" s="11" t="s">
        <v>33</v>
      </c>
      <c r="U86" s="11" t="s">
        <v>116</v>
      </c>
      <c r="V86" s="11" t="s">
        <v>63</v>
      </c>
      <c r="W86" s="11" t="s">
        <v>85</v>
      </c>
      <c r="X86" s="11" t="s">
        <v>73</v>
      </c>
      <c r="Y86" s="11" t="s">
        <v>125</v>
      </c>
      <c r="Z86" s="11" t="s">
        <v>791</v>
      </c>
      <c r="AA86" s="66" t="s">
        <v>785</v>
      </c>
      <c r="AB86" s="11" t="s">
        <v>786</v>
      </c>
      <c r="AC86" s="66" t="s">
        <v>787</v>
      </c>
      <c r="AD86" s="11" t="s">
        <v>788</v>
      </c>
      <c r="AE86" s="11">
        <v>71</v>
      </c>
    </row>
    <row r="87" spans="1:31" x14ac:dyDescent="0.35">
      <c r="A87" s="11">
        <v>118686574769</v>
      </c>
      <c r="B87" s="11">
        <v>457681635</v>
      </c>
      <c r="C87" s="19">
        <v>45542.754907407405</v>
      </c>
      <c r="D87" s="19">
        <v>45542.755937499998</v>
      </c>
      <c r="E87" s="11" t="s">
        <v>554</v>
      </c>
      <c r="I87" s="11">
        <f t="shared" si="1"/>
        <v>84</v>
      </c>
      <c r="J87" s="11" t="s">
        <v>678</v>
      </c>
      <c r="K87" s="11" t="s">
        <v>792</v>
      </c>
      <c r="L87" s="11" t="s">
        <v>25</v>
      </c>
      <c r="M87" s="11" t="s">
        <v>99</v>
      </c>
      <c r="N87" s="11" t="s">
        <v>46</v>
      </c>
      <c r="O87" s="11" t="s">
        <v>28</v>
      </c>
      <c r="P87" s="11" t="s">
        <v>29</v>
      </c>
      <c r="Q87" s="11" t="s">
        <v>30</v>
      </c>
      <c r="R87" s="11" t="s">
        <v>31</v>
      </c>
      <c r="S87" s="11" t="s">
        <v>32</v>
      </c>
      <c r="T87" s="11" t="s">
        <v>61</v>
      </c>
      <c r="U87" s="11" t="s">
        <v>116</v>
      </c>
      <c r="V87" s="11" t="s">
        <v>63</v>
      </c>
      <c r="W87" s="11" t="s">
        <v>85</v>
      </c>
      <c r="X87" s="11" t="s">
        <v>65</v>
      </c>
      <c r="Y87" s="11" t="s">
        <v>125</v>
      </c>
    </row>
    <row r="88" spans="1:31" x14ac:dyDescent="0.35">
      <c r="A88" s="11">
        <v>118686532005</v>
      </c>
      <c r="B88" s="11">
        <v>457681635</v>
      </c>
      <c r="C88" s="19">
        <v>45542.659456018519</v>
      </c>
      <c r="D88" s="19">
        <v>45542.754907407405</v>
      </c>
      <c r="E88" s="11" t="s">
        <v>793</v>
      </c>
      <c r="I88" s="11">
        <f t="shared" si="1"/>
        <v>85</v>
      </c>
      <c r="J88" s="11" t="s">
        <v>794</v>
      </c>
      <c r="K88" s="11" t="s">
        <v>795</v>
      </c>
      <c r="L88" s="11" t="s">
        <v>25</v>
      </c>
      <c r="M88" s="11" t="s">
        <v>99</v>
      </c>
      <c r="N88" s="11" t="s">
        <v>46</v>
      </c>
      <c r="O88" s="11" t="s">
        <v>28</v>
      </c>
      <c r="P88" s="11" t="s">
        <v>29</v>
      </c>
      <c r="Q88" s="11" t="s">
        <v>30</v>
      </c>
      <c r="R88" s="11" t="s">
        <v>31</v>
      </c>
      <c r="S88" s="11" t="s">
        <v>32</v>
      </c>
      <c r="T88" s="11" t="s">
        <v>33</v>
      </c>
      <c r="U88" s="11" t="s">
        <v>116</v>
      </c>
      <c r="V88" s="11" t="s">
        <v>63</v>
      </c>
      <c r="W88" s="11" t="s">
        <v>85</v>
      </c>
      <c r="X88" s="11" t="s">
        <v>37</v>
      </c>
      <c r="Y88" s="11" t="s">
        <v>125</v>
      </c>
      <c r="Z88" s="11" t="s">
        <v>796</v>
      </c>
      <c r="AA88" s="11" t="s">
        <v>797</v>
      </c>
      <c r="AB88" s="11" t="s">
        <v>797</v>
      </c>
      <c r="AC88" s="11" t="s">
        <v>798</v>
      </c>
      <c r="AD88" s="11" t="s">
        <v>748</v>
      </c>
      <c r="AE88" s="11">
        <v>83</v>
      </c>
    </row>
    <row r="89" spans="1:31" x14ac:dyDescent="0.35">
      <c r="A89" s="11">
        <v>118686547434</v>
      </c>
      <c r="B89" s="11">
        <v>457681635</v>
      </c>
      <c r="C89" s="19">
        <v>45542.701342592591</v>
      </c>
      <c r="D89" s="19">
        <v>45542.754629629628</v>
      </c>
      <c r="E89" s="11" t="s">
        <v>414</v>
      </c>
      <c r="I89" s="11">
        <f t="shared" si="1"/>
        <v>86</v>
      </c>
      <c r="J89" s="11" t="s">
        <v>799</v>
      </c>
      <c r="K89" s="11" t="s">
        <v>800</v>
      </c>
      <c r="L89" s="11" t="s">
        <v>25</v>
      </c>
      <c r="M89" s="11" t="s">
        <v>99</v>
      </c>
      <c r="N89" s="11" t="s">
        <v>46</v>
      </c>
      <c r="O89" s="11" t="s">
        <v>28</v>
      </c>
      <c r="P89" s="11" t="s">
        <v>29</v>
      </c>
      <c r="Q89" s="11" t="s">
        <v>30</v>
      </c>
      <c r="R89" s="11" t="s">
        <v>31</v>
      </c>
      <c r="S89" s="11" t="s">
        <v>32</v>
      </c>
      <c r="T89" s="11" t="s">
        <v>33</v>
      </c>
      <c r="U89" s="11" t="s">
        <v>116</v>
      </c>
      <c r="V89" s="11" t="s">
        <v>63</v>
      </c>
      <c r="W89" s="11" t="s">
        <v>64</v>
      </c>
      <c r="X89" s="11" t="s">
        <v>73</v>
      </c>
      <c r="Y89" s="11" t="s">
        <v>125</v>
      </c>
      <c r="Z89" s="66" t="s">
        <v>801</v>
      </c>
      <c r="AA89" s="66" t="s">
        <v>802</v>
      </c>
      <c r="AB89" s="11" t="s">
        <v>803</v>
      </c>
      <c r="AC89" s="11" t="s">
        <v>804</v>
      </c>
      <c r="AD89" s="11" t="s">
        <v>805</v>
      </c>
      <c r="AE89" s="11">
        <v>55</v>
      </c>
    </row>
    <row r="90" spans="1:31" x14ac:dyDescent="0.35">
      <c r="A90" s="11">
        <v>118686568860</v>
      </c>
      <c r="B90" s="11">
        <v>457681635</v>
      </c>
      <c r="C90" s="19">
        <v>45542.743402777778</v>
      </c>
      <c r="D90" s="19">
        <v>45542.754479166666</v>
      </c>
      <c r="E90" s="11" t="s">
        <v>363</v>
      </c>
      <c r="I90" s="11">
        <f t="shared" si="1"/>
        <v>87</v>
      </c>
      <c r="J90" s="11" t="s">
        <v>806</v>
      </c>
      <c r="K90" s="11" t="s">
        <v>807</v>
      </c>
      <c r="L90" s="11" t="s">
        <v>25</v>
      </c>
      <c r="M90" s="11" t="s">
        <v>99</v>
      </c>
      <c r="N90" s="11" t="s">
        <v>46</v>
      </c>
      <c r="O90" s="11" t="s">
        <v>28</v>
      </c>
      <c r="P90" s="11" t="s">
        <v>29</v>
      </c>
      <c r="Q90" s="11" t="s">
        <v>100</v>
      </c>
      <c r="R90" s="11" t="s">
        <v>31</v>
      </c>
      <c r="S90" s="11" t="s">
        <v>32</v>
      </c>
      <c r="T90" s="11" t="s">
        <v>28</v>
      </c>
      <c r="U90" s="11" t="s">
        <v>115</v>
      </c>
      <c r="V90" s="11" t="s">
        <v>63</v>
      </c>
      <c r="W90" s="11" t="s">
        <v>85</v>
      </c>
      <c r="X90" s="11" t="s">
        <v>37</v>
      </c>
      <c r="Y90" s="11" t="s">
        <v>38</v>
      </c>
      <c r="Z90" s="66" t="s">
        <v>808</v>
      </c>
      <c r="AA90" s="11" t="s">
        <v>809</v>
      </c>
      <c r="AB90" s="11" t="s">
        <v>810</v>
      </c>
      <c r="AC90" s="66" t="s">
        <v>811</v>
      </c>
      <c r="AD90" s="11" t="s">
        <v>812</v>
      </c>
      <c r="AE90" s="11">
        <v>70</v>
      </c>
    </row>
    <row r="91" spans="1:31" x14ac:dyDescent="0.35">
      <c r="A91" s="11">
        <v>118686545684</v>
      </c>
      <c r="B91" s="11">
        <v>457681635</v>
      </c>
      <c r="C91" s="19">
        <v>45542.699328703704</v>
      </c>
      <c r="D91" s="19">
        <v>45542.751354166663</v>
      </c>
      <c r="E91" s="11" t="s">
        <v>414</v>
      </c>
      <c r="I91" s="11">
        <f t="shared" si="1"/>
        <v>88</v>
      </c>
      <c r="J91" s="11" t="s">
        <v>813</v>
      </c>
      <c r="K91" s="11" t="s">
        <v>814</v>
      </c>
      <c r="L91" s="11" t="s">
        <v>25</v>
      </c>
      <c r="M91" s="11" t="s">
        <v>99</v>
      </c>
      <c r="N91" s="11" t="s">
        <v>46</v>
      </c>
      <c r="O91" s="11" t="s">
        <v>28</v>
      </c>
      <c r="P91" s="11" t="s">
        <v>29</v>
      </c>
      <c r="Q91" s="11" t="s">
        <v>30</v>
      </c>
      <c r="R91" s="11" t="s">
        <v>31</v>
      </c>
      <c r="S91" s="11" t="s">
        <v>32</v>
      </c>
      <c r="T91" s="11" t="s">
        <v>33</v>
      </c>
      <c r="U91" s="11" t="s">
        <v>116</v>
      </c>
      <c r="V91" s="11" t="s">
        <v>63</v>
      </c>
      <c r="W91" s="11" t="s">
        <v>64</v>
      </c>
      <c r="X91" s="11" t="s">
        <v>73</v>
      </c>
      <c r="Y91" s="11" t="s">
        <v>125</v>
      </c>
      <c r="Z91" s="66" t="s">
        <v>815</v>
      </c>
      <c r="AA91" s="11" t="s">
        <v>816</v>
      </c>
      <c r="AB91" s="11" t="s">
        <v>817</v>
      </c>
      <c r="AC91" s="11" t="s">
        <v>818</v>
      </c>
      <c r="AD91" s="11" t="s">
        <v>819</v>
      </c>
      <c r="AE91" s="11">
        <v>96</v>
      </c>
    </row>
    <row r="92" spans="1:31" x14ac:dyDescent="0.35">
      <c r="A92" s="11">
        <v>118686561492</v>
      </c>
      <c r="B92" s="11">
        <v>457681635</v>
      </c>
      <c r="C92" s="19">
        <v>45542.729537037034</v>
      </c>
      <c r="D92" s="19">
        <v>45542.748923611114</v>
      </c>
      <c r="E92" s="11" t="s">
        <v>414</v>
      </c>
      <c r="I92" s="11">
        <f t="shared" si="1"/>
        <v>89</v>
      </c>
      <c r="J92" s="11" t="s">
        <v>820</v>
      </c>
      <c r="K92" s="11" t="s">
        <v>821</v>
      </c>
      <c r="L92" s="11" t="s">
        <v>25</v>
      </c>
      <c r="M92" s="11" t="s">
        <v>99</v>
      </c>
      <c r="N92" s="11" t="s">
        <v>46</v>
      </c>
      <c r="O92" s="11" t="s">
        <v>28</v>
      </c>
      <c r="P92" s="11" t="s">
        <v>29</v>
      </c>
      <c r="Q92" s="11" t="s">
        <v>30</v>
      </c>
      <c r="R92" s="11" t="s">
        <v>31</v>
      </c>
      <c r="S92" s="11" t="s">
        <v>32</v>
      </c>
      <c r="T92" s="11" t="s">
        <v>61</v>
      </c>
      <c r="U92" s="11" t="s">
        <v>116</v>
      </c>
      <c r="V92" s="11" t="s">
        <v>63</v>
      </c>
      <c r="W92" s="11" t="s">
        <v>64</v>
      </c>
      <c r="X92" s="11" t="s">
        <v>73</v>
      </c>
      <c r="Y92" s="11" t="s">
        <v>125</v>
      </c>
      <c r="Z92" s="66" t="s">
        <v>822</v>
      </c>
      <c r="AA92" s="11" t="s">
        <v>823</v>
      </c>
      <c r="AB92" s="11" t="s">
        <v>824</v>
      </c>
      <c r="AC92" s="11" t="s">
        <v>825</v>
      </c>
      <c r="AD92" s="11" t="s">
        <v>826</v>
      </c>
      <c r="AE92" s="11">
        <v>85</v>
      </c>
    </row>
    <row r="93" spans="1:31" x14ac:dyDescent="0.35">
      <c r="A93" s="11">
        <v>118686547675</v>
      </c>
      <c r="B93" s="11">
        <v>457681635</v>
      </c>
      <c r="C93" s="19">
        <v>45542.703067129631</v>
      </c>
      <c r="D93" s="19">
        <v>45542.748784722222</v>
      </c>
      <c r="E93" s="11" t="s">
        <v>414</v>
      </c>
      <c r="I93" s="11">
        <f t="shared" si="1"/>
        <v>90</v>
      </c>
      <c r="J93" s="11" t="s">
        <v>827</v>
      </c>
      <c r="K93" s="11" t="s">
        <v>828</v>
      </c>
      <c r="L93" s="11" t="s">
        <v>25</v>
      </c>
      <c r="M93" s="11" t="s">
        <v>99</v>
      </c>
      <c r="N93" s="11" t="s">
        <v>46</v>
      </c>
      <c r="O93" s="11" t="s">
        <v>28</v>
      </c>
      <c r="P93" s="11" t="s">
        <v>29</v>
      </c>
      <c r="Q93" s="11" t="s">
        <v>30</v>
      </c>
      <c r="R93" s="11" t="s">
        <v>31</v>
      </c>
      <c r="S93" s="11" t="s">
        <v>32</v>
      </c>
      <c r="T93" s="11" t="s">
        <v>33</v>
      </c>
      <c r="U93" s="11" t="s">
        <v>116</v>
      </c>
      <c r="V93" s="11" t="s">
        <v>63</v>
      </c>
      <c r="W93" s="11" t="s">
        <v>64</v>
      </c>
      <c r="X93" s="11" t="s">
        <v>73</v>
      </c>
      <c r="Y93" s="11" t="s">
        <v>125</v>
      </c>
      <c r="Z93" s="66" t="s">
        <v>829</v>
      </c>
      <c r="AA93" s="11" t="s">
        <v>830</v>
      </c>
      <c r="AB93" s="66" t="s">
        <v>831</v>
      </c>
      <c r="AC93" s="11" t="s">
        <v>832</v>
      </c>
      <c r="AD93" s="11" t="s">
        <v>833</v>
      </c>
      <c r="AE93" s="11">
        <v>80</v>
      </c>
    </row>
    <row r="94" spans="1:31" x14ac:dyDescent="0.35">
      <c r="A94" s="11">
        <v>118686567251</v>
      </c>
      <c r="B94" s="11">
        <v>457681635</v>
      </c>
      <c r="C94" s="19">
        <v>45542.661782407406</v>
      </c>
      <c r="D94" s="19">
        <v>45542.74800925926</v>
      </c>
      <c r="E94" s="11" t="s">
        <v>834</v>
      </c>
      <c r="I94" s="11">
        <f t="shared" si="1"/>
        <v>91</v>
      </c>
      <c r="J94" s="11" t="s">
        <v>835</v>
      </c>
      <c r="K94" s="11" t="s">
        <v>836</v>
      </c>
      <c r="L94" s="11" t="s">
        <v>25</v>
      </c>
      <c r="M94" s="11" t="s">
        <v>99</v>
      </c>
      <c r="N94" s="11" t="s">
        <v>27</v>
      </c>
      <c r="O94" s="11" t="s">
        <v>109</v>
      </c>
      <c r="P94" s="11" t="s">
        <v>29</v>
      </c>
      <c r="Q94" s="11" t="s">
        <v>30</v>
      </c>
      <c r="R94" s="11" t="s">
        <v>31</v>
      </c>
      <c r="S94" s="11" t="s">
        <v>32</v>
      </c>
      <c r="T94" s="11" t="s">
        <v>61</v>
      </c>
      <c r="U94" s="11" t="s">
        <v>116</v>
      </c>
      <c r="V94" s="11" t="s">
        <v>63</v>
      </c>
      <c r="W94" s="11" t="s">
        <v>36</v>
      </c>
      <c r="X94" s="11" t="s">
        <v>73</v>
      </c>
      <c r="Y94" s="11" t="s">
        <v>125</v>
      </c>
      <c r="Z94" s="66" t="s">
        <v>837</v>
      </c>
      <c r="AA94" s="66" t="s">
        <v>837</v>
      </c>
      <c r="AB94" s="66" t="s">
        <v>837</v>
      </c>
      <c r="AC94" s="11" t="s">
        <v>195</v>
      </c>
      <c r="AD94" s="11" t="s">
        <v>837</v>
      </c>
      <c r="AE94" s="11">
        <v>95</v>
      </c>
    </row>
    <row r="95" spans="1:31" x14ac:dyDescent="0.35">
      <c r="A95" s="11">
        <v>118686562036</v>
      </c>
      <c r="B95" s="11">
        <v>457681635</v>
      </c>
      <c r="C95" s="19">
        <v>45542.729895833334</v>
      </c>
      <c r="D95" s="19">
        <v>45542.747893518521</v>
      </c>
      <c r="E95" s="11" t="s">
        <v>414</v>
      </c>
      <c r="I95" s="11">
        <f t="shared" si="1"/>
        <v>92</v>
      </c>
      <c r="J95" s="11" t="s">
        <v>838</v>
      </c>
      <c r="K95" s="11" t="s">
        <v>839</v>
      </c>
      <c r="L95" s="11" t="s">
        <v>25</v>
      </c>
      <c r="M95" s="11" t="s">
        <v>99</v>
      </c>
      <c r="N95" s="11" t="s">
        <v>46</v>
      </c>
      <c r="O95" s="11" t="s">
        <v>28</v>
      </c>
      <c r="P95" s="11" t="s">
        <v>29</v>
      </c>
      <c r="Q95" s="11" t="s">
        <v>30</v>
      </c>
      <c r="R95" s="11" t="s">
        <v>31</v>
      </c>
      <c r="S95" s="11" t="s">
        <v>32</v>
      </c>
      <c r="T95" s="11" t="s">
        <v>33</v>
      </c>
      <c r="U95" s="11" t="s">
        <v>116</v>
      </c>
      <c r="V95" s="11" t="s">
        <v>63</v>
      </c>
      <c r="W95" s="11" t="s">
        <v>64</v>
      </c>
      <c r="X95" s="11" t="s">
        <v>65</v>
      </c>
      <c r="Y95" s="11" t="s">
        <v>125</v>
      </c>
      <c r="Z95" s="11" t="s">
        <v>840</v>
      </c>
      <c r="AA95" s="66" t="s">
        <v>841</v>
      </c>
      <c r="AB95" s="66" t="s">
        <v>841</v>
      </c>
      <c r="AC95" s="66" t="s">
        <v>841</v>
      </c>
      <c r="AD95" s="11" t="s">
        <v>842</v>
      </c>
      <c r="AE95" s="11">
        <v>80</v>
      </c>
    </row>
    <row r="96" spans="1:31" x14ac:dyDescent="0.35">
      <c r="A96" s="11">
        <v>118686523156</v>
      </c>
      <c r="B96" s="11">
        <v>457681635</v>
      </c>
      <c r="C96" s="19">
        <v>45542.656678240739</v>
      </c>
      <c r="D96" s="19">
        <v>45542.744826388887</v>
      </c>
      <c r="E96" s="11" t="s">
        <v>843</v>
      </c>
      <c r="I96" s="11">
        <f t="shared" si="1"/>
        <v>93</v>
      </c>
      <c r="J96" s="11" t="s">
        <v>844</v>
      </c>
      <c r="K96" s="11" t="s">
        <v>845</v>
      </c>
      <c r="L96" s="11" t="s">
        <v>25</v>
      </c>
      <c r="M96" s="11" t="s">
        <v>99</v>
      </c>
      <c r="N96" s="11" t="s">
        <v>46</v>
      </c>
      <c r="O96" s="11" t="s">
        <v>28</v>
      </c>
      <c r="P96" s="11" t="s">
        <v>29</v>
      </c>
      <c r="Q96" s="11" t="s">
        <v>30</v>
      </c>
      <c r="R96" s="11" t="s">
        <v>31</v>
      </c>
      <c r="S96" s="11" t="s">
        <v>32</v>
      </c>
      <c r="T96" s="11" t="s">
        <v>33</v>
      </c>
      <c r="U96" s="11" t="s">
        <v>116</v>
      </c>
      <c r="V96" s="11" t="s">
        <v>63</v>
      </c>
      <c r="W96" s="11" t="s">
        <v>64</v>
      </c>
      <c r="X96" s="11" t="s">
        <v>73</v>
      </c>
      <c r="Y96" s="11" t="s">
        <v>66</v>
      </c>
      <c r="Z96" s="66" t="s">
        <v>846</v>
      </c>
      <c r="AA96" s="11" t="s">
        <v>847</v>
      </c>
      <c r="AB96" s="11" t="s">
        <v>848</v>
      </c>
      <c r="AC96" s="11" t="s">
        <v>849</v>
      </c>
      <c r="AD96" s="66" t="s">
        <v>850</v>
      </c>
      <c r="AE96" s="11">
        <v>7</v>
      </c>
    </row>
    <row r="97" spans="1:31" x14ac:dyDescent="0.35">
      <c r="A97" s="11">
        <v>118686522173</v>
      </c>
      <c r="B97" s="11">
        <v>457681635</v>
      </c>
      <c r="C97" s="19">
        <v>45542.655335648145</v>
      </c>
      <c r="D97" s="19">
        <v>45542.744201388887</v>
      </c>
      <c r="E97" s="11" t="s">
        <v>851</v>
      </c>
      <c r="I97" s="11">
        <f t="shared" si="1"/>
        <v>94</v>
      </c>
      <c r="J97" s="11" t="s">
        <v>852</v>
      </c>
      <c r="K97" s="11" t="s">
        <v>853</v>
      </c>
      <c r="L97" s="11" t="s">
        <v>25</v>
      </c>
      <c r="M97" s="11" t="s">
        <v>99</v>
      </c>
      <c r="N97" s="11" t="s">
        <v>46</v>
      </c>
      <c r="O97" s="11" t="s">
        <v>28</v>
      </c>
      <c r="P97" s="11" t="s">
        <v>29</v>
      </c>
      <c r="Q97" s="11" t="s">
        <v>30</v>
      </c>
      <c r="R97" s="11" t="s">
        <v>31</v>
      </c>
      <c r="S97" s="11" t="s">
        <v>84</v>
      </c>
      <c r="T97" s="11" t="s">
        <v>28</v>
      </c>
      <c r="U97" s="11" t="s">
        <v>116</v>
      </c>
      <c r="V97" s="11" t="s">
        <v>118</v>
      </c>
      <c r="W97" s="11" t="s">
        <v>36</v>
      </c>
      <c r="X97" s="11" t="s">
        <v>123</v>
      </c>
      <c r="Y97" s="11" t="s">
        <v>125</v>
      </c>
      <c r="Z97" s="66">
        <v>0</v>
      </c>
      <c r="AA97" s="66">
        <v>0</v>
      </c>
      <c r="AB97" s="66">
        <v>0</v>
      </c>
      <c r="AC97" s="66">
        <v>0</v>
      </c>
      <c r="AD97" s="11">
        <v>0</v>
      </c>
      <c r="AE97" s="11">
        <v>79</v>
      </c>
    </row>
    <row r="98" spans="1:31" x14ac:dyDescent="0.35">
      <c r="A98" s="11">
        <v>118686566443</v>
      </c>
      <c r="B98" s="11">
        <v>457681635</v>
      </c>
      <c r="C98" s="19">
        <v>45542.739189814813</v>
      </c>
      <c r="D98" s="19">
        <v>45542.743634259263</v>
      </c>
      <c r="E98" s="11" t="s">
        <v>421</v>
      </c>
      <c r="I98" s="11">
        <f t="shared" si="1"/>
        <v>95</v>
      </c>
      <c r="J98" s="11" t="s">
        <v>854</v>
      </c>
      <c r="K98" s="11" t="s">
        <v>855</v>
      </c>
      <c r="L98" s="11" t="s">
        <v>25</v>
      </c>
      <c r="M98" s="11" t="s">
        <v>99</v>
      </c>
      <c r="N98" s="11" t="s">
        <v>46</v>
      </c>
      <c r="O98" s="11" t="s">
        <v>28</v>
      </c>
      <c r="P98" s="11" t="s">
        <v>92</v>
      </c>
      <c r="Q98" s="11" t="s">
        <v>30</v>
      </c>
      <c r="R98" s="11" t="s">
        <v>31</v>
      </c>
      <c r="S98" s="11" t="s">
        <v>32</v>
      </c>
      <c r="T98" s="11" t="s">
        <v>33</v>
      </c>
      <c r="U98" s="11" t="s">
        <v>116</v>
      </c>
      <c r="V98" s="11" t="s">
        <v>63</v>
      </c>
      <c r="W98" s="11" t="s">
        <v>64</v>
      </c>
      <c r="X98" s="11" t="s">
        <v>73</v>
      </c>
      <c r="Y98" s="11" t="s">
        <v>66</v>
      </c>
      <c r="Z98" s="66" t="s">
        <v>856</v>
      </c>
      <c r="AA98" s="11" t="s">
        <v>857</v>
      </c>
      <c r="AB98" s="11" t="s">
        <v>858</v>
      </c>
      <c r="AC98" s="11" t="s">
        <v>859</v>
      </c>
      <c r="AD98" s="66" t="s">
        <v>860</v>
      </c>
      <c r="AE98" s="11">
        <v>72</v>
      </c>
    </row>
    <row r="99" spans="1:31" x14ac:dyDescent="0.35">
      <c r="A99" s="11">
        <v>118686560536</v>
      </c>
      <c r="B99" s="11">
        <v>457681635</v>
      </c>
      <c r="C99" s="19">
        <v>45542.726215277777</v>
      </c>
      <c r="D99" s="19">
        <v>45542.741747685184</v>
      </c>
      <c r="E99" s="11" t="s">
        <v>861</v>
      </c>
      <c r="I99" s="11">
        <f t="shared" si="1"/>
        <v>96</v>
      </c>
      <c r="J99" s="11" t="s">
        <v>862</v>
      </c>
      <c r="K99" s="11" t="s">
        <v>863</v>
      </c>
      <c r="L99" s="11" t="s">
        <v>25</v>
      </c>
      <c r="M99" s="11" t="s">
        <v>99</v>
      </c>
      <c r="N99" s="11" t="s">
        <v>46</v>
      </c>
      <c r="O99" s="11" t="s">
        <v>28</v>
      </c>
      <c r="P99" s="11" t="s">
        <v>29</v>
      </c>
      <c r="Q99" s="11" t="s">
        <v>101</v>
      </c>
      <c r="R99" s="11" t="s">
        <v>31</v>
      </c>
      <c r="S99" s="11" t="s">
        <v>110</v>
      </c>
      <c r="T99" s="11" t="s">
        <v>28</v>
      </c>
      <c r="U99" s="11" t="s">
        <v>116</v>
      </c>
      <c r="V99" s="11" t="s">
        <v>63</v>
      </c>
      <c r="W99" s="11" t="s">
        <v>64</v>
      </c>
      <c r="X99" s="11" t="s">
        <v>73</v>
      </c>
      <c r="Y99" s="11" t="s">
        <v>125</v>
      </c>
      <c r="Z99" s="11" t="s">
        <v>864</v>
      </c>
      <c r="AA99" s="11" t="s">
        <v>864</v>
      </c>
      <c r="AB99" s="11" t="s">
        <v>865</v>
      </c>
      <c r="AC99" s="66" t="s">
        <v>726</v>
      </c>
      <c r="AD99" s="11" t="s">
        <v>866</v>
      </c>
      <c r="AE99" s="11">
        <v>100</v>
      </c>
    </row>
    <row r="100" spans="1:31" x14ac:dyDescent="0.35">
      <c r="A100" s="11">
        <v>118686561178</v>
      </c>
      <c r="B100" s="11">
        <v>457681635</v>
      </c>
      <c r="C100" s="19">
        <v>45542.729224537034</v>
      </c>
      <c r="D100" s="19">
        <v>45542.741354166668</v>
      </c>
      <c r="E100" s="11" t="s">
        <v>867</v>
      </c>
      <c r="I100" s="11">
        <f t="shared" si="1"/>
        <v>97</v>
      </c>
      <c r="J100" s="11" t="s">
        <v>868</v>
      </c>
      <c r="K100" s="11" t="s">
        <v>869</v>
      </c>
      <c r="L100" s="11" t="s">
        <v>25</v>
      </c>
      <c r="M100" s="11" t="s">
        <v>99</v>
      </c>
      <c r="N100" s="11" t="s">
        <v>46</v>
      </c>
      <c r="O100" s="11" t="s">
        <v>28</v>
      </c>
      <c r="P100" s="11" t="s">
        <v>29</v>
      </c>
      <c r="Q100" s="11" t="s">
        <v>101</v>
      </c>
      <c r="R100" s="11" t="s">
        <v>31</v>
      </c>
      <c r="S100" s="11" t="s">
        <v>110</v>
      </c>
      <c r="T100" s="11" t="s">
        <v>28</v>
      </c>
      <c r="U100" s="11" t="s">
        <v>116</v>
      </c>
      <c r="V100" s="11" t="s">
        <v>63</v>
      </c>
      <c r="W100" s="11" t="s">
        <v>64</v>
      </c>
      <c r="X100" s="11" t="s">
        <v>73</v>
      </c>
      <c r="Y100" s="11" t="s">
        <v>125</v>
      </c>
      <c r="Z100" s="11" t="s">
        <v>870</v>
      </c>
      <c r="AA100" s="11" t="s">
        <v>871</v>
      </c>
      <c r="AB100" s="11" t="s">
        <v>872</v>
      </c>
      <c r="AC100" s="66" t="s">
        <v>726</v>
      </c>
      <c r="AD100" s="11" t="s">
        <v>873</v>
      </c>
      <c r="AE100" s="11">
        <v>80</v>
      </c>
    </row>
    <row r="101" spans="1:31" x14ac:dyDescent="0.35">
      <c r="A101" s="11">
        <v>118686547241</v>
      </c>
      <c r="B101" s="11">
        <v>457681635</v>
      </c>
      <c r="C101" s="19">
        <v>45542.702199074076</v>
      </c>
      <c r="D101" s="19">
        <v>45542.740937499999</v>
      </c>
      <c r="E101" s="11" t="s">
        <v>874</v>
      </c>
      <c r="I101" s="11">
        <f t="shared" si="1"/>
        <v>98</v>
      </c>
      <c r="J101" s="11" t="s">
        <v>875</v>
      </c>
      <c r="K101" s="11" t="s">
        <v>1066</v>
      </c>
      <c r="L101" s="11" t="s">
        <v>25</v>
      </c>
      <c r="M101" s="11" t="s">
        <v>102</v>
      </c>
      <c r="N101" s="11" t="s">
        <v>46</v>
      </c>
      <c r="O101" s="11" t="s">
        <v>28</v>
      </c>
      <c r="P101" s="11" t="s">
        <v>29</v>
      </c>
      <c r="Q101" s="11" t="s">
        <v>30</v>
      </c>
      <c r="R101" s="11" t="s">
        <v>31</v>
      </c>
      <c r="S101" s="11" t="s">
        <v>32</v>
      </c>
      <c r="T101" s="11" t="s">
        <v>33</v>
      </c>
      <c r="U101" s="11" t="s">
        <v>116</v>
      </c>
      <c r="V101" s="11" t="s">
        <v>63</v>
      </c>
      <c r="W101" s="11" t="s">
        <v>64</v>
      </c>
      <c r="X101" s="11" t="s">
        <v>73</v>
      </c>
      <c r="Y101" s="11" t="s">
        <v>125</v>
      </c>
      <c r="Z101" s="11" t="s">
        <v>877</v>
      </c>
      <c r="AA101" s="66" t="s">
        <v>181</v>
      </c>
      <c r="AB101" s="66" t="s">
        <v>181</v>
      </c>
      <c r="AC101" s="66" t="s">
        <v>878</v>
      </c>
      <c r="AD101" s="11" t="s">
        <v>879</v>
      </c>
      <c r="AE101" s="11">
        <v>49</v>
      </c>
    </row>
    <row r="102" spans="1:31" x14ac:dyDescent="0.35">
      <c r="A102" s="11">
        <v>118686524758</v>
      </c>
      <c r="B102" s="11">
        <v>457681635</v>
      </c>
      <c r="C102" s="19">
        <v>45542.661006944443</v>
      </c>
      <c r="D102" s="19">
        <v>45542.739687499998</v>
      </c>
      <c r="E102" s="11" t="s">
        <v>414</v>
      </c>
      <c r="I102" s="11">
        <f t="shared" si="1"/>
        <v>99</v>
      </c>
      <c r="J102" s="11" t="s">
        <v>880</v>
      </c>
      <c r="K102" s="11" t="s">
        <v>881</v>
      </c>
      <c r="L102" s="11" t="s">
        <v>25</v>
      </c>
      <c r="M102" s="11" t="s">
        <v>99</v>
      </c>
      <c r="N102" s="11" t="s">
        <v>46</v>
      </c>
      <c r="O102" s="11" t="s">
        <v>28</v>
      </c>
      <c r="P102" s="11" t="s">
        <v>29</v>
      </c>
      <c r="Q102" s="11" t="s">
        <v>30</v>
      </c>
      <c r="R102" s="11" t="s">
        <v>31</v>
      </c>
      <c r="S102" s="11" t="s">
        <v>32</v>
      </c>
      <c r="T102" s="11" t="s">
        <v>33</v>
      </c>
      <c r="U102" s="11" t="s">
        <v>116</v>
      </c>
      <c r="V102" s="11" t="s">
        <v>63</v>
      </c>
      <c r="W102" s="11" t="s">
        <v>64</v>
      </c>
      <c r="X102" s="11" t="s">
        <v>73</v>
      </c>
      <c r="Y102" s="11" t="s">
        <v>125</v>
      </c>
      <c r="Z102" s="66" t="s">
        <v>882</v>
      </c>
      <c r="AA102" s="66" t="s">
        <v>883</v>
      </c>
      <c r="AB102" s="66" t="s">
        <v>884</v>
      </c>
      <c r="AC102" s="66" t="s">
        <v>885</v>
      </c>
      <c r="AD102" s="11" t="s">
        <v>886</v>
      </c>
      <c r="AE102" s="11">
        <v>100</v>
      </c>
    </row>
    <row r="103" spans="1:31" x14ac:dyDescent="0.35">
      <c r="A103" s="11">
        <v>118686522862</v>
      </c>
      <c r="B103" s="11">
        <v>457681635</v>
      </c>
      <c r="C103" s="19">
        <v>45542.656886574077</v>
      </c>
      <c r="D103" s="19">
        <v>45542.73877314815</v>
      </c>
      <c r="E103" s="11" t="s">
        <v>414</v>
      </c>
      <c r="I103" s="11">
        <f t="shared" si="1"/>
        <v>100</v>
      </c>
      <c r="J103" s="11" t="s">
        <v>887</v>
      </c>
      <c r="K103" s="11" t="s">
        <v>888</v>
      </c>
      <c r="L103" s="11" t="s">
        <v>25</v>
      </c>
      <c r="M103" s="11" t="s">
        <v>99</v>
      </c>
      <c r="N103" s="11" t="s">
        <v>46</v>
      </c>
      <c r="O103" s="11" t="s">
        <v>28</v>
      </c>
      <c r="P103" s="11" t="s">
        <v>29</v>
      </c>
      <c r="Q103" s="11" t="s">
        <v>30</v>
      </c>
      <c r="R103" s="11" t="s">
        <v>31</v>
      </c>
      <c r="S103" s="11" t="s">
        <v>32</v>
      </c>
      <c r="T103" s="11" t="s">
        <v>33</v>
      </c>
      <c r="U103" s="11" t="s">
        <v>116</v>
      </c>
      <c r="V103" s="11" t="s">
        <v>63</v>
      </c>
      <c r="W103" s="11" t="s">
        <v>85</v>
      </c>
      <c r="X103" s="11" t="s">
        <v>73</v>
      </c>
      <c r="Y103" s="11" t="s">
        <v>125</v>
      </c>
      <c r="Z103" s="66" t="s">
        <v>889</v>
      </c>
      <c r="AA103" s="66" t="s">
        <v>890</v>
      </c>
      <c r="AB103" s="66" t="s">
        <v>890</v>
      </c>
      <c r="AC103" s="66" t="s">
        <v>891</v>
      </c>
      <c r="AD103" s="11" t="s">
        <v>892</v>
      </c>
      <c r="AE103" s="11">
        <v>99</v>
      </c>
    </row>
    <row r="104" spans="1:31" x14ac:dyDescent="0.35">
      <c r="A104" s="11">
        <v>118686533085</v>
      </c>
      <c r="B104" s="11">
        <v>457681635</v>
      </c>
      <c r="C104" s="19">
        <v>45542.675798611112</v>
      </c>
      <c r="D104" s="19">
        <v>45542.738194444442</v>
      </c>
      <c r="E104" s="11" t="s">
        <v>893</v>
      </c>
      <c r="I104" s="11">
        <f t="shared" si="1"/>
        <v>101</v>
      </c>
      <c r="J104" s="11" t="s">
        <v>894</v>
      </c>
      <c r="K104" s="11" t="s">
        <v>895</v>
      </c>
      <c r="L104" s="11" t="s">
        <v>25</v>
      </c>
      <c r="M104" s="11" t="s">
        <v>99</v>
      </c>
      <c r="N104" s="11" t="s">
        <v>46</v>
      </c>
      <c r="O104" s="11" t="s">
        <v>28</v>
      </c>
      <c r="P104" s="11" t="s">
        <v>29</v>
      </c>
      <c r="Q104" s="11" t="s">
        <v>30</v>
      </c>
      <c r="R104" s="11" t="s">
        <v>31</v>
      </c>
      <c r="S104" s="11" t="s">
        <v>32</v>
      </c>
      <c r="T104" s="11" t="s">
        <v>33</v>
      </c>
      <c r="U104" s="11" t="s">
        <v>116</v>
      </c>
      <c r="V104" s="11" t="s">
        <v>63</v>
      </c>
      <c r="W104" s="11" t="s">
        <v>85</v>
      </c>
      <c r="X104" s="11" t="s">
        <v>73</v>
      </c>
      <c r="Y104" s="11" t="s">
        <v>125</v>
      </c>
      <c r="Z104" s="11" t="s">
        <v>896</v>
      </c>
      <c r="AA104" s="66" t="s">
        <v>897</v>
      </c>
      <c r="AB104" s="66" t="s">
        <v>898</v>
      </c>
      <c r="AC104" s="66" t="s">
        <v>899</v>
      </c>
      <c r="AD104" s="11" t="s">
        <v>900</v>
      </c>
      <c r="AE104" s="11">
        <v>50</v>
      </c>
    </row>
    <row r="105" spans="1:31" x14ac:dyDescent="0.35">
      <c r="A105" s="11">
        <v>118686561384</v>
      </c>
      <c r="B105" s="11">
        <v>457681635</v>
      </c>
      <c r="C105" s="19">
        <v>45542.729421296295</v>
      </c>
      <c r="D105" s="19">
        <v>45542.733715277776</v>
      </c>
      <c r="E105" s="11" t="s">
        <v>414</v>
      </c>
      <c r="I105" s="11">
        <f t="shared" si="1"/>
        <v>102</v>
      </c>
      <c r="J105" s="11" t="s">
        <v>901</v>
      </c>
      <c r="K105" s="11" t="s">
        <v>902</v>
      </c>
      <c r="L105" s="11" t="s">
        <v>25</v>
      </c>
      <c r="M105" s="11" t="s">
        <v>99</v>
      </c>
      <c r="N105" s="11" t="s">
        <v>46</v>
      </c>
      <c r="O105" s="11" t="s">
        <v>28</v>
      </c>
      <c r="P105" s="11" t="s">
        <v>29</v>
      </c>
      <c r="Q105" s="11" t="s">
        <v>30</v>
      </c>
      <c r="R105" s="11" t="s">
        <v>31</v>
      </c>
      <c r="S105" s="11" t="s">
        <v>32</v>
      </c>
      <c r="T105" s="11" t="s">
        <v>33</v>
      </c>
      <c r="U105" s="11" t="s">
        <v>116</v>
      </c>
      <c r="V105" s="11" t="s">
        <v>63</v>
      </c>
      <c r="W105" s="11" t="s">
        <v>85</v>
      </c>
      <c r="X105" s="11" t="s">
        <v>73</v>
      </c>
      <c r="Y105" s="11" t="s">
        <v>125</v>
      </c>
      <c r="Z105" s="11" t="s">
        <v>903</v>
      </c>
      <c r="AA105" s="66">
        <v>0</v>
      </c>
      <c r="AB105" s="66">
        <v>0</v>
      </c>
      <c r="AC105" s="66" t="s">
        <v>904</v>
      </c>
      <c r="AD105" s="11" t="s">
        <v>842</v>
      </c>
      <c r="AE105" s="11">
        <v>90</v>
      </c>
    </row>
    <row r="106" spans="1:31" x14ac:dyDescent="0.35">
      <c r="A106" s="11">
        <v>118686523472</v>
      </c>
      <c r="B106" s="11">
        <v>457681635</v>
      </c>
      <c r="C106" s="19">
        <v>45542.658125000002</v>
      </c>
      <c r="D106" s="19">
        <v>45542.729490740741</v>
      </c>
      <c r="E106" s="11" t="s">
        <v>414</v>
      </c>
      <c r="I106" s="11">
        <f t="shared" si="1"/>
        <v>103</v>
      </c>
      <c r="J106" s="11" t="s">
        <v>905</v>
      </c>
      <c r="K106" s="11" t="s">
        <v>906</v>
      </c>
      <c r="L106" s="11" t="s">
        <v>25</v>
      </c>
      <c r="M106" s="11" t="s">
        <v>99</v>
      </c>
      <c r="N106" s="11" t="s">
        <v>46</v>
      </c>
      <c r="O106" s="11" t="s">
        <v>28</v>
      </c>
      <c r="P106" s="11" t="s">
        <v>29</v>
      </c>
      <c r="Q106" s="11" t="s">
        <v>30</v>
      </c>
      <c r="R106" s="11" t="s">
        <v>31</v>
      </c>
      <c r="S106" s="11" t="s">
        <v>32</v>
      </c>
      <c r="T106" s="11" t="s">
        <v>33</v>
      </c>
      <c r="U106" s="11" t="s">
        <v>116</v>
      </c>
      <c r="V106" s="11" t="s">
        <v>63</v>
      </c>
      <c r="W106" s="11" t="s">
        <v>85</v>
      </c>
      <c r="X106" s="11" t="s">
        <v>73</v>
      </c>
      <c r="Y106" s="11" t="s">
        <v>125</v>
      </c>
      <c r="Z106" s="66" t="s">
        <v>907</v>
      </c>
      <c r="AA106" s="66" t="s">
        <v>908</v>
      </c>
      <c r="AB106" s="66" t="s">
        <v>427</v>
      </c>
      <c r="AC106" s="66" t="s">
        <v>909</v>
      </c>
      <c r="AD106" s="11" t="s">
        <v>910</v>
      </c>
      <c r="AE106" s="11">
        <v>85</v>
      </c>
    </row>
    <row r="107" spans="1:31" x14ac:dyDescent="0.35">
      <c r="A107" s="11">
        <v>118686543753</v>
      </c>
      <c r="B107" s="11">
        <v>457681635</v>
      </c>
      <c r="C107" s="19">
        <v>45542.695625</v>
      </c>
      <c r="D107" s="19">
        <v>45542.722604166665</v>
      </c>
      <c r="E107" s="11" t="s">
        <v>414</v>
      </c>
      <c r="I107" s="11">
        <f t="shared" si="1"/>
        <v>104</v>
      </c>
      <c r="J107" s="11" t="s">
        <v>911</v>
      </c>
      <c r="K107" s="11" t="s">
        <v>912</v>
      </c>
      <c r="L107" s="11" t="s">
        <v>25</v>
      </c>
      <c r="M107" s="11" t="s">
        <v>99</v>
      </c>
      <c r="N107" s="11" t="s">
        <v>46</v>
      </c>
      <c r="O107" s="11" t="s">
        <v>28</v>
      </c>
      <c r="P107" s="11" t="s">
        <v>29</v>
      </c>
      <c r="Q107" s="11" t="s">
        <v>30</v>
      </c>
      <c r="R107" s="11" t="s">
        <v>38</v>
      </c>
      <c r="S107" s="11" t="s">
        <v>110</v>
      </c>
      <c r="T107" s="11" t="s">
        <v>33</v>
      </c>
      <c r="U107" s="11" t="s">
        <v>116</v>
      </c>
      <c r="V107" s="11" t="s">
        <v>119</v>
      </c>
      <c r="W107" s="11" t="s">
        <v>85</v>
      </c>
      <c r="X107" s="11" t="s">
        <v>37</v>
      </c>
      <c r="Y107" s="11" t="s">
        <v>125</v>
      </c>
      <c r="Z107" s="11" t="s">
        <v>913</v>
      </c>
      <c r="AA107" s="11" t="s">
        <v>914</v>
      </c>
      <c r="AB107" s="11" t="s">
        <v>915</v>
      </c>
      <c r="AC107" s="11">
        <v>3000000000</v>
      </c>
      <c r="AD107" s="11">
        <v>-1700000000</v>
      </c>
      <c r="AE107" s="11">
        <v>70</v>
      </c>
    </row>
    <row r="108" spans="1:31" x14ac:dyDescent="0.35">
      <c r="A108" s="11">
        <v>118686532976</v>
      </c>
      <c r="B108" s="11">
        <v>457681635</v>
      </c>
      <c r="C108" s="19">
        <v>45542.675671296296</v>
      </c>
      <c r="D108" s="19">
        <v>45542.72011574074</v>
      </c>
      <c r="E108" s="11" t="s">
        <v>363</v>
      </c>
      <c r="I108" s="11">
        <f t="shared" si="1"/>
        <v>105</v>
      </c>
      <c r="J108" s="11" t="s">
        <v>52</v>
      </c>
      <c r="K108" s="11" t="s">
        <v>53</v>
      </c>
      <c r="L108" s="11" t="s">
        <v>25</v>
      </c>
      <c r="M108" s="11" t="s">
        <v>26</v>
      </c>
      <c r="N108" s="11" t="s">
        <v>46</v>
      </c>
      <c r="O108" s="11" t="s">
        <v>28</v>
      </c>
      <c r="P108" s="11" t="s">
        <v>29</v>
      </c>
      <c r="Q108" s="11" t="s">
        <v>30</v>
      </c>
      <c r="R108" s="11" t="s">
        <v>31</v>
      </c>
      <c r="S108" s="11" t="s">
        <v>32</v>
      </c>
      <c r="T108" s="11" t="s">
        <v>33</v>
      </c>
      <c r="U108" s="11" t="s">
        <v>116</v>
      </c>
      <c r="V108" s="11" t="s">
        <v>35</v>
      </c>
      <c r="W108" s="11" t="s">
        <v>36</v>
      </c>
      <c r="X108" s="11" t="s">
        <v>37</v>
      </c>
      <c r="Y108" s="11" t="s">
        <v>38</v>
      </c>
      <c r="Z108" s="66" t="s">
        <v>54</v>
      </c>
      <c r="AA108" s="11" t="s">
        <v>55</v>
      </c>
      <c r="AB108" s="11" t="s">
        <v>56</v>
      </c>
      <c r="AC108" s="11" t="s">
        <v>57</v>
      </c>
      <c r="AD108" s="11" t="s">
        <v>58</v>
      </c>
      <c r="AE108" s="11">
        <v>90</v>
      </c>
    </row>
    <row r="109" spans="1:31" x14ac:dyDescent="0.35">
      <c r="A109" s="11">
        <v>118686539472</v>
      </c>
      <c r="B109" s="11">
        <v>457681635</v>
      </c>
      <c r="C109" s="19">
        <v>45542.681793981479</v>
      </c>
      <c r="D109" s="19">
        <v>45542.719861111109</v>
      </c>
      <c r="E109" s="11" t="s">
        <v>916</v>
      </c>
      <c r="I109" s="11">
        <f t="shared" si="1"/>
        <v>106</v>
      </c>
      <c r="J109" s="11" t="s">
        <v>917</v>
      </c>
      <c r="K109" s="11" t="s">
        <v>918</v>
      </c>
      <c r="L109" s="11" t="s">
        <v>25</v>
      </c>
      <c r="M109" s="11" t="s">
        <v>99</v>
      </c>
      <c r="N109" s="11" t="s">
        <v>46</v>
      </c>
      <c r="O109" s="11" t="s">
        <v>111</v>
      </c>
      <c r="P109" s="11" t="s">
        <v>29</v>
      </c>
      <c r="Q109" s="11" t="s">
        <v>101</v>
      </c>
      <c r="R109" s="11" t="s">
        <v>31</v>
      </c>
      <c r="S109" s="11" t="s">
        <v>32</v>
      </c>
      <c r="T109" s="11" t="s">
        <v>28</v>
      </c>
      <c r="U109" s="11" t="s">
        <v>116</v>
      </c>
      <c r="V109" s="11" t="s">
        <v>63</v>
      </c>
      <c r="W109" s="11" t="s">
        <v>64</v>
      </c>
      <c r="X109" s="11" t="s">
        <v>37</v>
      </c>
      <c r="Y109" s="11" t="s">
        <v>38</v>
      </c>
    </row>
    <row r="110" spans="1:31" x14ac:dyDescent="0.35">
      <c r="A110" s="11">
        <v>118686538918</v>
      </c>
      <c r="B110" s="11">
        <v>457681635</v>
      </c>
      <c r="C110" s="19">
        <v>45542.686736111114</v>
      </c>
      <c r="D110" s="19">
        <v>45542.715787037036</v>
      </c>
      <c r="E110" s="11" t="s">
        <v>919</v>
      </c>
      <c r="I110" s="11">
        <f t="shared" si="1"/>
        <v>107</v>
      </c>
      <c r="J110" s="11" t="s">
        <v>920</v>
      </c>
      <c r="K110" s="11" t="s">
        <v>548</v>
      </c>
      <c r="L110" s="11" t="s">
        <v>25</v>
      </c>
      <c r="M110" s="11" t="s">
        <v>102</v>
      </c>
      <c r="N110" s="11" t="s">
        <v>46</v>
      </c>
      <c r="O110" s="11" t="s">
        <v>28</v>
      </c>
      <c r="P110" s="11" t="s">
        <v>29</v>
      </c>
      <c r="Q110" s="11" t="s">
        <v>30</v>
      </c>
      <c r="R110" s="11" t="s">
        <v>31</v>
      </c>
      <c r="S110" s="11" t="s">
        <v>32</v>
      </c>
      <c r="T110" s="11" t="s">
        <v>33</v>
      </c>
      <c r="U110" s="11" t="s">
        <v>116</v>
      </c>
      <c r="V110" s="11" t="s">
        <v>63</v>
      </c>
      <c r="W110" s="11" t="s">
        <v>64</v>
      </c>
      <c r="X110" s="11" t="s">
        <v>73</v>
      </c>
      <c r="Y110" s="11" t="s">
        <v>125</v>
      </c>
      <c r="Z110" s="11" t="s">
        <v>921</v>
      </c>
      <c r="AA110" s="11" t="s">
        <v>922</v>
      </c>
      <c r="AB110" s="11" t="s">
        <v>922</v>
      </c>
      <c r="AC110" s="11" t="s">
        <v>923</v>
      </c>
      <c r="AD110" s="11" t="s">
        <v>924</v>
      </c>
      <c r="AE110" s="11">
        <v>40</v>
      </c>
    </row>
    <row r="111" spans="1:31" x14ac:dyDescent="0.35">
      <c r="A111" s="11">
        <v>118686537632</v>
      </c>
      <c r="B111" s="11">
        <v>457681635</v>
      </c>
      <c r="C111" s="19">
        <v>45542.684166666666</v>
      </c>
      <c r="D111" s="19">
        <v>45542.715509259258</v>
      </c>
      <c r="E111" s="11" t="s">
        <v>421</v>
      </c>
      <c r="I111" s="11">
        <f t="shared" si="1"/>
        <v>108</v>
      </c>
      <c r="J111" s="11" t="s">
        <v>925</v>
      </c>
      <c r="K111" s="11" t="s">
        <v>926</v>
      </c>
      <c r="L111" s="11" t="s">
        <v>25</v>
      </c>
      <c r="M111" s="11" t="s">
        <v>99</v>
      </c>
      <c r="N111" s="11" t="s">
        <v>46</v>
      </c>
      <c r="O111" s="11" t="s">
        <v>28</v>
      </c>
      <c r="P111" s="11" t="s">
        <v>29</v>
      </c>
      <c r="Q111" s="11" t="s">
        <v>30</v>
      </c>
      <c r="R111" s="11" t="s">
        <v>31</v>
      </c>
      <c r="S111" s="11" t="s">
        <v>32</v>
      </c>
      <c r="T111" s="11" t="s">
        <v>33</v>
      </c>
      <c r="U111" s="11" t="s">
        <v>116</v>
      </c>
      <c r="V111" s="11" t="s">
        <v>63</v>
      </c>
      <c r="W111" s="11" t="s">
        <v>85</v>
      </c>
      <c r="X111" s="11" t="s">
        <v>37</v>
      </c>
      <c r="Y111" s="11" t="s">
        <v>125</v>
      </c>
      <c r="Z111" s="11" t="s">
        <v>927</v>
      </c>
      <c r="AA111" s="11" t="s">
        <v>928</v>
      </c>
      <c r="AB111" s="11" t="s">
        <v>929</v>
      </c>
      <c r="AC111" s="11" t="s">
        <v>930</v>
      </c>
      <c r="AD111" s="11" t="s">
        <v>931</v>
      </c>
      <c r="AE111" s="11">
        <v>91</v>
      </c>
    </row>
    <row r="112" spans="1:31" x14ac:dyDescent="0.35">
      <c r="A112" s="11">
        <v>118686537479</v>
      </c>
      <c r="B112" s="11">
        <v>457681635</v>
      </c>
      <c r="C112" s="19">
        <v>45542.683796296296</v>
      </c>
      <c r="D112" s="19">
        <v>45542.713576388887</v>
      </c>
      <c r="E112" s="11" t="s">
        <v>421</v>
      </c>
      <c r="I112" s="11">
        <f t="shared" si="1"/>
        <v>109</v>
      </c>
      <c r="J112" s="11" t="s">
        <v>932</v>
      </c>
      <c r="K112" s="11" t="s">
        <v>933</v>
      </c>
      <c r="L112" s="11" t="s">
        <v>25</v>
      </c>
      <c r="M112" s="11" t="s">
        <v>99</v>
      </c>
      <c r="N112" s="11" t="s">
        <v>46</v>
      </c>
      <c r="O112" s="11" t="s">
        <v>28</v>
      </c>
      <c r="P112" s="11" t="s">
        <v>29</v>
      </c>
      <c r="Q112" s="11" t="s">
        <v>30</v>
      </c>
      <c r="R112" s="11" t="s">
        <v>31</v>
      </c>
      <c r="S112" s="11" t="s">
        <v>32</v>
      </c>
      <c r="T112" s="11" t="s">
        <v>33</v>
      </c>
      <c r="U112" s="11" t="s">
        <v>62</v>
      </c>
      <c r="V112" s="11" t="s">
        <v>63</v>
      </c>
      <c r="W112" s="11" t="s">
        <v>64</v>
      </c>
      <c r="X112" s="11" t="s">
        <v>73</v>
      </c>
      <c r="Y112" s="11" t="s">
        <v>66</v>
      </c>
      <c r="Z112" s="66" t="s">
        <v>934</v>
      </c>
      <c r="AA112" s="11" t="s">
        <v>935</v>
      </c>
      <c r="AB112" s="11" t="s">
        <v>936</v>
      </c>
      <c r="AC112" s="11" t="s">
        <v>937</v>
      </c>
      <c r="AD112" s="11" t="s">
        <v>938</v>
      </c>
      <c r="AE112" s="11">
        <v>93</v>
      </c>
    </row>
    <row r="113" spans="1:31" x14ac:dyDescent="0.35">
      <c r="A113" s="11">
        <v>118686546847</v>
      </c>
      <c r="B113" s="11">
        <v>457681635</v>
      </c>
      <c r="C113" s="19">
        <v>45542.701481481483</v>
      </c>
      <c r="D113" s="19">
        <v>45542.708078703705</v>
      </c>
      <c r="E113" s="11" t="s">
        <v>414</v>
      </c>
      <c r="I113" s="11">
        <f t="shared" si="1"/>
        <v>110</v>
      </c>
      <c r="J113" s="11" t="s">
        <v>939</v>
      </c>
      <c r="K113" s="11" t="s">
        <v>940</v>
      </c>
      <c r="L113" s="11" t="s">
        <v>25</v>
      </c>
      <c r="M113" s="11" t="s">
        <v>99</v>
      </c>
      <c r="N113" s="11" t="s">
        <v>46</v>
      </c>
      <c r="O113" s="11" t="s">
        <v>28</v>
      </c>
      <c r="P113" s="11" t="s">
        <v>29</v>
      </c>
      <c r="Q113" s="11" t="s">
        <v>30</v>
      </c>
      <c r="R113" s="11" t="s">
        <v>31</v>
      </c>
      <c r="S113" s="11" t="s">
        <v>32</v>
      </c>
      <c r="T113" s="11" t="s">
        <v>28</v>
      </c>
      <c r="U113" s="11" t="s">
        <v>116</v>
      </c>
      <c r="V113" s="11" t="s">
        <v>63</v>
      </c>
      <c r="W113" s="11" t="s">
        <v>64</v>
      </c>
      <c r="X113" s="11" t="s">
        <v>73</v>
      </c>
      <c r="Y113" s="11" t="s">
        <v>125</v>
      </c>
      <c r="Z113" s="11">
        <v>0</v>
      </c>
      <c r="AA113" s="11">
        <v>0</v>
      </c>
      <c r="AB113" s="11">
        <v>0</v>
      </c>
      <c r="AC113" s="11">
        <v>0</v>
      </c>
      <c r="AD113" s="11" t="s">
        <v>941</v>
      </c>
      <c r="AE113" s="11">
        <v>77</v>
      </c>
    </row>
    <row r="114" spans="1:31" x14ac:dyDescent="0.35">
      <c r="A114" s="11">
        <v>118686534075</v>
      </c>
      <c r="B114" s="11">
        <v>457681635</v>
      </c>
      <c r="C114" s="19">
        <v>45542.67523148148</v>
      </c>
      <c r="D114" s="19">
        <v>45542.706400462965</v>
      </c>
      <c r="E114" s="11" t="s">
        <v>363</v>
      </c>
      <c r="I114" s="11">
        <f t="shared" si="1"/>
        <v>111</v>
      </c>
      <c r="J114" s="11" t="s">
        <v>44</v>
      </c>
      <c r="K114" s="11" t="s">
        <v>45</v>
      </c>
      <c r="L114" s="11" t="s">
        <v>25</v>
      </c>
      <c r="M114" s="11" t="s">
        <v>26</v>
      </c>
      <c r="N114" s="11" t="s">
        <v>46</v>
      </c>
      <c r="O114" s="11" t="s">
        <v>28</v>
      </c>
      <c r="P114" s="11" t="s">
        <v>29</v>
      </c>
      <c r="Q114" s="11" t="s">
        <v>30</v>
      </c>
      <c r="R114" s="11" t="s">
        <v>31</v>
      </c>
      <c r="S114" s="11" t="s">
        <v>32</v>
      </c>
      <c r="T114" s="11" t="s">
        <v>33</v>
      </c>
      <c r="U114" s="11" t="s">
        <v>116</v>
      </c>
      <c r="V114" s="11" t="s">
        <v>35</v>
      </c>
      <c r="W114" s="11" t="s">
        <v>36</v>
      </c>
      <c r="X114" s="11" t="s">
        <v>37</v>
      </c>
      <c r="Y114" s="11" t="s">
        <v>38</v>
      </c>
      <c r="Z114" s="66" t="s">
        <v>47</v>
      </c>
      <c r="AA114" s="11" t="s">
        <v>48</v>
      </c>
      <c r="AB114" s="11" t="s">
        <v>49</v>
      </c>
      <c r="AC114" s="11" t="s">
        <v>50</v>
      </c>
      <c r="AD114" s="11" t="s">
        <v>51</v>
      </c>
      <c r="AE114" s="11">
        <v>61</v>
      </c>
    </row>
    <row r="115" spans="1:31" x14ac:dyDescent="0.35">
      <c r="A115" s="11">
        <v>118686521978</v>
      </c>
      <c r="B115" s="11">
        <v>457681635</v>
      </c>
      <c r="C115" s="19">
        <v>45542.654664351852</v>
      </c>
      <c r="D115" s="19">
        <v>45542.704386574071</v>
      </c>
      <c r="E115" s="11" t="s">
        <v>414</v>
      </c>
      <c r="I115" s="11">
        <f t="shared" si="1"/>
        <v>112</v>
      </c>
      <c r="J115" s="11" t="s">
        <v>942</v>
      </c>
      <c r="K115" s="11" t="s">
        <v>943</v>
      </c>
      <c r="L115" s="11" t="s">
        <v>25</v>
      </c>
      <c r="M115" s="11" t="s">
        <v>99</v>
      </c>
      <c r="N115" s="11" t="s">
        <v>107</v>
      </c>
      <c r="O115" s="11" t="s">
        <v>28</v>
      </c>
      <c r="P115" s="11" t="s">
        <v>29</v>
      </c>
      <c r="Q115" s="11" t="s">
        <v>104</v>
      </c>
      <c r="R115" s="11" t="s">
        <v>38</v>
      </c>
      <c r="S115" s="11" t="s">
        <v>110</v>
      </c>
      <c r="T115" s="11" t="s">
        <v>28</v>
      </c>
      <c r="U115" s="11" t="s">
        <v>62</v>
      </c>
      <c r="V115" s="11" t="s">
        <v>63</v>
      </c>
      <c r="W115" s="11" t="s">
        <v>85</v>
      </c>
      <c r="X115" s="11" t="s">
        <v>65</v>
      </c>
      <c r="Y115" s="11" t="s">
        <v>38</v>
      </c>
      <c r="Z115" s="66">
        <v>0</v>
      </c>
      <c r="AA115" s="66">
        <v>0</v>
      </c>
      <c r="AB115" s="66">
        <v>0</v>
      </c>
      <c r="AC115" s="66">
        <v>0</v>
      </c>
      <c r="AD115" s="11">
        <v>0</v>
      </c>
      <c r="AE115" s="11">
        <v>51</v>
      </c>
    </row>
    <row r="116" spans="1:31" x14ac:dyDescent="0.35">
      <c r="A116" s="11">
        <v>118686530339</v>
      </c>
      <c r="B116" s="11">
        <v>457681635</v>
      </c>
      <c r="C116" s="19">
        <v>45542.670648148145</v>
      </c>
      <c r="D116" s="19">
        <v>45542.702245370368</v>
      </c>
      <c r="E116" s="11" t="s">
        <v>944</v>
      </c>
      <c r="I116" s="11">
        <f t="shared" si="1"/>
        <v>113</v>
      </c>
      <c r="J116" s="11" t="s">
        <v>945</v>
      </c>
      <c r="K116" s="11" t="s">
        <v>946</v>
      </c>
      <c r="L116" s="11" t="s">
        <v>25</v>
      </c>
      <c r="M116" s="11" t="s">
        <v>99</v>
      </c>
      <c r="N116" s="11" t="s">
        <v>46</v>
      </c>
      <c r="O116" s="11" t="s">
        <v>28</v>
      </c>
    </row>
    <row r="117" spans="1:31" x14ac:dyDescent="0.35">
      <c r="A117" s="11">
        <v>118686542870</v>
      </c>
      <c r="B117" s="11">
        <v>457681635</v>
      </c>
      <c r="C117" s="19">
        <v>45542.694282407407</v>
      </c>
      <c r="D117" s="19">
        <v>45542.697384259256</v>
      </c>
      <c r="E117" s="11" t="s">
        <v>414</v>
      </c>
      <c r="I117" s="11">
        <f t="shared" si="1"/>
        <v>114</v>
      </c>
      <c r="J117" s="11" t="s">
        <v>947</v>
      </c>
      <c r="K117" s="11" t="s">
        <v>948</v>
      </c>
      <c r="L117" s="11" t="s">
        <v>91</v>
      </c>
      <c r="M117" s="11" t="s">
        <v>99</v>
      </c>
      <c r="N117" s="11" t="s">
        <v>46</v>
      </c>
      <c r="O117" s="11" t="s">
        <v>28</v>
      </c>
      <c r="P117" s="11" t="s">
        <v>29</v>
      </c>
      <c r="Q117" s="11" t="s">
        <v>30</v>
      </c>
      <c r="R117" s="11" t="s">
        <v>31</v>
      </c>
      <c r="S117" s="11" t="s">
        <v>32</v>
      </c>
      <c r="T117" s="11" t="s">
        <v>33</v>
      </c>
      <c r="U117" s="11" t="s">
        <v>116</v>
      </c>
      <c r="V117" s="11" t="s">
        <v>63</v>
      </c>
      <c r="W117" s="11" t="s">
        <v>64</v>
      </c>
      <c r="X117" s="11" t="s">
        <v>73</v>
      </c>
      <c r="Y117" s="11" t="s">
        <v>125</v>
      </c>
      <c r="Z117" s="66" t="s">
        <v>389</v>
      </c>
      <c r="AA117" s="66" t="s">
        <v>389</v>
      </c>
      <c r="AB117" s="66" t="s">
        <v>389</v>
      </c>
      <c r="AC117" s="66" t="s">
        <v>389</v>
      </c>
      <c r="AD117" s="11" t="s">
        <v>949</v>
      </c>
      <c r="AE117" s="11">
        <v>80</v>
      </c>
    </row>
    <row r="118" spans="1:31" x14ac:dyDescent="0.35">
      <c r="A118" s="11">
        <v>118686523128</v>
      </c>
      <c r="B118" s="11">
        <v>457681635</v>
      </c>
      <c r="C118" s="19">
        <v>45542.657141203701</v>
      </c>
      <c r="D118" s="19">
        <v>45542.694618055553</v>
      </c>
      <c r="E118" s="11" t="s">
        <v>363</v>
      </c>
      <c r="I118" s="11">
        <f t="shared" si="1"/>
        <v>115</v>
      </c>
      <c r="J118" s="11" t="s">
        <v>23</v>
      </c>
      <c r="K118" s="11" t="s">
        <v>24</v>
      </c>
      <c r="L118" s="11" t="s">
        <v>25</v>
      </c>
      <c r="M118" s="11" t="s">
        <v>26</v>
      </c>
      <c r="N118" s="11" t="s">
        <v>27</v>
      </c>
      <c r="O118" s="11" t="s">
        <v>28</v>
      </c>
      <c r="P118" s="11" t="s">
        <v>29</v>
      </c>
      <c r="Q118" s="11" t="s">
        <v>30</v>
      </c>
      <c r="R118" s="11" t="s">
        <v>31</v>
      </c>
      <c r="S118" s="11" t="s">
        <v>32</v>
      </c>
      <c r="T118" s="11" t="s">
        <v>33</v>
      </c>
      <c r="U118" s="11" t="s">
        <v>116</v>
      </c>
      <c r="V118" s="11" t="s">
        <v>35</v>
      </c>
      <c r="W118" s="11" t="s">
        <v>36</v>
      </c>
      <c r="X118" s="11" t="s">
        <v>37</v>
      </c>
      <c r="Y118" s="11" t="s">
        <v>38</v>
      </c>
      <c r="Z118" s="11" t="s">
        <v>39</v>
      </c>
      <c r="AA118" s="11" t="s">
        <v>40</v>
      </c>
      <c r="AB118" s="11" t="s">
        <v>41</v>
      </c>
      <c r="AC118" s="11" t="s">
        <v>42</v>
      </c>
      <c r="AD118" s="11" t="s">
        <v>43</v>
      </c>
      <c r="AE118" s="11">
        <v>72</v>
      </c>
    </row>
    <row r="119" spans="1:31" x14ac:dyDescent="0.35">
      <c r="A119" s="11">
        <v>118686537832</v>
      </c>
      <c r="B119" s="11">
        <v>457681635</v>
      </c>
      <c r="C119" s="19">
        <v>45542.684895833336</v>
      </c>
      <c r="D119" s="19">
        <v>45542.690532407411</v>
      </c>
      <c r="E119" s="11" t="s">
        <v>414</v>
      </c>
      <c r="I119" s="11">
        <f t="shared" si="1"/>
        <v>116</v>
      </c>
      <c r="J119" s="11" t="s">
        <v>950</v>
      </c>
      <c r="K119" s="11" t="s">
        <v>951</v>
      </c>
      <c r="L119" s="11" t="s">
        <v>25</v>
      </c>
      <c r="M119" s="11" t="s">
        <v>99</v>
      </c>
      <c r="N119" s="11" t="s">
        <v>46</v>
      </c>
      <c r="O119" s="11" t="s">
        <v>28</v>
      </c>
      <c r="P119" s="11" t="s">
        <v>29</v>
      </c>
      <c r="Q119" s="11" t="s">
        <v>30</v>
      </c>
      <c r="R119" s="11" t="s">
        <v>31</v>
      </c>
      <c r="S119" s="11" t="s">
        <v>32</v>
      </c>
      <c r="T119" s="11" t="s">
        <v>33</v>
      </c>
      <c r="U119" s="11" t="s">
        <v>116</v>
      </c>
      <c r="V119" s="11" t="s">
        <v>63</v>
      </c>
      <c r="W119" s="11" t="s">
        <v>64</v>
      </c>
      <c r="X119" s="11" t="s">
        <v>73</v>
      </c>
      <c r="Y119" s="11" t="s">
        <v>125</v>
      </c>
      <c r="Z119" s="66" t="s">
        <v>389</v>
      </c>
      <c r="AA119" s="66" t="s">
        <v>389</v>
      </c>
      <c r="AB119" s="66" t="s">
        <v>389</v>
      </c>
      <c r="AC119" s="66" t="s">
        <v>389</v>
      </c>
      <c r="AD119" s="11" t="s">
        <v>952</v>
      </c>
      <c r="AE119" s="11">
        <v>80</v>
      </c>
    </row>
    <row r="120" spans="1:31" x14ac:dyDescent="0.35">
      <c r="A120" s="11">
        <v>118686524265</v>
      </c>
      <c r="B120" s="11">
        <v>457681635</v>
      </c>
      <c r="C120" s="19">
        <v>45542.659699074073</v>
      </c>
      <c r="D120" s="19">
        <v>45542.687835648147</v>
      </c>
      <c r="E120" s="11" t="s">
        <v>414</v>
      </c>
      <c r="I120" s="11">
        <f t="shared" si="1"/>
        <v>117</v>
      </c>
      <c r="J120" s="11" t="s">
        <v>953</v>
      </c>
      <c r="K120" s="11" t="s">
        <v>954</v>
      </c>
      <c r="L120" s="11" t="s">
        <v>25</v>
      </c>
      <c r="M120" s="11" t="s">
        <v>99</v>
      </c>
      <c r="N120" s="11" t="s">
        <v>46</v>
      </c>
      <c r="O120" s="11" t="s">
        <v>28</v>
      </c>
      <c r="P120" s="11" t="s">
        <v>29</v>
      </c>
      <c r="Q120" s="11" t="s">
        <v>30</v>
      </c>
      <c r="R120" s="11" t="s">
        <v>31</v>
      </c>
      <c r="S120" s="11" t="s">
        <v>32</v>
      </c>
      <c r="T120" s="11" t="s">
        <v>33</v>
      </c>
      <c r="U120" s="11" t="s">
        <v>115</v>
      </c>
      <c r="V120" s="11" t="s">
        <v>63</v>
      </c>
      <c r="W120" s="11" t="s">
        <v>64</v>
      </c>
      <c r="X120" s="11" t="s">
        <v>73</v>
      </c>
      <c r="Y120" s="11" t="s">
        <v>125</v>
      </c>
      <c r="Z120" s="66" t="s">
        <v>955</v>
      </c>
      <c r="AA120" s="66" t="s">
        <v>956</v>
      </c>
      <c r="AB120" s="66" t="s">
        <v>957</v>
      </c>
      <c r="AC120" s="11" t="s">
        <v>958</v>
      </c>
      <c r="AD120" s="11" t="s">
        <v>959</v>
      </c>
      <c r="AE120" s="11">
        <v>75</v>
      </c>
    </row>
    <row r="121" spans="1:31" x14ac:dyDescent="0.35">
      <c r="A121" s="11">
        <v>118686522553</v>
      </c>
      <c r="B121" s="11">
        <v>457681635</v>
      </c>
      <c r="C121" s="19">
        <v>45542.656238425923</v>
      </c>
      <c r="D121" s="19">
        <v>45542.687337962961</v>
      </c>
      <c r="E121" s="11" t="s">
        <v>414</v>
      </c>
      <c r="I121" s="11">
        <f t="shared" si="1"/>
        <v>118</v>
      </c>
      <c r="J121" s="11" t="s">
        <v>960</v>
      </c>
      <c r="K121" s="11" t="s">
        <v>961</v>
      </c>
      <c r="L121" s="11" t="s">
        <v>25</v>
      </c>
      <c r="M121" s="11" t="s">
        <v>99</v>
      </c>
      <c r="N121" s="11" t="s">
        <v>46</v>
      </c>
      <c r="O121" s="11" t="s">
        <v>28</v>
      </c>
      <c r="P121" s="11" t="s">
        <v>29</v>
      </c>
      <c r="Q121" s="11" t="s">
        <v>30</v>
      </c>
      <c r="R121" s="11" t="s">
        <v>31</v>
      </c>
      <c r="S121" s="11" t="s">
        <v>32</v>
      </c>
      <c r="T121" s="11" t="s">
        <v>33</v>
      </c>
      <c r="U121" s="11" t="s">
        <v>116</v>
      </c>
      <c r="V121" s="11" t="s">
        <v>63</v>
      </c>
      <c r="W121" s="11" t="s">
        <v>64</v>
      </c>
      <c r="X121" s="11" t="s">
        <v>73</v>
      </c>
      <c r="Y121" s="11" t="s">
        <v>38</v>
      </c>
      <c r="Z121" s="66" t="s">
        <v>962</v>
      </c>
      <c r="AA121" s="66" t="s">
        <v>963</v>
      </c>
      <c r="AB121" s="66" t="s">
        <v>964</v>
      </c>
      <c r="AC121" s="11" t="s">
        <v>965</v>
      </c>
      <c r="AD121" s="11" t="s">
        <v>966</v>
      </c>
      <c r="AE121" s="11">
        <v>70</v>
      </c>
    </row>
    <row r="122" spans="1:31" x14ac:dyDescent="0.35">
      <c r="A122" s="11">
        <v>118686531854</v>
      </c>
      <c r="B122" s="11">
        <v>457681635</v>
      </c>
      <c r="C122" s="19">
        <v>45542.673703703702</v>
      </c>
      <c r="D122" s="19">
        <v>45542.674837962964</v>
      </c>
      <c r="E122" s="11" t="s">
        <v>967</v>
      </c>
      <c r="I122" s="11">
        <f t="shared" si="1"/>
        <v>119</v>
      </c>
      <c r="J122" s="11" t="s">
        <v>968</v>
      </c>
      <c r="K122" s="11" t="s">
        <v>969</v>
      </c>
      <c r="L122" s="11" t="s">
        <v>25</v>
      </c>
      <c r="M122" s="11" t="s">
        <v>99</v>
      </c>
      <c r="N122" s="11" t="s">
        <v>46</v>
      </c>
      <c r="O122" s="11" t="s">
        <v>28</v>
      </c>
      <c r="P122" s="11" t="s">
        <v>29</v>
      </c>
      <c r="Q122" s="11" t="s">
        <v>30</v>
      </c>
      <c r="R122" s="11" t="s">
        <v>31</v>
      </c>
      <c r="S122" s="11" t="s">
        <v>32</v>
      </c>
      <c r="T122" s="11" t="s">
        <v>33</v>
      </c>
      <c r="U122" s="11" t="s">
        <v>116</v>
      </c>
      <c r="V122" s="11" t="s">
        <v>63</v>
      </c>
      <c r="W122" s="11" t="s">
        <v>85</v>
      </c>
      <c r="X122" s="11" t="s">
        <v>73</v>
      </c>
      <c r="Y122" s="11" t="s">
        <v>66</v>
      </c>
    </row>
    <row r="123" spans="1:31" x14ac:dyDescent="0.35">
      <c r="A123" s="11">
        <v>118686527064</v>
      </c>
      <c r="B123" s="11">
        <v>457681635</v>
      </c>
      <c r="C123" s="19">
        <v>45542.65960648148</v>
      </c>
      <c r="D123" s="19">
        <v>45542.668391203704</v>
      </c>
      <c r="E123" s="11" t="s">
        <v>970</v>
      </c>
      <c r="I123" s="11">
        <f t="shared" si="1"/>
        <v>120</v>
      </c>
      <c r="J123" s="11" t="s">
        <v>971</v>
      </c>
      <c r="K123" s="11" t="s">
        <v>972</v>
      </c>
      <c r="L123" s="11" t="s">
        <v>25</v>
      </c>
      <c r="M123" s="11" t="s">
        <v>99</v>
      </c>
      <c r="N123" s="11" t="s">
        <v>46</v>
      </c>
      <c r="O123" s="11" t="s">
        <v>28</v>
      </c>
      <c r="P123" s="11" t="s">
        <v>29</v>
      </c>
      <c r="Q123" s="11" t="s">
        <v>30</v>
      </c>
      <c r="R123" s="11" t="s">
        <v>31</v>
      </c>
      <c r="S123" s="11" t="s">
        <v>32</v>
      </c>
      <c r="T123" s="11" t="s">
        <v>28</v>
      </c>
      <c r="U123" s="11" t="s">
        <v>116</v>
      </c>
      <c r="V123" s="11" t="s">
        <v>35</v>
      </c>
      <c r="W123" s="11" t="s">
        <v>36</v>
      </c>
      <c r="X123" s="11" t="s">
        <v>73</v>
      </c>
      <c r="Y123" s="11" t="s">
        <v>125</v>
      </c>
    </row>
    <row r="124" spans="1:31" x14ac:dyDescent="0.35">
      <c r="A124" s="11">
        <v>118686522650</v>
      </c>
      <c r="B124" s="11">
        <v>457681635</v>
      </c>
      <c r="C124" s="19">
        <v>45542.654965277776</v>
      </c>
      <c r="D124" s="19">
        <v>45542.658715277779</v>
      </c>
      <c r="E124" s="11" t="s">
        <v>973</v>
      </c>
      <c r="I124" s="11">
        <f t="shared" si="1"/>
        <v>121</v>
      </c>
      <c r="J124" s="11" t="s">
        <v>974</v>
      </c>
      <c r="K124" s="11" t="s">
        <v>975</v>
      </c>
      <c r="L124" s="11" t="s">
        <v>25</v>
      </c>
      <c r="M124" s="11" t="s">
        <v>99</v>
      </c>
      <c r="N124" s="11" t="s">
        <v>46</v>
      </c>
      <c r="O124" s="11" t="s">
        <v>28</v>
      </c>
      <c r="P124" s="11" t="s">
        <v>29</v>
      </c>
      <c r="Q124" s="11" t="s">
        <v>30</v>
      </c>
      <c r="R124" s="11" t="s">
        <v>38</v>
      </c>
      <c r="S124" s="11" t="s">
        <v>32</v>
      </c>
      <c r="T124" s="11" t="s">
        <v>61</v>
      </c>
      <c r="U124" s="11" t="s">
        <v>116</v>
      </c>
      <c r="V124" s="11" t="s">
        <v>63</v>
      </c>
      <c r="W124" s="11" t="s">
        <v>64</v>
      </c>
      <c r="X124" s="11" t="s">
        <v>73</v>
      </c>
      <c r="Y124" s="11" t="s">
        <v>66</v>
      </c>
    </row>
    <row r="125" spans="1:31" customFormat="1" ht="14.5" x14ac:dyDescent="0.35">
      <c r="A125">
        <v>118686531854</v>
      </c>
      <c r="B125">
        <v>457681635</v>
      </c>
      <c r="C125" s="1">
        <v>45542.673703703702</v>
      </c>
      <c r="D125" s="1">
        <v>45542.674837962964</v>
      </c>
      <c r="E125" t="s">
        <v>967</v>
      </c>
      <c r="I125" s="11">
        <f t="shared" si="1"/>
        <v>122</v>
      </c>
      <c r="J125" t="s">
        <v>968</v>
      </c>
      <c r="K125" t="s">
        <v>969</v>
      </c>
      <c r="L125" t="s">
        <v>25</v>
      </c>
      <c r="M125" t="s">
        <v>99</v>
      </c>
      <c r="N125" t="s">
        <v>46</v>
      </c>
      <c r="O125" t="s">
        <v>28</v>
      </c>
      <c r="P125" t="s">
        <v>29</v>
      </c>
      <c r="Q125" t="s">
        <v>30</v>
      </c>
      <c r="R125" t="s">
        <v>31</v>
      </c>
      <c r="S125" t="s">
        <v>32</v>
      </c>
      <c r="T125" t="s">
        <v>33</v>
      </c>
      <c r="U125" s="11" t="s">
        <v>116</v>
      </c>
      <c r="V125" t="s">
        <v>63</v>
      </c>
      <c r="W125" t="s">
        <v>85</v>
      </c>
      <c r="X125" t="s">
        <v>73</v>
      </c>
      <c r="Y125" t="s">
        <v>66</v>
      </c>
    </row>
    <row r="126" spans="1:31" customFormat="1" ht="14.5" x14ac:dyDescent="0.35">
      <c r="A126">
        <v>118686527064</v>
      </c>
      <c r="B126">
        <v>457681635</v>
      </c>
      <c r="C126" s="1">
        <v>45542.65960648148</v>
      </c>
      <c r="D126" s="1">
        <v>45542.668391203704</v>
      </c>
      <c r="E126" t="s">
        <v>970</v>
      </c>
      <c r="I126" s="11">
        <f t="shared" si="1"/>
        <v>123</v>
      </c>
      <c r="J126" t="s">
        <v>971</v>
      </c>
      <c r="K126" t="s">
        <v>972</v>
      </c>
      <c r="L126" t="s">
        <v>25</v>
      </c>
      <c r="M126" t="s">
        <v>99</v>
      </c>
      <c r="N126" t="s">
        <v>46</v>
      </c>
      <c r="O126" t="s">
        <v>28</v>
      </c>
      <c r="P126" t="s">
        <v>29</v>
      </c>
      <c r="Q126" t="s">
        <v>30</v>
      </c>
      <c r="R126" t="s">
        <v>31</v>
      </c>
      <c r="S126" t="s">
        <v>32</v>
      </c>
      <c r="T126" t="s">
        <v>28</v>
      </c>
      <c r="U126" s="11" t="s">
        <v>116</v>
      </c>
      <c r="V126" t="s">
        <v>35</v>
      </c>
      <c r="W126" t="s">
        <v>36</v>
      </c>
      <c r="X126" t="s">
        <v>73</v>
      </c>
      <c r="Y126" t="s">
        <v>125</v>
      </c>
    </row>
    <row r="127" spans="1:31" customFormat="1" ht="14.5" x14ac:dyDescent="0.35">
      <c r="A127">
        <v>118686522650</v>
      </c>
      <c r="B127">
        <v>457681635</v>
      </c>
      <c r="C127" s="1">
        <v>45542.654965277776</v>
      </c>
      <c r="D127" s="1">
        <v>45542.658715277779</v>
      </c>
      <c r="E127" t="s">
        <v>973</v>
      </c>
      <c r="I127" s="11">
        <f t="shared" si="1"/>
        <v>124</v>
      </c>
      <c r="J127" t="s">
        <v>974</v>
      </c>
      <c r="K127" t="s">
        <v>975</v>
      </c>
      <c r="L127" t="s">
        <v>25</v>
      </c>
      <c r="M127" t="s">
        <v>99</v>
      </c>
      <c r="N127" t="s">
        <v>46</v>
      </c>
      <c r="O127" t="s">
        <v>28</v>
      </c>
      <c r="P127" t="s">
        <v>29</v>
      </c>
      <c r="Q127" t="s">
        <v>30</v>
      </c>
      <c r="R127" t="s">
        <v>38</v>
      </c>
      <c r="S127" t="s">
        <v>32</v>
      </c>
      <c r="T127" t="s">
        <v>61</v>
      </c>
      <c r="U127" s="11" t="s">
        <v>116</v>
      </c>
      <c r="V127" t="s">
        <v>63</v>
      </c>
      <c r="W127" t="s">
        <v>64</v>
      </c>
      <c r="X127" t="s">
        <v>73</v>
      </c>
      <c r="Y127" t="s">
        <v>66</v>
      </c>
    </row>
    <row r="128" spans="1:31" x14ac:dyDescent="0.35">
      <c r="I128" s="20">
        <f t="shared" ref="I128:I133" si="2">I127+1</f>
        <v>125</v>
      </c>
      <c r="J128" s="20" t="s">
        <v>457</v>
      </c>
      <c r="K128" s="20" t="s">
        <v>458</v>
      </c>
      <c r="L128" s="20" t="s">
        <v>25</v>
      </c>
      <c r="M128" s="20" t="s">
        <v>99</v>
      </c>
      <c r="N128" s="20" t="s">
        <v>46</v>
      </c>
      <c r="O128" s="20" t="s">
        <v>28</v>
      </c>
      <c r="P128" s="20" t="s">
        <v>29</v>
      </c>
      <c r="Q128" s="20" t="s">
        <v>30</v>
      </c>
      <c r="R128" s="20" t="s">
        <v>31</v>
      </c>
      <c r="S128" s="20" t="s">
        <v>32</v>
      </c>
      <c r="T128" s="20" t="s">
        <v>33</v>
      </c>
      <c r="U128" s="20" t="s">
        <v>116</v>
      </c>
      <c r="V128" s="20" t="s">
        <v>63</v>
      </c>
      <c r="W128" s="20" t="s">
        <v>85</v>
      </c>
      <c r="X128" s="20" t="s">
        <v>73</v>
      </c>
      <c r="Y128" s="20" t="s">
        <v>125</v>
      </c>
      <c r="Z128" s="66">
        <v>0</v>
      </c>
      <c r="AA128" s="20">
        <v>10000</v>
      </c>
      <c r="AB128" s="20">
        <v>60000</v>
      </c>
      <c r="AC128" s="20">
        <v>0</v>
      </c>
      <c r="AD128" s="20" t="s">
        <v>976</v>
      </c>
    </row>
    <row r="129" spans="9:31" x14ac:dyDescent="0.35">
      <c r="I129" s="20">
        <f t="shared" si="2"/>
        <v>126</v>
      </c>
      <c r="J129" s="20" t="s">
        <v>977</v>
      </c>
      <c r="K129" s="20" t="s">
        <v>978</v>
      </c>
      <c r="L129" s="20" t="s">
        <v>25</v>
      </c>
      <c r="M129" s="20" t="s">
        <v>99</v>
      </c>
      <c r="N129" s="20" t="s">
        <v>46</v>
      </c>
      <c r="O129" s="20" t="s">
        <v>28</v>
      </c>
      <c r="P129" s="20" t="s">
        <v>29</v>
      </c>
      <c r="Q129" s="20" t="s">
        <v>30</v>
      </c>
      <c r="R129" s="20" t="s">
        <v>31</v>
      </c>
      <c r="S129" s="20" t="s">
        <v>32</v>
      </c>
      <c r="T129" s="20" t="s">
        <v>33</v>
      </c>
      <c r="U129" s="20" t="s">
        <v>116</v>
      </c>
      <c r="V129" s="20" t="s">
        <v>63</v>
      </c>
      <c r="W129" s="20" t="s">
        <v>85</v>
      </c>
      <c r="X129" s="20" t="s">
        <v>73</v>
      </c>
      <c r="Y129" s="20" t="s">
        <v>125</v>
      </c>
      <c r="Z129" s="20"/>
      <c r="AA129" s="20"/>
      <c r="AB129" s="20"/>
      <c r="AC129" s="20"/>
      <c r="AD129" s="20"/>
    </row>
    <row r="130" spans="9:31" x14ac:dyDescent="0.35">
      <c r="I130" s="20">
        <f t="shared" si="2"/>
        <v>127</v>
      </c>
      <c r="J130" s="20" t="s">
        <v>520</v>
      </c>
      <c r="K130" s="20" t="s">
        <v>979</v>
      </c>
      <c r="L130" s="20" t="s">
        <v>25</v>
      </c>
      <c r="M130" s="20" t="s">
        <v>99</v>
      </c>
      <c r="N130" s="20" t="s">
        <v>46</v>
      </c>
      <c r="O130" s="20" t="s">
        <v>28</v>
      </c>
      <c r="P130" s="20" t="s">
        <v>29</v>
      </c>
      <c r="Q130" s="20" t="s">
        <v>30</v>
      </c>
      <c r="R130" s="20" t="s">
        <v>31</v>
      </c>
      <c r="S130" s="20" t="s">
        <v>32</v>
      </c>
      <c r="T130" s="20" t="s">
        <v>28</v>
      </c>
      <c r="U130" s="20" t="s">
        <v>116</v>
      </c>
      <c r="V130" s="20" t="s">
        <v>35</v>
      </c>
      <c r="W130" s="20" t="s">
        <v>64</v>
      </c>
      <c r="X130" s="20" t="s">
        <v>73</v>
      </c>
      <c r="Y130" s="20" t="s">
        <v>125</v>
      </c>
      <c r="Z130" s="20" t="s">
        <v>980</v>
      </c>
      <c r="AA130" s="66">
        <v>0</v>
      </c>
      <c r="AB130" s="20" t="s">
        <v>981</v>
      </c>
      <c r="AC130" s="66" t="s">
        <v>982</v>
      </c>
      <c r="AD130" s="20" t="s">
        <v>983</v>
      </c>
    </row>
    <row r="131" spans="9:31" x14ac:dyDescent="0.35">
      <c r="I131" s="20">
        <f t="shared" si="2"/>
        <v>128</v>
      </c>
      <c r="J131" s="20" t="s">
        <v>695</v>
      </c>
      <c r="K131" s="20" t="s">
        <v>150</v>
      </c>
      <c r="L131" s="20" t="s">
        <v>25</v>
      </c>
      <c r="M131" s="20" t="s">
        <v>99</v>
      </c>
      <c r="N131" s="20" t="s">
        <v>46</v>
      </c>
      <c r="O131" s="20" t="s">
        <v>28</v>
      </c>
      <c r="P131" s="20" t="s">
        <v>29</v>
      </c>
      <c r="Q131" s="20" t="s">
        <v>30</v>
      </c>
      <c r="R131" s="20" t="s">
        <v>31</v>
      </c>
      <c r="S131" s="20" t="s">
        <v>32</v>
      </c>
      <c r="T131" s="20" t="s">
        <v>33</v>
      </c>
      <c r="U131" s="20" t="s">
        <v>116</v>
      </c>
      <c r="V131" s="20" t="s">
        <v>63</v>
      </c>
      <c r="W131" s="20" t="s">
        <v>85</v>
      </c>
      <c r="X131" s="20" t="s">
        <v>37</v>
      </c>
      <c r="Y131" s="20" t="s">
        <v>125</v>
      </c>
      <c r="Z131" s="66">
        <v>400000</v>
      </c>
      <c r="AA131" s="66" t="s">
        <v>145</v>
      </c>
      <c r="AB131" s="66" t="s">
        <v>984</v>
      </c>
      <c r="AC131" s="66" t="s">
        <v>127</v>
      </c>
      <c r="AD131" s="66" t="s">
        <v>128</v>
      </c>
    </row>
    <row r="132" spans="9:31" x14ac:dyDescent="0.35">
      <c r="I132" s="20">
        <f t="shared" si="2"/>
        <v>129</v>
      </c>
      <c r="J132" s="20" t="s">
        <v>600</v>
      </c>
      <c r="K132" s="20" t="s">
        <v>601</v>
      </c>
      <c r="L132" s="20" t="s">
        <v>25</v>
      </c>
      <c r="M132" s="20" t="s">
        <v>99</v>
      </c>
      <c r="N132" s="20" t="s">
        <v>46</v>
      </c>
      <c r="O132" s="20" t="s">
        <v>28</v>
      </c>
      <c r="P132" s="20" t="s">
        <v>29</v>
      </c>
      <c r="Q132" s="20" t="s">
        <v>30</v>
      </c>
      <c r="R132" s="20" t="s">
        <v>31</v>
      </c>
      <c r="S132" s="20" t="s">
        <v>32</v>
      </c>
      <c r="T132" s="20" t="s">
        <v>33</v>
      </c>
      <c r="U132" s="20" t="s">
        <v>116</v>
      </c>
      <c r="V132" s="20" t="s">
        <v>63</v>
      </c>
      <c r="W132" s="20" t="s">
        <v>64</v>
      </c>
      <c r="X132" s="20" t="s">
        <v>73</v>
      </c>
      <c r="Y132" s="20" t="s">
        <v>125</v>
      </c>
      <c r="Z132" s="66">
        <v>0</v>
      </c>
      <c r="AA132" s="20">
        <v>100000000</v>
      </c>
      <c r="AB132" s="20">
        <v>100000000</v>
      </c>
      <c r="AC132" s="66" t="s">
        <v>127</v>
      </c>
      <c r="AD132" s="20">
        <v>400000</v>
      </c>
    </row>
    <row r="133" spans="9:31" x14ac:dyDescent="0.35">
      <c r="I133" s="20">
        <f t="shared" si="2"/>
        <v>130</v>
      </c>
      <c r="J133" s="20" t="s">
        <v>1065</v>
      </c>
      <c r="K133" s="20" t="s">
        <v>1067</v>
      </c>
      <c r="L133" s="20" t="s">
        <v>25</v>
      </c>
      <c r="M133" s="20" t="s">
        <v>99</v>
      </c>
      <c r="N133" s="20" t="s">
        <v>46</v>
      </c>
      <c r="O133" s="20" t="s">
        <v>28</v>
      </c>
      <c r="P133" s="20" t="s">
        <v>29</v>
      </c>
      <c r="Q133" s="20" t="s">
        <v>30</v>
      </c>
      <c r="R133" s="20" t="s">
        <v>31</v>
      </c>
      <c r="S133" s="20" t="s">
        <v>32</v>
      </c>
      <c r="T133" s="20" t="s">
        <v>33</v>
      </c>
      <c r="U133" s="20" t="s">
        <v>116</v>
      </c>
      <c r="V133" s="20" t="s">
        <v>63</v>
      </c>
      <c r="W133" s="20" t="s">
        <v>64</v>
      </c>
      <c r="X133" s="20" t="s">
        <v>73</v>
      </c>
      <c r="Y133" s="20" t="s">
        <v>125</v>
      </c>
      <c r="Z133" s="66">
        <v>0</v>
      </c>
      <c r="AA133" s="20">
        <v>0</v>
      </c>
      <c r="AB133" s="20">
        <v>0</v>
      </c>
      <c r="AC133" s="66">
        <v>0</v>
      </c>
      <c r="AD133" s="71">
        <v>1150000</v>
      </c>
    </row>
    <row r="134" spans="9:31" x14ac:dyDescent="0.35">
      <c r="Z134" s="67"/>
    </row>
    <row r="135" spans="9:31" x14ac:dyDescent="0.35">
      <c r="Z135" s="68"/>
    </row>
    <row r="138" spans="9:31" x14ac:dyDescent="0.35">
      <c r="I138" s="12" t="s">
        <v>985</v>
      </c>
      <c r="J138" s="11" t="s">
        <v>129</v>
      </c>
      <c r="L138" s="11" t="s">
        <v>130</v>
      </c>
      <c r="M138" s="11" t="s">
        <v>131</v>
      </c>
      <c r="N138" s="11" t="s">
        <v>132</v>
      </c>
      <c r="O138" s="11" t="s">
        <v>133</v>
      </c>
      <c r="P138" s="11" t="s">
        <v>134</v>
      </c>
      <c r="Q138" s="11" t="s">
        <v>135</v>
      </c>
      <c r="R138" s="11" t="s">
        <v>136</v>
      </c>
      <c r="S138" s="11" t="s">
        <v>137</v>
      </c>
      <c r="T138" s="11" t="s">
        <v>138</v>
      </c>
      <c r="U138" s="11" t="s">
        <v>139</v>
      </c>
      <c r="V138" s="11" t="s">
        <v>140</v>
      </c>
      <c r="W138" s="11" t="s">
        <v>141</v>
      </c>
      <c r="X138" s="11" t="s">
        <v>142</v>
      </c>
      <c r="Y138" s="11" t="s">
        <v>143</v>
      </c>
      <c r="Z138" s="11" t="s">
        <v>144</v>
      </c>
      <c r="AA138" s="11" t="s">
        <v>145</v>
      </c>
      <c r="AB138" s="11" t="s">
        <v>146</v>
      </c>
      <c r="AC138" s="11" t="s">
        <v>127</v>
      </c>
      <c r="AD138" s="11" t="s">
        <v>128</v>
      </c>
    </row>
    <row r="139" spans="9:31" x14ac:dyDescent="0.35">
      <c r="I139" s="11">
        <f>I133+1</f>
        <v>131</v>
      </c>
      <c r="J139" s="11" t="s">
        <v>149</v>
      </c>
      <c r="K139" s="11" t="s">
        <v>150</v>
      </c>
      <c r="L139" s="11" t="s">
        <v>130</v>
      </c>
      <c r="M139" s="11" t="s">
        <v>131</v>
      </c>
      <c r="N139" s="11" t="s">
        <v>132</v>
      </c>
      <c r="O139" s="11" t="s">
        <v>133</v>
      </c>
      <c r="P139" s="11" t="s">
        <v>134</v>
      </c>
      <c r="Q139" s="11" t="s">
        <v>135</v>
      </c>
      <c r="R139" s="11" t="s">
        <v>136</v>
      </c>
      <c r="S139" s="11" t="s">
        <v>137</v>
      </c>
      <c r="T139" s="11" t="s">
        <v>138</v>
      </c>
      <c r="U139" s="11" t="s">
        <v>139</v>
      </c>
      <c r="V139" s="11" t="s">
        <v>140</v>
      </c>
      <c r="W139" s="11" t="s">
        <v>141</v>
      </c>
      <c r="X139" s="11" t="s">
        <v>151</v>
      </c>
      <c r="Y139" s="11" t="s">
        <v>143</v>
      </c>
      <c r="Z139" s="11" t="s">
        <v>152</v>
      </c>
      <c r="AA139" s="11" t="s">
        <v>153</v>
      </c>
      <c r="AB139" s="11" t="s">
        <v>154</v>
      </c>
      <c r="AC139" s="11" t="s">
        <v>147</v>
      </c>
      <c r="AD139" s="11" t="s">
        <v>148</v>
      </c>
      <c r="AE139" s="11">
        <v>98</v>
      </c>
    </row>
    <row r="140" spans="9:31" x14ac:dyDescent="0.35">
      <c r="I140" s="11">
        <f>I139+1</f>
        <v>132</v>
      </c>
      <c r="J140" s="11" t="s">
        <v>155</v>
      </c>
      <c r="K140" s="11" t="s">
        <v>156</v>
      </c>
      <c r="L140" s="11" t="s">
        <v>157</v>
      </c>
      <c r="M140" s="11" t="s">
        <v>158</v>
      </c>
      <c r="N140" s="11" t="s">
        <v>159</v>
      </c>
      <c r="O140" s="11" t="s">
        <v>160</v>
      </c>
      <c r="P140" s="11" t="s">
        <v>161</v>
      </c>
      <c r="Q140" s="11" t="s">
        <v>162</v>
      </c>
      <c r="R140" s="11" t="s">
        <v>163</v>
      </c>
      <c r="S140" s="11" t="s">
        <v>164</v>
      </c>
      <c r="T140" s="11" t="s">
        <v>165</v>
      </c>
      <c r="U140" s="11" t="s">
        <v>166</v>
      </c>
      <c r="V140" s="11" t="s">
        <v>167</v>
      </c>
      <c r="W140" s="11" t="s">
        <v>141</v>
      </c>
      <c r="X140" s="11" t="s">
        <v>168</v>
      </c>
      <c r="Y140" s="11" t="s">
        <v>143</v>
      </c>
    </row>
    <row r="141" spans="9:31" x14ac:dyDescent="0.35">
      <c r="I141" s="11">
        <f t="shared" ref="I141:I156" si="3">I140+1</f>
        <v>133</v>
      </c>
      <c r="J141" s="11" t="s">
        <v>171</v>
      </c>
      <c r="K141" s="11" t="s">
        <v>172</v>
      </c>
      <c r="L141" s="11" t="s">
        <v>130</v>
      </c>
      <c r="M141" s="11" t="s">
        <v>173</v>
      </c>
      <c r="N141" s="11" t="s">
        <v>132</v>
      </c>
      <c r="O141" s="11" t="s">
        <v>174</v>
      </c>
      <c r="P141" s="11" t="s">
        <v>134</v>
      </c>
      <c r="Q141" s="11" t="s">
        <v>135</v>
      </c>
      <c r="R141" s="11" t="s">
        <v>136</v>
      </c>
      <c r="S141" s="11" t="s">
        <v>175</v>
      </c>
      <c r="T141" s="11" t="s">
        <v>138</v>
      </c>
      <c r="U141" s="11" t="s">
        <v>176</v>
      </c>
      <c r="V141" s="11" t="s">
        <v>140</v>
      </c>
      <c r="W141" s="11" t="s">
        <v>177</v>
      </c>
      <c r="X141" s="11" t="s">
        <v>142</v>
      </c>
      <c r="Y141" s="11" t="s">
        <v>178</v>
      </c>
      <c r="Z141" s="11" t="s">
        <v>179</v>
      </c>
      <c r="AA141" s="11" t="s">
        <v>180</v>
      </c>
      <c r="AB141" s="11" t="s">
        <v>179</v>
      </c>
      <c r="AC141" s="11" t="s">
        <v>169</v>
      </c>
      <c r="AD141" s="11" t="s">
        <v>170</v>
      </c>
      <c r="AE141" s="11">
        <v>50</v>
      </c>
    </row>
    <row r="142" spans="9:31" x14ac:dyDescent="0.35">
      <c r="I142" s="11">
        <f t="shared" si="3"/>
        <v>134</v>
      </c>
      <c r="J142" s="11" t="s">
        <v>182</v>
      </c>
      <c r="K142" s="11" t="s">
        <v>183</v>
      </c>
      <c r="L142" s="11" t="s">
        <v>130</v>
      </c>
      <c r="M142" s="11" t="s">
        <v>131</v>
      </c>
      <c r="N142" s="11" t="s">
        <v>184</v>
      </c>
      <c r="O142" s="11" t="s">
        <v>133</v>
      </c>
      <c r="P142" s="11" t="s">
        <v>134</v>
      </c>
      <c r="Q142" s="11" t="s">
        <v>135</v>
      </c>
      <c r="R142" s="11" t="s">
        <v>136</v>
      </c>
      <c r="S142" s="11" t="s">
        <v>137</v>
      </c>
      <c r="T142" s="11" t="s">
        <v>165</v>
      </c>
      <c r="U142" s="11" t="s">
        <v>139</v>
      </c>
      <c r="V142" s="11" t="s">
        <v>140</v>
      </c>
      <c r="W142" s="11" t="s">
        <v>177</v>
      </c>
      <c r="X142" s="11" t="s">
        <v>142</v>
      </c>
      <c r="Y142" s="11" t="s">
        <v>143</v>
      </c>
      <c r="Z142" s="11">
        <v>250000</v>
      </c>
      <c r="AA142" s="11" t="s">
        <v>181</v>
      </c>
      <c r="AB142" s="11" t="s">
        <v>181</v>
      </c>
      <c r="AC142" s="11" t="s">
        <v>181</v>
      </c>
      <c r="AD142" s="11" t="s">
        <v>181</v>
      </c>
      <c r="AE142" s="11">
        <v>65</v>
      </c>
    </row>
    <row r="143" spans="9:31" x14ac:dyDescent="0.35">
      <c r="I143" s="11">
        <f t="shared" si="3"/>
        <v>135</v>
      </c>
      <c r="J143" s="11" t="s">
        <v>187</v>
      </c>
      <c r="K143" s="11" t="s">
        <v>188</v>
      </c>
      <c r="L143" s="11" t="s">
        <v>130</v>
      </c>
      <c r="M143" s="11" t="s">
        <v>131</v>
      </c>
      <c r="N143" s="11" t="s">
        <v>132</v>
      </c>
      <c r="O143" s="11" t="s">
        <v>133</v>
      </c>
      <c r="P143" s="11" t="s">
        <v>134</v>
      </c>
      <c r="Q143" s="11" t="s">
        <v>135</v>
      </c>
      <c r="R143" s="11" t="s">
        <v>136</v>
      </c>
      <c r="S143" s="11" t="s">
        <v>137</v>
      </c>
      <c r="T143" s="11" t="s">
        <v>138</v>
      </c>
      <c r="U143" s="11" t="s">
        <v>139</v>
      </c>
      <c r="V143" s="11" t="s">
        <v>140</v>
      </c>
      <c r="W143" s="11" t="s">
        <v>189</v>
      </c>
      <c r="X143" s="11" t="s">
        <v>142</v>
      </c>
      <c r="Y143" s="11" t="s">
        <v>143</v>
      </c>
      <c r="Z143" s="11" t="s">
        <v>190</v>
      </c>
      <c r="AA143" s="11" t="s">
        <v>186</v>
      </c>
      <c r="AB143" s="11" t="s">
        <v>186</v>
      </c>
      <c r="AC143" s="11" t="s">
        <v>185</v>
      </c>
      <c r="AD143" s="11" t="s">
        <v>186</v>
      </c>
      <c r="AE143" s="11">
        <v>100</v>
      </c>
    </row>
    <row r="144" spans="9:31" x14ac:dyDescent="0.35">
      <c r="I144" s="11">
        <f t="shared" si="3"/>
        <v>136</v>
      </c>
      <c r="J144" s="11" t="s">
        <v>192</v>
      </c>
      <c r="K144" s="11" t="s">
        <v>193</v>
      </c>
      <c r="L144" s="11" t="s">
        <v>130</v>
      </c>
      <c r="M144" s="11" t="s">
        <v>131</v>
      </c>
      <c r="N144" s="11" t="s">
        <v>132</v>
      </c>
      <c r="O144" s="11" t="s">
        <v>133</v>
      </c>
      <c r="P144" s="11" t="s">
        <v>134</v>
      </c>
      <c r="Q144" s="11" t="s">
        <v>135</v>
      </c>
      <c r="R144" s="11" t="s">
        <v>136</v>
      </c>
      <c r="S144" s="11" t="s">
        <v>137</v>
      </c>
      <c r="T144" s="11" t="s">
        <v>138</v>
      </c>
      <c r="U144" s="11" t="s">
        <v>139</v>
      </c>
      <c r="V144" s="11" t="s">
        <v>140</v>
      </c>
      <c r="W144" s="11" t="s">
        <v>189</v>
      </c>
      <c r="X144" s="11" t="s">
        <v>142</v>
      </c>
      <c r="Y144" s="11" t="s">
        <v>194</v>
      </c>
      <c r="Z144" s="11" t="s">
        <v>186</v>
      </c>
      <c r="AA144" s="11" t="s">
        <v>186</v>
      </c>
      <c r="AB144" s="11" t="s">
        <v>186</v>
      </c>
      <c r="AC144" s="11" t="s">
        <v>191</v>
      </c>
      <c r="AD144" s="11" t="s">
        <v>186</v>
      </c>
      <c r="AE144" s="11">
        <v>60</v>
      </c>
    </row>
    <row r="145" spans="9:31" x14ac:dyDescent="0.35">
      <c r="I145" s="11">
        <f t="shared" si="3"/>
        <v>137</v>
      </c>
      <c r="J145" s="11" t="s">
        <v>197</v>
      </c>
      <c r="K145" s="11" t="s">
        <v>198</v>
      </c>
      <c r="L145" s="11" t="s">
        <v>130</v>
      </c>
      <c r="M145" s="11" t="s">
        <v>131</v>
      </c>
      <c r="N145" s="11" t="s">
        <v>184</v>
      </c>
      <c r="O145" s="11" t="s">
        <v>133</v>
      </c>
      <c r="P145" s="11" t="s">
        <v>134</v>
      </c>
      <c r="Q145" s="11" t="s">
        <v>135</v>
      </c>
      <c r="R145" s="11" t="s">
        <v>136</v>
      </c>
      <c r="S145" s="11" t="s">
        <v>137</v>
      </c>
      <c r="T145" s="11" t="s">
        <v>165</v>
      </c>
      <c r="U145" s="11" t="s">
        <v>139</v>
      </c>
      <c r="V145" s="11" t="s">
        <v>140</v>
      </c>
      <c r="W145" s="11" t="s">
        <v>189</v>
      </c>
      <c r="X145" s="11" t="s">
        <v>142</v>
      </c>
      <c r="Y145" s="11" t="s">
        <v>143</v>
      </c>
      <c r="Z145" s="11" t="s">
        <v>199</v>
      </c>
      <c r="AA145" s="11" t="s">
        <v>200</v>
      </c>
      <c r="AB145" s="11" t="s">
        <v>186</v>
      </c>
      <c r="AC145" s="11" t="s">
        <v>195</v>
      </c>
      <c r="AD145" s="11" t="s">
        <v>196</v>
      </c>
      <c r="AE145" s="11">
        <v>60</v>
      </c>
    </row>
    <row r="146" spans="9:31" x14ac:dyDescent="0.35">
      <c r="I146" s="11">
        <f t="shared" si="3"/>
        <v>138</v>
      </c>
      <c r="J146" s="11" t="s">
        <v>202</v>
      </c>
      <c r="K146" s="11" t="s">
        <v>203</v>
      </c>
      <c r="L146" s="11" t="s">
        <v>130</v>
      </c>
      <c r="M146" s="11" t="s">
        <v>131</v>
      </c>
      <c r="N146" s="11" t="s">
        <v>132</v>
      </c>
      <c r="O146" s="11" t="s">
        <v>133</v>
      </c>
      <c r="P146" s="11" t="s">
        <v>134</v>
      </c>
      <c r="Q146" s="11" t="s">
        <v>135</v>
      </c>
      <c r="R146" s="11" t="s">
        <v>136</v>
      </c>
      <c r="S146" s="11" t="s">
        <v>137</v>
      </c>
      <c r="T146" s="11" t="s">
        <v>138</v>
      </c>
      <c r="U146" s="11" t="s">
        <v>139</v>
      </c>
      <c r="V146" s="11" t="s">
        <v>140</v>
      </c>
      <c r="W146" s="11" t="s">
        <v>189</v>
      </c>
      <c r="X146" s="11" t="s">
        <v>142</v>
      </c>
      <c r="Y146" s="11" t="s">
        <v>143</v>
      </c>
      <c r="Z146" s="11" t="s">
        <v>204</v>
      </c>
      <c r="AA146" s="11" t="s">
        <v>186</v>
      </c>
      <c r="AB146" s="11" t="s">
        <v>186</v>
      </c>
      <c r="AC146" s="11" t="s">
        <v>201</v>
      </c>
      <c r="AD146" s="11" t="s">
        <v>186</v>
      </c>
      <c r="AE146" s="11">
        <v>60</v>
      </c>
    </row>
    <row r="147" spans="9:31" x14ac:dyDescent="0.35">
      <c r="I147" s="11">
        <f t="shared" si="3"/>
        <v>139</v>
      </c>
      <c r="J147" s="11" t="s">
        <v>205</v>
      </c>
      <c r="K147" s="11" t="s">
        <v>206</v>
      </c>
      <c r="L147" s="11" t="s">
        <v>130</v>
      </c>
      <c r="M147" s="11" t="s">
        <v>173</v>
      </c>
      <c r="N147" s="11" t="s">
        <v>132</v>
      </c>
      <c r="O147" s="11" t="s">
        <v>133</v>
      </c>
      <c r="P147" s="11" t="s">
        <v>134</v>
      </c>
      <c r="Q147" s="11" t="s">
        <v>135</v>
      </c>
      <c r="R147" s="11" t="s">
        <v>136</v>
      </c>
      <c r="S147" s="11" t="s">
        <v>207</v>
      </c>
      <c r="T147" s="11" t="s">
        <v>138</v>
      </c>
      <c r="U147" s="11" t="s">
        <v>208</v>
      </c>
      <c r="V147" s="11" t="s">
        <v>209</v>
      </c>
      <c r="W147" s="11" t="s">
        <v>177</v>
      </c>
      <c r="X147" s="11" t="s">
        <v>142</v>
      </c>
      <c r="Y147" s="11" t="s">
        <v>178</v>
      </c>
    </row>
    <row r="148" spans="9:31" x14ac:dyDescent="0.35">
      <c r="I148" s="11">
        <f t="shared" si="3"/>
        <v>140</v>
      </c>
      <c r="J148" s="11" t="s">
        <v>210</v>
      </c>
      <c r="K148" s="11" t="s">
        <v>211</v>
      </c>
      <c r="L148" s="11" t="s">
        <v>130</v>
      </c>
      <c r="M148" s="11" t="s">
        <v>131</v>
      </c>
      <c r="N148" s="11" t="s">
        <v>132</v>
      </c>
      <c r="O148" s="11" t="s">
        <v>133</v>
      </c>
      <c r="P148" s="11" t="s">
        <v>134</v>
      </c>
      <c r="Q148" s="11" t="s">
        <v>135</v>
      </c>
      <c r="R148" s="11" t="s">
        <v>136</v>
      </c>
      <c r="S148" s="11" t="s">
        <v>137</v>
      </c>
      <c r="T148" s="11" t="s">
        <v>138</v>
      </c>
      <c r="U148" s="11" t="s">
        <v>139</v>
      </c>
      <c r="V148" s="11" t="s">
        <v>140</v>
      </c>
      <c r="W148" s="11" t="s">
        <v>141</v>
      </c>
      <c r="X148" s="11" t="s">
        <v>151</v>
      </c>
      <c r="Y148" s="11" t="s">
        <v>143</v>
      </c>
      <c r="Z148" s="11" t="s">
        <v>212</v>
      </c>
      <c r="AA148" s="11" t="s">
        <v>213</v>
      </c>
      <c r="AB148" s="11" t="s">
        <v>214</v>
      </c>
      <c r="AC148" s="11">
        <v>0</v>
      </c>
      <c r="AD148" s="11">
        <v>0</v>
      </c>
      <c r="AE148" s="11">
        <v>50</v>
      </c>
    </row>
    <row r="149" spans="9:31" x14ac:dyDescent="0.35">
      <c r="I149" s="11">
        <f t="shared" si="3"/>
        <v>141</v>
      </c>
      <c r="J149" s="11" t="s">
        <v>215</v>
      </c>
      <c r="K149" s="11" t="s">
        <v>216</v>
      </c>
      <c r="L149" s="11" t="s">
        <v>130</v>
      </c>
      <c r="M149" s="11" t="s">
        <v>131</v>
      </c>
      <c r="N149" s="11" t="s">
        <v>132</v>
      </c>
      <c r="O149" s="11" t="s">
        <v>160</v>
      </c>
    </row>
    <row r="150" spans="9:31" x14ac:dyDescent="0.35">
      <c r="I150" s="11">
        <f t="shared" si="3"/>
        <v>142</v>
      </c>
      <c r="J150" s="11" t="s">
        <v>217</v>
      </c>
      <c r="K150" s="11" t="s">
        <v>218</v>
      </c>
      <c r="L150" s="11" t="s">
        <v>130</v>
      </c>
      <c r="M150" s="11" t="s">
        <v>173</v>
      </c>
      <c r="N150" s="11" t="s">
        <v>132</v>
      </c>
      <c r="O150" s="11" t="s">
        <v>133</v>
      </c>
    </row>
    <row r="151" spans="9:31" x14ac:dyDescent="0.35">
      <c r="I151" s="11">
        <f t="shared" si="3"/>
        <v>143</v>
      </c>
      <c r="J151" s="11" t="s">
        <v>219</v>
      </c>
      <c r="K151" s="11" t="s">
        <v>220</v>
      </c>
      <c r="L151" s="11" t="s">
        <v>130</v>
      </c>
      <c r="M151" s="11" t="s">
        <v>221</v>
      </c>
      <c r="N151" s="11" t="s">
        <v>132</v>
      </c>
      <c r="O151" s="11" t="s">
        <v>133</v>
      </c>
      <c r="P151" s="11" t="s">
        <v>134</v>
      </c>
      <c r="Q151" s="11" t="s">
        <v>222</v>
      </c>
      <c r="R151" s="11" t="s">
        <v>136</v>
      </c>
      <c r="S151" s="11" t="s">
        <v>137</v>
      </c>
      <c r="T151" s="11" t="s">
        <v>138</v>
      </c>
      <c r="U151" s="11" t="s">
        <v>139</v>
      </c>
      <c r="V151" s="11" t="s">
        <v>140</v>
      </c>
      <c r="W151" s="11" t="s">
        <v>189</v>
      </c>
      <c r="X151" s="11" t="s">
        <v>151</v>
      </c>
      <c r="Y151" s="11" t="s">
        <v>143</v>
      </c>
    </row>
    <row r="152" spans="9:31" x14ac:dyDescent="0.35">
      <c r="I152" s="11">
        <f t="shared" si="3"/>
        <v>144</v>
      </c>
      <c r="J152" s="11" t="s">
        <v>223</v>
      </c>
      <c r="K152" s="11" t="s">
        <v>224</v>
      </c>
      <c r="L152" s="11" t="s">
        <v>130</v>
      </c>
      <c r="M152" s="11" t="s">
        <v>221</v>
      </c>
      <c r="N152" s="11" t="s">
        <v>132</v>
      </c>
      <c r="O152" s="11" t="s">
        <v>133</v>
      </c>
      <c r="P152" s="11" t="s">
        <v>161</v>
      </c>
      <c r="Q152" s="11" t="s">
        <v>135</v>
      </c>
      <c r="R152" s="11" t="s">
        <v>136</v>
      </c>
      <c r="S152" s="11" t="s">
        <v>207</v>
      </c>
      <c r="T152" s="11" t="s">
        <v>165</v>
      </c>
      <c r="U152" s="11" t="s">
        <v>176</v>
      </c>
      <c r="V152" s="11" t="s">
        <v>209</v>
      </c>
      <c r="W152" s="11" t="s">
        <v>189</v>
      </c>
      <c r="X152" s="11" t="s">
        <v>151</v>
      </c>
      <c r="Y152" s="11" t="s">
        <v>225</v>
      </c>
    </row>
    <row r="153" spans="9:31" x14ac:dyDescent="0.35">
      <c r="I153" s="11">
        <f t="shared" si="3"/>
        <v>145</v>
      </c>
      <c r="J153" s="11" t="s">
        <v>226</v>
      </c>
      <c r="K153" s="11" t="s">
        <v>227</v>
      </c>
      <c r="L153" s="11" t="s">
        <v>130</v>
      </c>
      <c r="M153" s="11" t="s">
        <v>131</v>
      </c>
      <c r="N153" s="11" t="s">
        <v>132</v>
      </c>
      <c r="O153" s="11" t="s">
        <v>228</v>
      </c>
      <c r="P153" s="11" t="s">
        <v>134</v>
      </c>
      <c r="Q153" s="11" t="s">
        <v>135</v>
      </c>
      <c r="R153" s="11" t="s">
        <v>136</v>
      </c>
      <c r="S153" s="11" t="s">
        <v>175</v>
      </c>
      <c r="T153" s="11" t="s">
        <v>165</v>
      </c>
      <c r="U153" s="11" t="s">
        <v>139</v>
      </c>
      <c r="V153" s="11" t="s">
        <v>140</v>
      </c>
      <c r="W153" s="11" t="s">
        <v>189</v>
      </c>
      <c r="X153" s="11" t="s">
        <v>142</v>
      </c>
      <c r="Y153" s="11" t="s">
        <v>143</v>
      </c>
      <c r="Z153" s="11" t="s">
        <v>186</v>
      </c>
      <c r="AA153" s="11" t="s">
        <v>186</v>
      </c>
      <c r="AB153" s="11" t="s">
        <v>186</v>
      </c>
      <c r="AC153" s="11">
        <v>0</v>
      </c>
      <c r="AD153" s="11" t="s">
        <v>186</v>
      </c>
      <c r="AE153" s="11">
        <v>50</v>
      </c>
    </row>
    <row r="154" spans="9:31" ht="14.5" x14ac:dyDescent="0.35">
      <c r="I154" s="11">
        <f t="shared" si="3"/>
        <v>146</v>
      </c>
      <c r="J154" s="11" t="s">
        <v>229</v>
      </c>
      <c r="K154" s="72" t="s">
        <v>230</v>
      </c>
    </row>
    <row r="155" spans="9:31" x14ac:dyDescent="0.35">
      <c r="I155" s="11">
        <f t="shared" si="3"/>
        <v>147</v>
      </c>
      <c r="J155" s="11" t="s">
        <v>231</v>
      </c>
      <c r="K155" s="11" t="s">
        <v>232</v>
      </c>
      <c r="L155" s="11" t="s">
        <v>130</v>
      </c>
      <c r="M155" s="11" t="s">
        <v>221</v>
      </c>
      <c r="N155" s="11" t="s">
        <v>132</v>
      </c>
      <c r="O155" s="11" t="s">
        <v>228</v>
      </c>
    </row>
    <row r="156" spans="9:31" x14ac:dyDescent="0.35">
      <c r="I156" s="11">
        <f t="shared" si="3"/>
        <v>148</v>
      </c>
      <c r="J156" s="11" t="s">
        <v>233</v>
      </c>
      <c r="K156" s="11" t="s">
        <v>234</v>
      </c>
      <c r="L156" s="11" t="s">
        <v>130</v>
      </c>
      <c r="M156" s="11" t="s">
        <v>158</v>
      </c>
      <c r="N156" s="11" t="s">
        <v>132</v>
      </c>
      <c r="O156" s="11" t="s">
        <v>160</v>
      </c>
    </row>
  </sheetData>
  <phoneticPr fontId="12" type="noConversion"/>
  <hyperlinks>
    <hyperlink ref="K35" r:id="rId1" xr:uid="{7743F85D-86D6-4A71-B95C-FC0622800F58}"/>
    <hyperlink ref="K101" r:id="rId2" xr:uid="{80399576-091A-496D-9584-7ABCB46BB2B4}"/>
    <hyperlink ref="K133" r:id="rId3" xr:uid="{C0B0EEFA-5A99-460A-97A2-9E589D0148E7}"/>
    <hyperlink ref="K154" r:id="rId4" xr:uid="{D483CE31-878E-4091-A55B-B424A906A1D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49ED7-FFB9-4AC3-8094-E8D46A14DA3B}">
  <sheetPr>
    <tabColor theme="1"/>
  </sheetPr>
  <dimension ref="A1:AE156"/>
  <sheetViews>
    <sheetView topLeftCell="S1" workbookViewId="0">
      <selection activeCell="AD9" sqref="AD9"/>
    </sheetView>
  </sheetViews>
  <sheetFormatPr defaultColWidth="8.90625" defaultRowHeight="13" x14ac:dyDescent="0.35"/>
  <cols>
    <col min="1" max="1" width="12.36328125" style="11" bestFit="1" customWidth="1"/>
    <col min="2" max="2" width="10" style="11" bestFit="1" customWidth="1"/>
    <col min="3" max="4" width="17.6328125" style="11" bestFit="1" customWidth="1"/>
    <col min="5" max="5" width="14.08984375" style="11" bestFit="1" customWidth="1"/>
    <col min="6" max="8" width="4.08984375" style="11" customWidth="1"/>
    <col min="9" max="9" width="9" style="11" bestFit="1" customWidth="1"/>
    <col min="10" max="10" width="23.6328125" style="11" customWidth="1"/>
    <col min="11" max="11" width="8.90625" style="11"/>
    <col min="12" max="25" width="8.6328125" style="11" customWidth="1"/>
    <col min="26" max="26" width="69.36328125" style="11" customWidth="1"/>
    <col min="27" max="29" width="13.36328125" style="11" bestFit="1" customWidth="1"/>
    <col min="30" max="30" width="72.90625" style="11" customWidth="1"/>
    <col min="31" max="31" width="9" style="11" bestFit="1" customWidth="1"/>
    <col min="32" max="16384" width="8.90625" style="11"/>
  </cols>
  <sheetData>
    <row r="1" spans="1:31" s="18" customFormat="1" x14ac:dyDescent="0.35">
      <c r="A1" s="18" t="s">
        <v>320</v>
      </c>
      <c r="B1" s="18" t="s">
        <v>321</v>
      </c>
      <c r="C1" s="18" t="s">
        <v>322</v>
      </c>
      <c r="D1" s="18" t="s">
        <v>323</v>
      </c>
      <c r="E1" s="18" t="s">
        <v>324</v>
      </c>
      <c r="F1" s="18" t="s">
        <v>325</v>
      </c>
      <c r="G1" s="18" t="s">
        <v>326</v>
      </c>
      <c r="H1" s="18" t="s">
        <v>327</v>
      </c>
      <c r="I1" s="18" t="s">
        <v>0</v>
      </c>
      <c r="J1" s="18" t="s">
        <v>1</v>
      </c>
      <c r="K1" s="18" t="s">
        <v>2</v>
      </c>
      <c r="L1" s="18" t="s">
        <v>3</v>
      </c>
      <c r="M1" s="18" t="s">
        <v>4</v>
      </c>
      <c r="N1" s="18" t="s">
        <v>5</v>
      </c>
      <c r="O1" s="18" t="s">
        <v>6</v>
      </c>
      <c r="P1" s="18" t="s">
        <v>7</v>
      </c>
      <c r="Q1" s="18" t="s">
        <v>8</v>
      </c>
      <c r="R1" s="18" t="s">
        <v>9</v>
      </c>
      <c r="S1" s="18" t="s">
        <v>10</v>
      </c>
      <c r="T1" s="18" t="s">
        <v>11</v>
      </c>
      <c r="U1" s="18" t="s">
        <v>12</v>
      </c>
      <c r="V1" s="18" t="s">
        <v>13</v>
      </c>
      <c r="W1" s="18" t="s">
        <v>14</v>
      </c>
      <c r="X1" s="18" t="s">
        <v>15</v>
      </c>
      <c r="Y1" s="18" t="s">
        <v>16</v>
      </c>
      <c r="Z1" s="18" t="s">
        <v>17</v>
      </c>
      <c r="AA1" s="18" t="s">
        <v>18</v>
      </c>
      <c r="AB1" s="18" t="s">
        <v>126</v>
      </c>
      <c r="AC1" s="18" t="s">
        <v>20</v>
      </c>
      <c r="AD1" s="18" t="s">
        <v>21</v>
      </c>
      <c r="AE1" s="18" t="s">
        <v>22</v>
      </c>
    </row>
    <row r="2" spans="1:31" s="63" customFormat="1" x14ac:dyDescent="0.35">
      <c r="I2" s="64" t="s">
        <v>269</v>
      </c>
      <c r="J2" s="63" t="s">
        <v>328</v>
      </c>
      <c r="L2" s="63" t="s">
        <v>25</v>
      </c>
      <c r="M2" s="63" t="s">
        <v>99</v>
      </c>
      <c r="N2" s="63" t="s">
        <v>46</v>
      </c>
      <c r="O2" s="63" t="s">
        <v>28</v>
      </c>
      <c r="P2" s="63" t="s">
        <v>29</v>
      </c>
      <c r="Q2" s="63" t="s">
        <v>30</v>
      </c>
      <c r="R2" s="63" t="s">
        <v>31</v>
      </c>
      <c r="S2" s="63" t="s">
        <v>32</v>
      </c>
      <c r="T2" s="63" t="s">
        <v>33</v>
      </c>
      <c r="U2" s="63" t="s">
        <v>116</v>
      </c>
      <c r="V2" s="63" t="s">
        <v>63</v>
      </c>
      <c r="W2" s="63" t="s">
        <v>85</v>
      </c>
      <c r="X2" s="63" t="s">
        <v>73</v>
      </c>
      <c r="Y2" s="63" t="s">
        <v>125</v>
      </c>
      <c r="Z2" s="63" t="s">
        <v>144</v>
      </c>
      <c r="AA2" s="63" t="s">
        <v>145</v>
      </c>
      <c r="AB2" s="63" t="s">
        <v>146</v>
      </c>
      <c r="AC2" s="63" t="s">
        <v>127</v>
      </c>
      <c r="AD2" s="63" t="s">
        <v>128</v>
      </c>
    </row>
    <row r="3" spans="1:31" s="18" customFormat="1" x14ac:dyDescent="0.35">
      <c r="J3" s="18" t="s">
        <v>329</v>
      </c>
      <c r="K3" s="18" t="s">
        <v>329</v>
      </c>
      <c r="L3" s="18" t="s">
        <v>95</v>
      </c>
      <c r="M3" s="18" t="s">
        <v>95</v>
      </c>
      <c r="N3" s="18" t="s">
        <v>95</v>
      </c>
      <c r="O3" s="18" t="s">
        <v>95</v>
      </c>
      <c r="P3" s="18" t="s">
        <v>95</v>
      </c>
      <c r="Q3" s="18" t="s">
        <v>95</v>
      </c>
      <c r="R3" s="18" t="s">
        <v>95</v>
      </c>
      <c r="S3" s="18" t="s">
        <v>95</v>
      </c>
      <c r="T3" s="18" t="s">
        <v>95</v>
      </c>
      <c r="U3" s="18" t="s">
        <v>95</v>
      </c>
      <c r="V3" s="18" t="s">
        <v>95</v>
      </c>
      <c r="W3" s="18" t="s">
        <v>95</v>
      </c>
      <c r="X3" s="18" t="s">
        <v>95</v>
      </c>
      <c r="Y3" s="18" t="s">
        <v>95</v>
      </c>
      <c r="Z3" s="18" t="s">
        <v>329</v>
      </c>
      <c r="AA3" s="18" t="s">
        <v>329</v>
      </c>
      <c r="AB3" s="18" t="s">
        <v>329</v>
      </c>
      <c r="AC3" s="18" t="s">
        <v>329</v>
      </c>
      <c r="AD3" s="18" t="s">
        <v>329</v>
      </c>
      <c r="AE3" s="18" t="s">
        <v>329</v>
      </c>
    </row>
    <row r="4" spans="1:31" x14ac:dyDescent="0.35">
      <c r="A4" s="11">
        <v>118686526605</v>
      </c>
      <c r="B4" s="11">
        <v>457681635</v>
      </c>
      <c r="C4" s="19">
        <v>45542.663761574076</v>
      </c>
      <c r="D4" s="19">
        <v>45551.284131944441</v>
      </c>
      <c r="E4" s="11" t="s">
        <v>330</v>
      </c>
      <c r="I4" s="11">
        <v>1</v>
      </c>
      <c r="J4" s="11" t="s">
        <v>331</v>
      </c>
      <c r="K4" s="11" t="s">
        <v>332</v>
      </c>
      <c r="L4" s="11" t="s">
        <v>25</v>
      </c>
      <c r="M4" s="11" t="s">
        <v>99</v>
      </c>
      <c r="N4" s="11" t="s">
        <v>46</v>
      </c>
      <c r="O4" s="11" t="s">
        <v>28</v>
      </c>
      <c r="P4" s="11" t="s">
        <v>29</v>
      </c>
      <c r="Q4" s="11" t="s">
        <v>30</v>
      </c>
      <c r="R4" s="11" t="s">
        <v>31</v>
      </c>
      <c r="S4" s="11" t="s">
        <v>32</v>
      </c>
      <c r="T4" s="11" t="s">
        <v>33</v>
      </c>
      <c r="U4" s="11" t="s">
        <v>116</v>
      </c>
      <c r="V4" s="11" t="s">
        <v>63</v>
      </c>
      <c r="W4" s="11" t="s">
        <v>85</v>
      </c>
      <c r="X4" s="11" t="s">
        <v>73</v>
      </c>
      <c r="Y4" s="11" t="s">
        <v>125</v>
      </c>
      <c r="Z4" s="11" t="s">
        <v>333</v>
      </c>
      <c r="AA4" s="11" t="s">
        <v>334</v>
      </c>
      <c r="AB4" s="11" t="s">
        <v>335</v>
      </c>
      <c r="AC4" s="11" t="s">
        <v>336</v>
      </c>
      <c r="AD4" s="11" t="s">
        <v>337</v>
      </c>
      <c r="AE4" s="11">
        <v>53</v>
      </c>
    </row>
    <row r="5" spans="1:31" x14ac:dyDescent="0.35">
      <c r="A5" s="11">
        <v>118686534286</v>
      </c>
      <c r="B5" s="11">
        <v>457681635</v>
      </c>
      <c r="C5" s="19">
        <v>45542.67832175926</v>
      </c>
      <c r="D5" s="19">
        <v>45550.821296296293</v>
      </c>
      <c r="E5" s="11" t="s">
        <v>338</v>
      </c>
      <c r="I5" s="11">
        <f>I4+1</f>
        <v>2</v>
      </c>
      <c r="J5" s="11" t="s">
        <v>339</v>
      </c>
      <c r="K5" s="11" t="s">
        <v>340</v>
      </c>
      <c r="L5" s="11" t="s">
        <v>25</v>
      </c>
      <c r="M5" s="11" t="s">
        <v>99</v>
      </c>
      <c r="N5" s="11" t="s">
        <v>46</v>
      </c>
      <c r="O5" s="11" t="s">
        <v>28</v>
      </c>
      <c r="P5" s="11" t="s">
        <v>29</v>
      </c>
      <c r="Q5" s="11" t="s">
        <v>30</v>
      </c>
      <c r="R5" s="11" t="s">
        <v>31</v>
      </c>
      <c r="S5" s="11" t="s">
        <v>32</v>
      </c>
      <c r="T5" s="11" t="s">
        <v>33</v>
      </c>
      <c r="U5" s="11" t="s">
        <v>116</v>
      </c>
      <c r="V5" s="11" t="s">
        <v>63</v>
      </c>
      <c r="W5" s="11" t="s">
        <v>64</v>
      </c>
      <c r="X5" s="11" t="s">
        <v>73</v>
      </c>
      <c r="Y5" s="11" t="s">
        <v>125</v>
      </c>
      <c r="Z5" s="11" t="s">
        <v>341</v>
      </c>
      <c r="AA5" s="11" t="s">
        <v>342</v>
      </c>
      <c r="AB5" s="11" t="s">
        <v>343</v>
      </c>
      <c r="AC5" s="11" t="s">
        <v>344</v>
      </c>
      <c r="AD5" s="11" t="s">
        <v>345</v>
      </c>
      <c r="AE5" s="11">
        <v>50</v>
      </c>
    </row>
    <row r="6" spans="1:31" x14ac:dyDescent="0.35">
      <c r="A6" s="11">
        <v>118691632158</v>
      </c>
      <c r="B6" s="11">
        <v>457681635</v>
      </c>
      <c r="C6" s="19">
        <v>45549.381793981483</v>
      </c>
      <c r="D6" s="19">
        <v>45549.391921296294</v>
      </c>
      <c r="E6" s="11" t="s">
        <v>346</v>
      </c>
      <c r="I6" s="11">
        <f t="shared" ref="I6:I69" si="0">I5+1</f>
        <v>3</v>
      </c>
      <c r="J6" s="11" t="s">
        <v>347</v>
      </c>
      <c r="K6" s="11" t="s">
        <v>348</v>
      </c>
      <c r="L6" s="11" t="s">
        <v>25</v>
      </c>
      <c r="M6" s="11" t="s">
        <v>99</v>
      </c>
      <c r="N6" s="11" t="s">
        <v>46</v>
      </c>
      <c r="O6" s="11" t="s">
        <v>28</v>
      </c>
      <c r="P6" s="11" t="s">
        <v>29</v>
      </c>
      <c r="Q6" s="11" t="s">
        <v>30</v>
      </c>
      <c r="R6" s="11" t="s">
        <v>31</v>
      </c>
      <c r="S6" s="11" t="s">
        <v>32</v>
      </c>
      <c r="T6" s="11" t="s">
        <v>33</v>
      </c>
      <c r="U6" s="11" t="s">
        <v>116</v>
      </c>
      <c r="V6" s="11" t="s">
        <v>63</v>
      </c>
      <c r="W6" s="11" t="s">
        <v>64</v>
      </c>
      <c r="X6" s="11" t="s">
        <v>73</v>
      </c>
      <c r="Y6" s="11" t="s">
        <v>125</v>
      </c>
      <c r="Z6" s="11">
        <v>4000000000</v>
      </c>
      <c r="AA6" s="11">
        <v>3600000000</v>
      </c>
      <c r="AB6" s="11">
        <v>2400000000</v>
      </c>
      <c r="AC6" s="11">
        <v>0</v>
      </c>
      <c r="AD6" s="65">
        <v>6000000000</v>
      </c>
      <c r="AE6" s="11">
        <v>80</v>
      </c>
    </row>
    <row r="7" spans="1:31" x14ac:dyDescent="0.35">
      <c r="A7" s="11">
        <v>118691183959</v>
      </c>
      <c r="B7" s="11">
        <v>457681635</v>
      </c>
      <c r="C7" s="19">
        <v>45548.779317129629</v>
      </c>
      <c r="D7" s="19">
        <v>45549.046296296299</v>
      </c>
      <c r="E7" s="11" t="s">
        <v>349</v>
      </c>
      <c r="I7" s="11">
        <f t="shared" si="0"/>
        <v>4</v>
      </c>
      <c r="J7" s="11" t="s">
        <v>350</v>
      </c>
      <c r="K7" s="11" t="s">
        <v>351</v>
      </c>
      <c r="L7" s="11" t="s">
        <v>25</v>
      </c>
      <c r="M7" s="11" t="s">
        <v>99</v>
      </c>
      <c r="N7" s="11" t="s">
        <v>46</v>
      </c>
      <c r="O7" s="11" t="s">
        <v>28</v>
      </c>
      <c r="P7" s="11" t="s">
        <v>29</v>
      </c>
      <c r="Q7" s="11" t="s">
        <v>30</v>
      </c>
      <c r="R7" s="11" t="s">
        <v>31</v>
      </c>
      <c r="S7" s="11" t="s">
        <v>32</v>
      </c>
      <c r="T7" s="11" t="s">
        <v>33</v>
      </c>
      <c r="U7" s="11" t="s">
        <v>116</v>
      </c>
      <c r="V7" s="11" t="s">
        <v>35</v>
      </c>
      <c r="W7" s="11" t="s">
        <v>64</v>
      </c>
      <c r="X7" s="11" t="s">
        <v>37</v>
      </c>
      <c r="Y7" s="11" t="s">
        <v>74</v>
      </c>
      <c r="Z7" s="11" t="s">
        <v>352</v>
      </c>
      <c r="AA7" s="11" t="s">
        <v>353</v>
      </c>
      <c r="AB7" s="11" t="s">
        <v>354</v>
      </c>
      <c r="AC7" s="11">
        <v>0</v>
      </c>
      <c r="AD7" s="11">
        <v>0</v>
      </c>
      <c r="AE7" s="11">
        <v>60</v>
      </c>
    </row>
    <row r="8" spans="1:31" x14ac:dyDescent="0.35">
      <c r="A8" s="11">
        <v>118686958879</v>
      </c>
      <c r="B8" s="11">
        <v>457681635</v>
      </c>
      <c r="C8" s="19">
        <v>45543.732048611113</v>
      </c>
      <c r="D8" s="19">
        <v>45549.031886574077</v>
      </c>
      <c r="E8" s="11" t="s">
        <v>355</v>
      </c>
      <c r="I8" s="11">
        <f t="shared" si="0"/>
        <v>5</v>
      </c>
      <c r="J8" s="11" t="s">
        <v>356</v>
      </c>
      <c r="K8" s="11" t="s">
        <v>357</v>
      </c>
      <c r="L8" s="11" t="s">
        <v>25</v>
      </c>
      <c r="M8" s="11" t="s">
        <v>99</v>
      </c>
      <c r="N8" s="11" t="s">
        <v>46</v>
      </c>
      <c r="O8" s="11" t="s">
        <v>28</v>
      </c>
      <c r="P8" s="11" t="s">
        <v>29</v>
      </c>
      <c r="Q8" s="11" t="s">
        <v>30</v>
      </c>
      <c r="R8" s="11" t="s">
        <v>31</v>
      </c>
      <c r="S8" s="11" t="s">
        <v>84</v>
      </c>
      <c r="T8" s="11" t="s">
        <v>33</v>
      </c>
      <c r="U8" s="11" t="s">
        <v>116</v>
      </c>
      <c r="V8" s="11" t="s">
        <v>35</v>
      </c>
      <c r="W8" s="11" t="s">
        <v>64</v>
      </c>
      <c r="X8" s="11" t="s">
        <v>123</v>
      </c>
      <c r="Y8" s="11" t="s">
        <v>66</v>
      </c>
      <c r="Z8" s="11" t="s">
        <v>358</v>
      </c>
      <c r="AA8" s="11" t="s">
        <v>359</v>
      </c>
      <c r="AB8" s="11" t="s">
        <v>360</v>
      </c>
      <c r="AC8" s="11" t="s">
        <v>361</v>
      </c>
      <c r="AD8" s="11" t="s">
        <v>362</v>
      </c>
      <c r="AE8" s="11">
        <v>70</v>
      </c>
    </row>
    <row r="9" spans="1:31" x14ac:dyDescent="0.35">
      <c r="A9" s="11">
        <v>118690893007</v>
      </c>
      <c r="B9" s="11">
        <v>457681635</v>
      </c>
      <c r="C9" s="19">
        <v>45548.451701388891</v>
      </c>
      <c r="D9" s="19">
        <v>45549.023182870369</v>
      </c>
      <c r="E9" s="11" t="s">
        <v>363</v>
      </c>
      <c r="I9" s="11">
        <f t="shared" si="0"/>
        <v>6</v>
      </c>
      <c r="J9" s="11" t="s">
        <v>364</v>
      </c>
      <c r="K9" s="11" t="s">
        <v>365</v>
      </c>
      <c r="L9" s="11" t="s">
        <v>25</v>
      </c>
      <c r="M9" s="11" t="s">
        <v>99</v>
      </c>
      <c r="N9" s="11" t="s">
        <v>46</v>
      </c>
      <c r="O9" s="11" t="s">
        <v>28</v>
      </c>
      <c r="P9" s="11" t="s">
        <v>29</v>
      </c>
      <c r="Q9" s="11" t="s">
        <v>100</v>
      </c>
      <c r="R9" s="11" t="s">
        <v>31</v>
      </c>
      <c r="S9" s="11" t="s">
        <v>84</v>
      </c>
      <c r="T9" s="11" t="s">
        <v>33</v>
      </c>
      <c r="U9" s="11" t="s">
        <v>116</v>
      </c>
      <c r="V9" s="11" t="s">
        <v>63</v>
      </c>
      <c r="W9" s="11" t="s">
        <v>85</v>
      </c>
      <c r="X9" s="11" t="s">
        <v>37</v>
      </c>
      <c r="Y9" s="11" t="s">
        <v>125</v>
      </c>
      <c r="Z9" s="11" t="s">
        <v>366</v>
      </c>
      <c r="AA9" s="11" t="s">
        <v>367</v>
      </c>
      <c r="AB9" s="11" t="s">
        <v>367</v>
      </c>
      <c r="AC9" s="11" t="s">
        <v>367</v>
      </c>
      <c r="AD9" s="11" t="s">
        <v>367</v>
      </c>
      <c r="AE9" s="11">
        <v>34</v>
      </c>
    </row>
    <row r="10" spans="1:31" x14ac:dyDescent="0.35">
      <c r="A10" s="11">
        <v>118686530616</v>
      </c>
      <c r="B10" s="11">
        <v>457681635</v>
      </c>
      <c r="C10" s="19">
        <v>45542.670555555553</v>
      </c>
      <c r="D10" s="19">
        <v>45548.975902777776</v>
      </c>
      <c r="E10" s="11" t="s">
        <v>368</v>
      </c>
      <c r="I10" s="11">
        <f t="shared" si="0"/>
        <v>7</v>
      </c>
      <c r="J10" s="11" t="s">
        <v>369</v>
      </c>
      <c r="K10" s="11" t="s">
        <v>370</v>
      </c>
      <c r="L10" s="11" t="s">
        <v>25</v>
      </c>
      <c r="M10" s="11" t="s">
        <v>99</v>
      </c>
      <c r="N10" s="11" t="s">
        <v>46</v>
      </c>
      <c r="O10" s="11" t="s">
        <v>28</v>
      </c>
      <c r="P10" s="11" t="s">
        <v>29</v>
      </c>
      <c r="Q10" s="11" t="s">
        <v>30</v>
      </c>
      <c r="R10" s="11" t="s">
        <v>31</v>
      </c>
      <c r="S10" s="11" t="s">
        <v>32</v>
      </c>
      <c r="T10" s="11" t="s">
        <v>33</v>
      </c>
      <c r="U10" s="11" t="s">
        <v>116</v>
      </c>
      <c r="V10" s="11" t="s">
        <v>35</v>
      </c>
      <c r="W10" s="11" t="s">
        <v>85</v>
      </c>
      <c r="X10" s="11" t="s">
        <v>73</v>
      </c>
      <c r="Y10" s="11" t="s">
        <v>125</v>
      </c>
      <c r="Z10" s="11" t="s">
        <v>371</v>
      </c>
      <c r="AA10" s="11" t="s">
        <v>372</v>
      </c>
      <c r="AB10" s="11" t="s">
        <v>373</v>
      </c>
      <c r="AC10" s="11">
        <v>0</v>
      </c>
      <c r="AD10" s="11" t="s">
        <v>374</v>
      </c>
      <c r="AE10" s="11">
        <v>30</v>
      </c>
    </row>
    <row r="11" spans="1:31" x14ac:dyDescent="0.35">
      <c r="A11" s="11">
        <v>118691348660</v>
      </c>
      <c r="B11" s="11">
        <v>457681635</v>
      </c>
      <c r="C11" s="19">
        <v>45548.918379629627</v>
      </c>
      <c r="D11" s="19">
        <v>45548.937986111108</v>
      </c>
      <c r="E11" s="11" t="s">
        <v>375</v>
      </c>
      <c r="I11" s="11">
        <f t="shared" si="0"/>
        <v>8</v>
      </c>
      <c r="J11" s="11" t="s">
        <v>376</v>
      </c>
      <c r="K11" s="11" t="s">
        <v>377</v>
      </c>
      <c r="L11" s="11" t="s">
        <v>25</v>
      </c>
      <c r="M11" s="11" t="s">
        <v>99</v>
      </c>
      <c r="N11" s="11" t="s">
        <v>46</v>
      </c>
      <c r="O11" s="11" t="s">
        <v>28</v>
      </c>
      <c r="P11" s="11" t="s">
        <v>29</v>
      </c>
      <c r="Q11" s="11" t="s">
        <v>30</v>
      </c>
      <c r="R11" s="11" t="s">
        <v>31</v>
      </c>
      <c r="S11" s="11" t="s">
        <v>32</v>
      </c>
      <c r="T11" s="11" t="s">
        <v>33</v>
      </c>
      <c r="U11" s="11" t="s">
        <v>116</v>
      </c>
      <c r="V11" s="11" t="s">
        <v>63</v>
      </c>
      <c r="W11" s="11" t="s">
        <v>85</v>
      </c>
      <c r="X11" s="11" t="s">
        <v>73</v>
      </c>
      <c r="Y11" s="11" t="s">
        <v>125</v>
      </c>
      <c r="Z11" s="11" t="s">
        <v>378</v>
      </c>
      <c r="AA11" s="11" t="s">
        <v>379</v>
      </c>
      <c r="AB11" s="11" t="s">
        <v>380</v>
      </c>
      <c r="AC11" s="11" t="s">
        <v>381</v>
      </c>
      <c r="AD11" s="11" t="s">
        <v>382</v>
      </c>
      <c r="AE11" s="11">
        <v>75</v>
      </c>
    </row>
    <row r="12" spans="1:31" x14ac:dyDescent="0.35">
      <c r="A12" s="11">
        <v>118690928731</v>
      </c>
      <c r="B12" s="11">
        <v>457681635</v>
      </c>
      <c r="C12" s="19">
        <v>45548.506469907406</v>
      </c>
      <c r="D12" s="19">
        <v>45548.842060185183</v>
      </c>
      <c r="E12" s="11" t="s">
        <v>383</v>
      </c>
      <c r="I12" s="11">
        <f t="shared" si="0"/>
        <v>9</v>
      </c>
      <c r="J12" s="11" t="s">
        <v>384</v>
      </c>
      <c r="K12" s="11" t="s">
        <v>385</v>
      </c>
      <c r="L12" s="11" t="s">
        <v>25</v>
      </c>
      <c r="M12" s="11" t="s">
        <v>99</v>
      </c>
      <c r="N12" s="11" t="s">
        <v>46</v>
      </c>
      <c r="O12" s="11" t="s">
        <v>28</v>
      </c>
      <c r="P12" s="11" t="s">
        <v>29</v>
      </c>
      <c r="Q12" s="11" t="s">
        <v>30</v>
      </c>
      <c r="R12" s="11" t="s">
        <v>31</v>
      </c>
      <c r="S12" s="11" t="s">
        <v>32</v>
      </c>
      <c r="T12" s="11" t="s">
        <v>33</v>
      </c>
      <c r="U12" s="11" t="s">
        <v>116</v>
      </c>
      <c r="V12" s="11" t="s">
        <v>35</v>
      </c>
      <c r="W12" s="11" t="s">
        <v>64</v>
      </c>
      <c r="X12" s="11" t="s">
        <v>37</v>
      </c>
      <c r="Y12" s="11" t="s">
        <v>125</v>
      </c>
      <c r="Z12" s="11" t="s">
        <v>386</v>
      </c>
      <c r="AA12" s="11" t="s">
        <v>387</v>
      </c>
      <c r="AB12" s="11" t="s">
        <v>388</v>
      </c>
      <c r="AC12" s="11" t="s">
        <v>389</v>
      </c>
      <c r="AD12" s="11" t="s">
        <v>371</v>
      </c>
      <c r="AE12" s="11">
        <v>100</v>
      </c>
    </row>
    <row r="13" spans="1:31" x14ac:dyDescent="0.35">
      <c r="A13" s="11">
        <v>118691247368</v>
      </c>
      <c r="B13" s="11">
        <v>457681635</v>
      </c>
      <c r="C13" s="19">
        <v>45548.831655092596</v>
      </c>
      <c r="D13" s="19">
        <v>45548.83494212963</v>
      </c>
      <c r="E13" s="11" t="s">
        <v>390</v>
      </c>
      <c r="I13" s="11">
        <f t="shared" si="0"/>
        <v>10</v>
      </c>
      <c r="J13" s="11" t="s">
        <v>391</v>
      </c>
      <c r="K13" s="11" t="s">
        <v>392</v>
      </c>
      <c r="L13" s="11" t="s">
        <v>25</v>
      </c>
      <c r="M13" s="11" t="s">
        <v>102</v>
      </c>
      <c r="N13" s="11" t="s">
        <v>46</v>
      </c>
      <c r="O13" s="11" t="s">
        <v>28</v>
      </c>
      <c r="P13" s="11" t="s">
        <v>29</v>
      </c>
      <c r="Q13" s="11" t="s">
        <v>104</v>
      </c>
      <c r="R13" s="11" t="s">
        <v>31</v>
      </c>
      <c r="S13" s="11" t="s">
        <v>84</v>
      </c>
      <c r="T13" s="11" t="s">
        <v>61</v>
      </c>
      <c r="U13" s="11" t="s">
        <v>116</v>
      </c>
      <c r="V13" s="11" t="s">
        <v>35</v>
      </c>
      <c r="W13" s="11" t="s">
        <v>121</v>
      </c>
      <c r="X13" s="11" t="s">
        <v>37</v>
      </c>
      <c r="Y13" s="11" t="s">
        <v>66</v>
      </c>
      <c r="Z13" s="11" t="s">
        <v>393</v>
      </c>
      <c r="AA13" s="11" t="s">
        <v>394</v>
      </c>
      <c r="AB13" s="11" t="s">
        <v>395</v>
      </c>
      <c r="AC13" s="11">
        <v>0</v>
      </c>
      <c r="AD13" s="11" t="s">
        <v>396</v>
      </c>
      <c r="AE13" s="11">
        <v>50</v>
      </c>
    </row>
    <row r="14" spans="1:31" x14ac:dyDescent="0.35">
      <c r="A14" s="11">
        <v>118687392367</v>
      </c>
      <c r="B14" s="11">
        <v>457681635</v>
      </c>
      <c r="C14" s="19">
        <v>45542.67597222222</v>
      </c>
      <c r="D14" s="19">
        <v>45548.811782407407</v>
      </c>
      <c r="E14" s="11" t="s">
        <v>397</v>
      </c>
      <c r="I14" s="11">
        <f t="shared" si="0"/>
        <v>11</v>
      </c>
      <c r="J14" s="11" t="s">
        <v>398</v>
      </c>
      <c r="K14" s="11" t="s">
        <v>399</v>
      </c>
      <c r="L14" s="11" t="s">
        <v>25</v>
      </c>
      <c r="M14" s="11" t="s">
        <v>99</v>
      </c>
      <c r="N14" s="11" t="s">
        <v>46</v>
      </c>
      <c r="O14" s="11" t="s">
        <v>28</v>
      </c>
      <c r="P14" s="11" t="s">
        <v>29</v>
      </c>
      <c r="Q14" s="11" t="s">
        <v>30</v>
      </c>
      <c r="R14" s="11" t="s">
        <v>31</v>
      </c>
      <c r="S14" s="11" t="s">
        <v>32</v>
      </c>
      <c r="T14" s="11" t="s">
        <v>33</v>
      </c>
      <c r="U14" s="11" t="s">
        <v>116</v>
      </c>
      <c r="V14" s="11" t="s">
        <v>118</v>
      </c>
      <c r="W14" s="11" t="s">
        <v>64</v>
      </c>
      <c r="X14" s="11" t="s">
        <v>73</v>
      </c>
      <c r="Y14" s="11" t="s">
        <v>125</v>
      </c>
    </row>
    <row r="15" spans="1:31" x14ac:dyDescent="0.35">
      <c r="A15" s="11">
        <v>118690933282</v>
      </c>
      <c r="B15" s="11">
        <v>457681635</v>
      </c>
      <c r="C15" s="19">
        <v>45548.512685185182</v>
      </c>
      <c r="D15" s="19">
        <v>45548.801203703704</v>
      </c>
      <c r="E15" s="11" t="s">
        <v>400</v>
      </c>
      <c r="I15" s="11">
        <f t="shared" si="0"/>
        <v>12</v>
      </c>
      <c r="J15" s="11" t="s">
        <v>401</v>
      </c>
      <c r="K15" s="11" t="s">
        <v>402</v>
      </c>
      <c r="L15" s="11" t="s">
        <v>93</v>
      </c>
      <c r="M15" s="11" t="s">
        <v>99</v>
      </c>
      <c r="N15" s="11" t="s">
        <v>46</v>
      </c>
      <c r="O15" s="11" t="s">
        <v>28</v>
      </c>
      <c r="P15" s="11" t="s">
        <v>29</v>
      </c>
      <c r="Q15" s="11" t="s">
        <v>30</v>
      </c>
      <c r="R15" s="11" t="s">
        <v>31</v>
      </c>
      <c r="S15" s="11" t="s">
        <v>32</v>
      </c>
      <c r="T15" s="11" t="s">
        <v>33</v>
      </c>
      <c r="U15" s="11" t="s">
        <v>115</v>
      </c>
      <c r="V15" s="11" t="s">
        <v>63</v>
      </c>
      <c r="W15" s="11" t="s">
        <v>64</v>
      </c>
      <c r="X15" s="11" t="s">
        <v>37</v>
      </c>
      <c r="Y15" s="11" t="s">
        <v>125</v>
      </c>
      <c r="Z15" s="11" t="s">
        <v>403</v>
      </c>
      <c r="AA15" s="11" t="s">
        <v>404</v>
      </c>
      <c r="AB15" s="11" t="s">
        <v>405</v>
      </c>
      <c r="AC15" s="11" t="s">
        <v>406</v>
      </c>
      <c r="AD15" s="11" t="s">
        <v>407</v>
      </c>
    </row>
    <row r="16" spans="1:31" x14ac:dyDescent="0.35">
      <c r="A16" s="11">
        <v>118686522471</v>
      </c>
      <c r="B16" s="11">
        <v>457681635</v>
      </c>
      <c r="C16" s="19">
        <v>45542.655648148146</v>
      </c>
      <c r="D16" s="19">
        <v>45548.768900462965</v>
      </c>
      <c r="E16" s="11" t="s">
        <v>408</v>
      </c>
      <c r="I16" s="11">
        <f t="shared" si="0"/>
        <v>13</v>
      </c>
      <c r="J16" s="11" t="s">
        <v>409</v>
      </c>
      <c r="K16" s="11" t="s">
        <v>410</v>
      </c>
      <c r="L16" s="11" t="s">
        <v>25</v>
      </c>
      <c r="M16" s="11" t="s">
        <v>99</v>
      </c>
      <c r="N16" s="11" t="s">
        <v>46</v>
      </c>
      <c r="O16" s="11" t="s">
        <v>109</v>
      </c>
      <c r="P16" s="11" t="s">
        <v>29</v>
      </c>
      <c r="Q16" s="11" t="s">
        <v>30</v>
      </c>
      <c r="R16" s="11" t="s">
        <v>31</v>
      </c>
      <c r="S16" s="11" t="s">
        <v>32</v>
      </c>
      <c r="T16" s="11" t="s">
        <v>33</v>
      </c>
      <c r="U16" s="11" t="s">
        <v>116</v>
      </c>
      <c r="V16" s="11" t="s">
        <v>63</v>
      </c>
      <c r="W16" s="11" t="s">
        <v>64</v>
      </c>
      <c r="X16" s="11" t="s">
        <v>73</v>
      </c>
      <c r="Y16" s="11" t="s">
        <v>125</v>
      </c>
      <c r="Z16" s="11">
        <v>700</v>
      </c>
      <c r="AA16" s="11">
        <v>140</v>
      </c>
      <c r="AB16" s="11">
        <v>96</v>
      </c>
      <c r="AC16" s="11">
        <v>0</v>
      </c>
      <c r="AD16" s="11">
        <v>170</v>
      </c>
      <c r="AE16" s="11">
        <v>90</v>
      </c>
    </row>
    <row r="17" spans="1:31" x14ac:dyDescent="0.35">
      <c r="A17" s="11">
        <v>118691105811</v>
      </c>
      <c r="B17" s="11">
        <v>457681635</v>
      </c>
      <c r="C17" s="19">
        <v>45548.713414351849</v>
      </c>
      <c r="D17" s="19">
        <v>45548.724814814814</v>
      </c>
      <c r="E17" s="11" t="s">
        <v>411</v>
      </c>
      <c r="I17" s="11">
        <f t="shared" si="0"/>
        <v>14</v>
      </c>
      <c r="J17" s="11" t="s">
        <v>412</v>
      </c>
      <c r="K17" s="11" t="s">
        <v>413</v>
      </c>
      <c r="L17" s="11" t="s">
        <v>25</v>
      </c>
      <c r="M17" s="11" t="s">
        <v>99</v>
      </c>
      <c r="N17" s="11" t="s">
        <v>46</v>
      </c>
      <c r="O17" s="11" t="s">
        <v>28</v>
      </c>
      <c r="P17" s="11" t="s">
        <v>29</v>
      </c>
      <c r="Q17" s="11" t="s">
        <v>30</v>
      </c>
      <c r="R17" s="11" t="s">
        <v>31</v>
      </c>
      <c r="S17" s="11" t="s">
        <v>32</v>
      </c>
      <c r="T17" s="11" t="s">
        <v>33</v>
      </c>
      <c r="U17" s="11" t="s">
        <v>116</v>
      </c>
      <c r="V17" s="11" t="s">
        <v>35</v>
      </c>
      <c r="W17" s="11" t="s">
        <v>64</v>
      </c>
      <c r="X17" s="11" t="s">
        <v>37</v>
      </c>
      <c r="Y17" s="11" t="s">
        <v>125</v>
      </c>
      <c r="Z17" s="11">
        <v>0</v>
      </c>
      <c r="AA17" s="11">
        <v>-110</v>
      </c>
      <c r="AB17" s="11">
        <v>-60</v>
      </c>
      <c r="AC17" s="11">
        <v>0</v>
      </c>
      <c r="AD17" s="11">
        <v>-220</v>
      </c>
      <c r="AE17" s="11">
        <v>60</v>
      </c>
    </row>
    <row r="18" spans="1:31" x14ac:dyDescent="0.35">
      <c r="A18" s="11">
        <v>118686546469</v>
      </c>
      <c r="B18" s="11">
        <v>457681635</v>
      </c>
      <c r="C18" s="19">
        <v>45542.70040509259</v>
      </c>
      <c r="D18" s="19">
        <v>45548.71230324074</v>
      </c>
      <c r="E18" s="11" t="s">
        <v>414</v>
      </c>
      <c r="I18" s="11">
        <f t="shared" si="0"/>
        <v>15</v>
      </c>
      <c r="J18" s="11" t="s">
        <v>415</v>
      </c>
      <c r="K18" s="11" t="s">
        <v>416</v>
      </c>
      <c r="L18" s="11" t="s">
        <v>25</v>
      </c>
      <c r="M18" s="11" t="s">
        <v>99</v>
      </c>
      <c r="N18" s="11" t="s">
        <v>46</v>
      </c>
      <c r="O18" s="11" t="s">
        <v>28</v>
      </c>
      <c r="P18" s="11" t="s">
        <v>29</v>
      </c>
      <c r="Q18" s="11" t="s">
        <v>30</v>
      </c>
      <c r="R18" s="11" t="s">
        <v>31</v>
      </c>
      <c r="S18" s="11" t="s">
        <v>32</v>
      </c>
      <c r="T18" s="11" t="s">
        <v>33</v>
      </c>
      <c r="U18" s="11" t="s">
        <v>116</v>
      </c>
      <c r="V18" s="11" t="s">
        <v>63</v>
      </c>
      <c r="W18" s="11" t="s">
        <v>85</v>
      </c>
      <c r="X18" s="11" t="s">
        <v>73</v>
      </c>
      <c r="Y18" s="11" t="s">
        <v>125</v>
      </c>
      <c r="Z18" s="11" t="s">
        <v>417</v>
      </c>
      <c r="AA18" s="11" t="s">
        <v>418</v>
      </c>
      <c r="AB18" s="11" t="s">
        <v>419</v>
      </c>
      <c r="AC18" s="11" t="s">
        <v>420</v>
      </c>
      <c r="AD18" s="11" t="s">
        <v>418</v>
      </c>
      <c r="AE18" s="11">
        <v>100</v>
      </c>
    </row>
    <row r="19" spans="1:31" x14ac:dyDescent="0.35">
      <c r="A19" s="11">
        <v>118691058748</v>
      </c>
      <c r="B19" s="11">
        <v>457681635</v>
      </c>
      <c r="C19" s="19">
        <v>45548.671909722223</v>
      </c>
      <c r="D19" s="19">
        <v>45548.67597222222</v>
      </c>
      <c r="E19" s="11" t="s">
        <v>421</v>
      </c>
      <c r="I19" s="11">
        <f t="shared" si="0"/>
        <v>16</v>
      </c>
      <c r="J19" s="11" t="s">
        <v>422</v>
      </c>
      <c r="K19" s="11" t="s">
        <v>423</v>
      </c>
      <c r="L19" s="11" t="s">
        <v>25</v>
      </c>
      <c r="M19" s="11" t="s">
        <v>99</v>
      </c>
      <c r="N19" s="11" t="s">
        <v>46</v>
      </c>
      <c r="O19" s="11" t="s">
        <v>28</v>
      </c>
      <c r="P19" s="11" t="s">
        <v>29</v>
      </c>
      <c r="Q19" s="11" t="s">
        <v>30</v>
      </c>
      <c r="R19" s="11" t="s">
        <v>31</v>
      </c>
      <c r="S19" s="11" t="s">
        <v>32</v>
      </c>
      <c r="T19" s="11" t="s">
        <v>33</v>
      </c>
      <c r="U19" s="11" t="s">
        <v>116</v>
      </c>
      <c r="V19" s="11" t="s">
        <v>63</v>
      </c>
      <c r="W19" s="11" t="s">
        <v>85</v>
      </c>
      <c r="X19" s="11" t="s">
        <v>37</v>
      </c>
      <c r="Y19" s="11" t="s">
        <v>125</v>
      </c>
      <c r="Z19" s="11" t="s">
        <v>424</v>
      </c>
      <c r="AA19" s="11" t="s">
        <v>425</v>
      </c>
      <c r="AB19" s="11" t="s">
        <v>426</v>
      </c>
      <c r="AC19" s="11" t="s">
        <v>427</v>
      </c>
      <c r="AD19" s="11" t="s">
        <v>428</v>
      </c>
      <c r="AE19" s="11">
        <v>6</v>
      </c>
    </row>
    <row r="20" spans="1:31" x14ac:dyDescent="0.35">
      <c r="A20" s="11">
        <v>118690998124</v>
      </c>
      <c r="B20" s="11">
        <v>457681635</v>
      </c>
      <c r="C20" s="19">
        <v>45548.605682870373</v>
      </c>
      <c r="D20" s="19">
        <v>45548.615937499999</v>
      </c>
      <c r="E20" s="11" t="s">
        <v>421</v>
      </c>
      <c r="I20" s="11">
        <f t="shared" si="0"/>
        <v>17</v>
      </c>
      <c r="J20" s="11" t="s">
        <v>429</v>
      </c>
      <c r="K20" s="11" t="s">
        <v>430</v>
      </c>
      <c r="L20" s="11" t="s">
        <v>25</v>
      </c>
      <c r="M20" s="11" t="s">
        <v>99</v>
      </c>
      <c r="N20" s="11" t="s">
        <v>46</v>
      </c>
      <c r="O20" s="11" t="s">
        <v>28</v>
      </c>
      <c r="P20" s="11" t="s">
        <v>29</v>
      </c>
      <c r="Q20" s="11" t="s">
        <v>30</v>
      </c>
      <c r="R20" s="11" t="s">
        <v>31</v>
      </c>
      <c r="S20" s="11" t="s">
        <v>32</v>
      </c>
      <c r="T20" s="11" t="s">
        <v>33</v>
      </c>
      <c r="U20" s="11" t="s">
        <v>116</v>
      </c>
      <c r="V20" s="11" t="s">
        <v>63</v>
      </c>
      <c r="W20" s="11" t="s">
        <v>85</v>
      </c>
      <c r="X20" s="11" t="s">
        <v>73</v>
      </c>
      <c r="Y20" s="11" t="s">
        <v>125</v>
      </c>
      <c r="Z20" s="11" t="s">
        <v>431</v>
      </c>
      <c r="AA20" s="11" t="s">
        <v>432</v>
      </c>
      <c r="AB20" s="11" t="s">
        <v>433</v>
      </c>
      <c r="AC20" s="11" t="s">
        <v>434</v>
      </c>
      <c r="AD20" s="11" t="s">
        <v>428</v>
      </c>
      <c r="AE20" s="11">
        <v>80</v>
      </c>
    </row>
    <row r="21" spans="1:31" x14ac:dyDescent="0.35">
      <c r="A21" s="11">
        <v>118686522030</v>
      </c>
      <c r="B21" s="11">
        <v>457681635</v>
      </c>
      <c r="C21" s="19">
        <v>45542.654930555553</v>
      </c>
      <c r="D21" s="19">
        <v>45548.609861111108</v>
      </c>
      <c r="E21" s="11" t="s">
        <v>435</v>
      </c>
      <c r="I21" s="11">
        <f t="shared" si="0"/>
        <v>18</v>
      </c>
      <c r="J21" s="11" t="s">
        <v>436</v>
      </c>
      <c r="K21" s="11" t="s">
        <v>437</v>
      </c>
      <c r="L21" s="11" t="s">
        <v>25</v>
      </c>
      <c r="M21" s="11" t="s">
        <v>103</v>
      </c>
      <c r="N21" s="11" t="s">
        <v>46</v>
      </c>
      <c r="O21" s="11" t="s">
        <v>112</v>
      </c>
      <c r="P21" s="11" t="s">
        <v>29</v>
      </c>
      <c r="Q21" s="11" t="s">
        <v>100</v>
      </c>
      <c r="R21" s="11" t="s">
        <v>31</v>
      </c>
      <c r="S21" s="11" t="s">
        <v>32</v>
      </c>
      <c r="T21" s="11" t="s">
        <v>28</v>
      </c>
      <c r="U21" s="11" t="s">
        <v>116</v>
      </c>
      <c r="V21" s="11" t="s">
        <v>118</v>
      </c>
      <c r="W21" s="11" t="s">
        <v>64</v>
      </c>
      <c r="X21" s="11" t="s">
        <v>73</v>
      </c>
      <c r="Y21" s="11" t="s">
        <v>125</v>
      </c>
      <c r="Z21" s="11" t="s">
        <v>438</v>
      </c>
      <c r="AA21" s="11" t="s">
        <v>438</v>
      </c>
      <c r="AB21" s="11" t="s">
        <v>439</v>
      </c>
      <c r="AC21" s="11" t="s">
        <v>440</v>
      </c>
      <c r="AD21" s="11" t="s">
        <v>441</v>
      </c>
      <c r="AE21" s="11">
        <v>80</v>
      </c>
    </row>
    <row r="22" spans="1:31" x14ac:dyDescent="0.35">
      <c r="A22" s="11">
        <v>118690981516</v>
      </c>
      <c r="B22" s="11">
        <v>457681635</v>
      </c>
      <c r="C22" s="19">
        <v>45548.493518518517</v>
      </c>
      <c r="D22" s="19">
        <v>45548.589988425927</v>
      </c>
      <c r="E22" s="11" t="s">
        <v>414</v>
      </c>
      <c r="I22" s="11">
        <f t="shared" si="0"/>
        <v>19</v>
      </c>
      <c r="J22" s="11" t="s">
        <v>442</v>
      </c>
      <c r="K22" s="11" t="s">
        <v>443</v>
      </c>
      <c r="L22" s="11" t="s">
        <v>25</v>
      </c>
      <c r="M22" s="11" t="s">
        <v>99</v>
      </c>
      <c r="N22" s="11" t="s">
        <v>46</v>
      </c>
      <c r="O22" s="11" t="s">
        <v>28</v>
      </c>
      <c r="P22" s="11" t="s">
        <v>29</v>
      </c>
      <c r="Q22" s="11" t="s">
        <v>30</v>
      </c>
      <c r="R22" s="11" t="s">
        <v>31</v>
      </c>
      <c r="S22" s="11" t="s">
        <v>110</v>
      </c>
      <c r="T22" s="11" t="s">
        <v>28</v>
      </c>
      <c r="U22" s="11" t="s">
        <v>115</v>
      </c>
      <c r="V22" s="11" t="s">
        <v>118</v>
      </c>
      <c r="W22" s="11" t="s">
        <v>64</v>
      </c>
      <c r="X22" s="11" t="s">
        <v>37</v>
      </c>
      <c r="Y22" s="11" t="s">
        <v>66</v>
      </c>
      <c r="Z22" s="11" t="s">
        <v>444</v>
      </c>
      <c r="AA22" s="11" t="s">
        <v>445</v>
      </c>
      <c r="AB22" s="11" t="s">
        <v>446</v>
      </c>
      <c r="AC22" s="11" t="s">
        <v>447</v>
      </c>
      <c r="AD22" s="11" t="s">
        <v>448</v>
      </c>
      <c r="AE22" s="11">
        <v>90</v>
      </c>
    </row>
    <row r="23" spans="1:31" x14ac:dyDescent="0.35">
      <c r="A23" s="11">
        <v>118690963548</v>
      </c>
      <c r="B23" s="11">
        <v>457681635</v>
      </c>
      <c r="C23" s="19">
        <v>45548.558611111112</v>
      </c>
      <c r="D23" s="19">
        <v>45548.564016203702</v>
      </c>
      <c r="E23" s="11" t="s">
        <v>421</v>
      </c>
      <c r="I23" s="11">
        <f t="shared" si="0"/>
        <v>20</v>
      </c>
      <c r="J23" s="11" t="s">
        <v>449</v>
      </c>
      <c r="K23" s="11" t="s">
        <v>450</v>
      </c>
      <c r="L23" s="11" t="s">
        <v>25</v>
      </c>
      <c r="M23" s="11" t="s">
        <v>99</v>
      </c>
      <c r="N23" s="11" t="s">
        <v>46</v>
      </c>
      <c r="O23" s="11" t="s">
        <v>28</v>
      </c>
      <c r="P23" s="11" t="s">
        <v>29</v>
      </c>
      <c r="Q23" s="11" t="s">
        <v>30</v>
      </c>
      <c r="R23" s="11" t="s">
        <v>31</v>
      </c>
      <c r="S23" s="11" t="s">
        <v>32</v>
      </c>
      <c r="T23" s="11" t="s">
        <v>33</v>
      </c>
      <c r="U23" s="11" t="s">
        <v>116</v>
      </c>
      <c r="V23" s="11" t="s">
        <v>63</v>
      </c>
      <c r="W23" s="11" t="s">
        <v>85</v>
      </c>
      <c r="X23" s="11" t="s">
        <v>73</v>
      </c>
      <c r="Y23" s="11" t="s">
        <v>38</v>
      </c>
      <c r="Z23" s="11" t="s">
        <v>451</v>
      </c>
      <c r="AA23" s="11" t="s">
        <v>452</v>
      </c>
      <c r="AB23" s="11" t="s">
        <v>453</v>
      </c>
      <c r="AC23" s="11" t="s">
        <v>454</v>
      </c>
      <c r="AD23" s="11" t="s">
        <v>455</v>
      </c>
      <c r="AE23" s="11">
        <v>50</v>
      </c>
    </row>
    <row r="24" spans="1:31" x14ac:dyDescent="0.35">
      <c r="A24" s="11">
        <v>118690951460</v>
      </c>
      <c r="B24" s="11">
        <v>457681635</v>
      </c>
      <c r="C24" s="19">
        <v>45548.540208333332</v>
      </c>
      <c r="D24" s="19">
        <v>45548.557708333334</v>
      </c>
      <c r="E24" s="11" t="s">
        <v>456</v>
      </c>
      <c r="I24" s="11">
        <f t="shared" si="0"/>
        <v>21</v>
      </c>
      <c r="J24" s="11" t="s">
        <v>457</v>
      </c>
      <c r="K24" s="11" t="s">
        <v>458</v>
      </c>
      <c r="L24" s="11" t="s">
        <v>25</v>
      </c>
      <c r="M24" s="11" t="s">
        <v>99</v>
      </c>
      <c r="N24" s="11" t="s">
        <v>46</v>
      </c>
      <c r="O24" s="11" t="s">
        <v>28</v>
      </c>
      <c r="P24" s="11" t="s">
        <v>29</v>
      </c>
      <c r="Q24" s="11" t="s">
        <v>30</v>
      </c>
      <c r="R24" s="11" t="s">
        <v>31</v>
      </c>
      <c r="S24" s="11" t="s">
        <v>32</v>
      </c>
      <c r="T24" s="11" t="s">
        <v>33</v>
      </c>
      <c r="U24" s="11" t="s">
        <v>116</v>
      </c>
      <c r="V24" s="11" t="s">
        <v>63</v>
      </c>
      <c r="W24" s="11" t="s">
        <v>64</v>
      </c>
      <c r="X24" s="11" t="s">
        <v>73</v>
      </c>
      <c r="Y24" s="11" t="s">
        <v>125</v>
      </c>
      <c r="Z24" s="11" t="s">
        <v>459</v>
      </c>
      <c r="AA24" s="11" t="s">
        <v>460</v>
      </c>
      <c r="AB24" s="11" t="s">
        <v>461</v>
      </c>
      <c r="AC24" s="11" t="s">
        <v>462</v>
      </c>
      <c r="AD24" s="11" t="s">
        <v>463</v>
      </c>
      <c r="AE24" s="11">
        <v>80</v>
      </c>
    </row>
    <row r="25" spans="1:31" x14ac:dyDescent="0.35">
      <c r="A25" s="11">
        <v>118690948641</v>
      </c>
      <c r="B25" s="11">
        <v>457681635</v>
      </c>
      <c r="C25" s="19">
        <v>45548.535555555558</v>
      </c>
      <c r="D25" s="19">
        <v>45548.541562500002</v>
      </c>
      <c r="E25" s="11" t="s">
        <v>414</v>
      </c>
      <c r="I25" s="11">
        <f t="shared" si="0"/>
        <v>22</v>
      </c>
      <c r="J25" s="11" t="s">
        <v>464</v>
      </c>
      <c r="K25" s="11" t="s">
        <v>465</v>
      </c>
      <c r="L25" s="11" t="s">
        <v>25</v>
      </c>
      <c r="M25" s="11" t="s">
        <v>99</v>
      </c>
      <c r="N25" s="11" t="s">
        <v>46</v>
      </c>
      <c r="O25" s="11" t="s">
        <v>28</v>
      </c>
      <c r="P25" s="11" t="s">
        <v>29</v>
      </c>
      <c r="Q25" s="11" t="s">
        <v>30</v>
      </c>
      <c r="R25" s="11" t="s">
        <v>31</v>
      </c>
      <c r="S25" s="11" t="s">
        <v>32</v>
      </c>
      <c r="T25" s="11" t="s">
        <v>33</v>
      </c>
      <c r="U25" s="11" t="s">
        <v>116</v>
      </c>
      <c r="V25" s="11" t="s">
        <v>63</v>
      </c>
      <c r="W25" s="11" t="s">
        <v>64</v>
      </c>
      <c r="X25" s="11" t="s">
        <v>73</v>
      </c>
      <c r="Y25" s="11" t="s">
        <v>125</v>
      </c>
      <c r="Z25" s="11" t="s">
        <v>466</v>
      </c>
      <c r="AA25" s="11" t="s">
        <v>466</v>
      </c>
      <c r="AB25" s="11" t="s">
        <v>467</v>
      </c>
      <c r="AC25" s="11" t="s">
        <v>468</v>
      </c>
      <c r="AD25" s="11" t="s">
        <v>469</v>
      </c>
      <c r="AE25" s="11">
        <v>70</v>
      </c>
    </row>
    <row r="26" spans="1:31" x14ac:dyDescent="0.35">
      <c r="A26" s="11">
        <v>118686530158</v>
      </c>
      <c r="B26" s="11">
        <v>457681635</v>
      </c>
      <c r="C26" s="19">
        <v>45542.657349537039</v>
      </c>
      <c r="D26" s="19">
        <v>45548.513935185183</v>
      </c>
      <c r="E26" s="11" t="s">
        <v>470</v>
      </c>
      <c r="I26" s="11">
        <f t="shared" si="0"/>
        <v>23</v>
      </c>
      <c r="J26" s="11" t="s">
        <v>471</v>
      </c>
      <c r="K26" s="11" t="s">
        <v>472</v>
      </c>
      <c r="L26" s="11" t="s">
        <v>25</v>
      </c>
      <c r="M26" s="11" t="s">
        <v>99</v>
      </c>
      <c r="N26" s="11" t="s">
        <v>46</v>
      </c>
      <c r="O26" s="11" t="s">
        <v>28</v>
      </c>
      <c r="P26" s="11" t="s">
        <v>29</v>
      </c>
      <c r="Q26" s="11" t="s">
        <v>30</v>
      </c>
      <c r="R26" s="11" t="s">
        <v>31</v>
      </c>
      <c r="S26" s="11" t="s">
        <v>32</v>
      </c>
      <c r="T26" s="11" t="s">
        <v>61</v>
      </c>
      <c r="U26" s="11" t="s">
        <v>116</v>
      </c>
      <c r="V26" s="11" t="s">
        <v>63</v>
      </c>
      <c r="W26" s="11" t="s">
        <v>85</v>
      </c>
      <c r="X26" s="11" t="s">
        <v>73</v>
      </c>
      <c r="Y26" s="11" t="s">
        <v>66</v>
      </c>
      <c r="Z26" s="11">
        <v>700</v>
      </c>
      <c r="AA26" s="11">
        <v>140</v>
      </c>
      <c r="AB26" s="11">
        <v>96</v>
      </c>
      <c r="AC26" s="11">
        <v>0</v>
      </c>
      <c r="AD26" s="11">
        <v>170</v>
      </c>
      <c r="AE26" s="11">
        <v>49</v>
      </c>
    </row>
    <row r="27" spans="1:31" x14ac:dyDescent="0.35">
      <c r="A27" s="11">
        <v>118690920692</v>
      </c>
      <c r="B27" s="11">
        <v>457681635</v>
      </c>
      <c r="C27" s="19">
        <v>45548.494201388887</v>
      </c>
      <c r="D27" s="19">
        <v>45548.498032407406</v>
      </c>
      <c r="E27" s="11" t="s">
        <v>414</v>
      </c>
      <c r="I27" s="11">
        <f t="shared" si="0"/>
        <v>24</v>
      </c>
      <c r="J27" s="11" t="s">
        <v>473</v>
      </c>
      <c r="K27" s="11" t="s">
        <v>474</v>
      </c>
      <c r="L27" s="11" t="s">
        <v>25</v>
      </c>
      <c r="M27" s="11" t="s">
        <v>99</v>
      </c>
      <c r="N27" s="11" t="s">
        <v>46</v>
      </c>
      <c r="O27" s="11" t="s">
        <v>28</v>
      </c>
      <c r="P27" s="11" t="s">
        <v>29</v>
      </c>
      <c r="Q27" s="11" t="s">
        <v>30</v>
      </c>
      <c r="R27" s="11" t="s">
        <v>31</v>
      </c>
      <c r="S27" s="11" t="s">
        <v>32</v>
      </c>
      <c r="T27" s="11" t="s">
        <v>33</v>
      </c>
      <c r="U27" s="11" t="s">
        <v>115</v>
      </c>
      <c r="V27" s="11" t="s">
        <v>63</v>
      </c>
      <c r="W27" s="11" t="s">
        <v>64</v>
      </c>
      <c r="X27" s="11" t="s">
        <v>37</v>
      </c>
      <c r="Y27" s="11" t="s">
        <v>125</v>
      </c>
      <c r="Z27" s="11" t="s">
        <v>475</v>
      </c>
      <c r="AA27" s="11" t="s">
        <v>476</v>
      </c>
      <c r="AB27" s="11" t="s">
        <v>477</v>
      </c>
      <c r="AC27" s="11" t="s">
        <v>478</v>
      </c>
      <c r="AD27" s="11" t="s">
        <v>479</v>
      </c>
      <c r="AE27" s="11">
        <v>62</v>
      </c>
    </row>
    <row r="28" spans="1:31" x14ac:dyDescent="0.35">
      <c r="A28" s="11">
        <v>118690871767</v>
      </c>
      <c r="B28" s="11">
        <v>457681635</v>
      </c>
      <c r="C28" s="19">
        <v>45548.418043981481</v>
      </c>
      <c r="D28" s="19">
        <v>45548.494976851849</v>
      </c>
      <c r="E28" s="11" t="s">
        <v>480</v>
      </c>
      <c r="I28" s="11">
        <f t="shared" si="0"/>
        <v>25</v>
      </c>
      <c r="J28" s="11" t="s">
        <v>481</v>
      </c>
      <c r="K28" s="11" t="s">
        <v>482</v>
      </c>
      <c r="L28" s="11" t="s">
        <v>25</v>
      </c>
      <c r="M28" s="11" t="s">
        <v>99</v>
      </c>
      <c r="N28" s="11" t="s">
        <v>107</v>
      </c>
      <c r="O28" s="11" t="s">
        <v>28</v>
      </c>
      <c r="P28" s="11" t="s">
        <v>29</v>
      </c>
      <c r="Q28" s="11" t="s">
        <v>30</v>
      </c>
      <c r="R28" s="11" t="s">
        <v>31</v>
      </c>
      <c r="S28" s="11" t="s">
        <v>32</v>
      </c>
      <c r="T28" s="11" t="s">
        <v>33</v>
      </c>
      <c r="U28" s="11" t="s">
        <v>116</v>
      </c>
      <c r="V28" s="11" t="s">
        <v>118</v>
      </c>
      <c r="W28" s="11" t="s">
        <v>36</v>
      </c>
      <c r="X28" s="11" t="s">
        <v>123</v>
      </c>
      <c r="Y28" s="11" t="s">
        <v>38</v>
      </c>
      <c r="Z28" s="11" t="s">
        <v>483</v>
      </c>
      <c r="AA28" s="11" t="s">
        <v>484</v>
      </c>
      <c r="AB28" s="11" t="s">
        <v>485</v>
      </c>
      <c r="AC28" s="11" t="s">
        <v>486</v>
      </c>
      <c r="AD28" s="11" t="s">
        <v>487</v>
      </c>
      <c r="AE28" s="11">
        <v>54</v>
      </c>
    </row>
    <row r="29" spans="1:31" x14ac:dyDescent="0.35">
      <c r="A29" s="11">
        <v>118690837470</v>
      </c>
      <c r="B29" s="11">
        <v>457681635</v>
      </c>
      <c r="C29" s="19">
        <v>45548.354317129626</v>
      </c>
      <c r="D29" s="19">
        <v>45548.482812499999</v>
      </c>
      <c r="E29" s="11" t="s">
        <v>435</v>
      </c>
      <c r="I29" s="11">
        <f t="shared" si="0"/>
        <v>26</v>
      </c>
      <c r="J29" s="11" t="s">
        <v>488</v>
      </c>
      <c r="K29" s="11" t="s">
        <v>489</v>
      </c>
      <c r="L29" s="11" t="s">
        <v>25</v>
      </c>
      <c r="M29" s="11" t="s">
        <v>99</v>
      </c>
      <c r="N29" s="11" t="s">
        <v>46</v>
      </c>
      <c r="O29" s="11" t="s">
        <v>109</v>
      </c>
      <c r="P29" s="11" t="s">
        <v>29</v>
      </c>
      <c r="Q29" s="11" t="s">
        <v>30</v>
      </c>
      <c r="R29" s="11" t="s">
        <v>31</v>
      </c>
      <c r="S29" s="11" t="s">
        <v>110</v>
      </c>
      <c r="T29" s="11" t="s">
        <v>33</v>
      </c>
      <c r="U29" s="11" t="s">
        <v>116</v>
      </c>
      <c r="V29" s="11" t="s">
        <v>63</v>
      </c>
      <c r="W29" s="11" t="s">
        <v>64</v>
      </c>
      <c r="X29" s="11" t="s">
        <v>65</v>
      </c>
      <c r="Y29" s="11" t="s">
        <v>125</v>
      </c>
      <c r="Z29" s="11">
        <v>0</v>
      </c>
      <c r="AA29" s="11">
        <v>0</v>
      </c>
      <c r="AB29" s="11" t="s">
        <v>490</v>
      </c>
      <c r="AC29" s="11">
        <v>0</v>
      </c>
      <c r="AD29" s="11" t="s">
        <v>491</v>
      </c>
      <c r="AE29" s="11">
        <v>84</v>
      </c>
    </row>
    <row r="30" spans="1:31" x14ac:dyDescent="0.35">
      <c r="A30" s="11">
        <v>118690896337</v>
      </c>
      <c r="B30" s="11">
        <v>457681635</v>
      </c>
      <c r="C30" s="19">
        <v>45548.45758101852</v>
      </c>
      <c r="D30" s="19">
        <v>45548.462800925925</v>
      </c>
      <c r="E30" s="11" t="s">
        <v>363</v>
      </c>
      <c r="I30" s="11">
        <f t="shared" si="0"/>
        <v>27</v>
      </c>
      <c r="J30" s="11" t="s">
        <v>492</v>
      </c>
      <c r="K30" s="11" t="s">
        <v>493</v>
      </c>
      <c r="L30" s="11" t="s">
        <v>25</v>
      </c>
      <c r="M30" s="11" t="s">
        <v>99</v>
      </c>
      <c r="N30" s="11" t="s">
        <v>46</v>
      </c>
      <c r="O30" s="11" t="s">
        <v>28</v>
      </c>
      <c r="P30" s="11" t="s">
        <v>29</v>
      </c>
      <c r="Q30" s="11" t="s">
        <v>30</v>
      </c>
      <c r="R30" s="11" t="s">
        <v>31</v>
      </c>
      <c r="S30" s="11" t="s">
        <v>32</v>
      </c>
      <c r="T30" s="11" t="s">
        <v>33</v>
      </c>
      <c r="U30" s="11" t="s">
        <v>116</v>
      </c>
      <c r="V30" s="11" t="s">
        <v>63</v>
      </c>
      <c r="W30" s="11" t="s">
        <v>64</v>
      </c>
      <c r="X30" s="11" t="s">
        <v>73</v>
      </c>
      <c r="Y30" s="11" t="s">
        <v>125</v>
      </c>
      <c r="Z30" s="11" t="s">
        <v>494</v>
      </c>
      <c r="AA30" s="11" t="s">
        <v>494</v>
      </c>
      <c r="AB30" s="11" t="s">
        <v>495</v>
      </c>
      <c r="AC30" s="11" t="s">
        <v>496</v>
      </c>
      <c r="AD30" s="11" t="s">
        <v>497</v>
      </c>
      <c r="AE30" s="11">
        <v>65</v>
      </c>
    </row>
    <row r="31" spans="1:31" x14ac:dyDescent="0.35">
      <c r="A31" s="11">
        <v>118690864117</v>
      </c>
      <c r="B31" s="11">
        <v>457681635</v>
      </c>
      <c r="C31" s="19">
        <v>45548.404861111114</v>
      </c>
      <c r="D31" s="19">
        <v>45548.416435185187</v>
      </c>
      <c r="E31" s="11" t="s">
        <v>498</v>
      </c>
      <c r="I31" s="11">
        <f t="shared" si="0"/>
        <v>28</v>
      </c>
      <c r="J31" s="11" t="s">
        <v>499</v>
      </c>
      <c r="K31" s="11" t="s">
        <v>500</v>
      </c>
      <c r="L31" s="11" t="s">
        <v>25</v>
      </c>
      <c r="M31" s="11" t="s">
        <v>102</v>
      </c>
      <c r="N31" s="11" t="s">
        <v>46</v>
      </c>
      <c r="O31" s="11" t="s">
        <v>28</v>
      </c>
      <c r="P31" s="11" t="s">
        <v>29</v>
      </c>
      <c r="Q31" s="11" t="s">
        <v>30</v>
      </c>
      <c r="R31" s="11" t="s">
        <v>31</v>
      </c>
      <c r="S31" s="11" t="s">
        <v>84</v>
      </c>
      <c r="T31" s="11" t="s">
        <v>28</v>
      </c>
      <c r="U31" s="11" t="s">
        <v>116</v>
      </c>
      <c r="V31" s="11" t="s">
        <v>35</v>
      </c>
      <c r="W31" s="11" t="s">
        <v>64</v>
      </c>
      <c r="X31" s="11" t="s">
        <v>73</v>
      </c>
      <c r="Y31" s="11" t="s">
        <v>66</v>
      </c>
      <c r="Z31" s="11" t="s">
        <v>501</v>
      </c>
      <c r="AA31" s="11" t="s">
        <v>502</v>
      </c>
      <c r="AB31" s="11" t="s">
        <v>503</v>
      </c>
      <c r="AC31" s="11" t="s">
        <v>504</v>
      </c>
      <c r="AD31" s="11" t="s">
        <v>505</v>
      </c>
      <c r="AE31" s="11">
        <v>46</v>
      </c>
    </row>
    <row r="32" spans="1:31" x14ac:dyDescent="0.35">
      <c r="A32" s="11">
        <v>118686534346</v>
      </c>
      <c r="B32" s="11">
        <v>457681635</v>
      </c>
      <c r="C32" s="19">
        <v>45542.678136574075</v>
      </c>
      <c r="D32" s="19">
        <v>45547.954895833333</v>
      </c>
      <c r="E32" s="11" t="s">
        <v>506</v>
      </c>
      <c r="I32" s="11">
        <f t="shared" si="0"/>
        <v>29</v>
      </c>
      <c r="J32" s="11" t="s">
        <v>507</v>
      </c>
      <c r="K32" s="11" t="s">
        <v>508</v>
      </c>
      <c r="L32" s="11" t="s">
        <v>25</v>
      </c>
      <c r="M32" s="11" t="s">
        <v>99</v>
      </c>
      <c r="N32" s="11" t="s">
        <v>46</v>
      </c>
      <c r="O32" s="11" t="s">
        <v>28</v>
      </c>
      <c r="P32" s="11" t="s">
        <v>29</v>
      </c>
      <c r="Q32" s="11" t="s">
        <v>30</v>
      </c>
      <c r="R32" s="11" t="s">
        <v>31</v>
      </c>
      <c r="S32" s="11" t="s">
        <v>32</v>
      </c>
      <c r="T32" s="11" t="s">
        <v>33</v>
      </c>
      <c r="U32" s="11" t="s">
        <v>116</v>
      </c>
      <c r="V32" s="11" t="s">
        <v>63</v>
      </c>
      <c r="W32" s="11" t="s">
        <v>64</v>
      </c>
      <c r="X32" s="11" t="s">
        <v>73</v>
      </c>
      <c r="Y32" s="11" t="s">
        <v>125</v>
      </c>
      <c r="Z32" s="11" t="s">
        <v>509</v>
      </c>
      <c r="AA32" s="11" t="s">
        <v>510</v>
      </c>
      <c r="AB32" s="11" t="s">
        <v>511</v>
      </c>
      <c r="AC32" s="11" t="s">
        <v>512</v>
      </c>
      <c r="AD32" s="11" t="s">
        <v>513</v>
      </c>
      <c r="AE32" s="11">
        <v>80</v>
      </c>
    </row>
    <row r="33" spans="1:31" x14ac:dyDescent="0.35">
      <c r="A33" s="11">
        <v>118690390021</v>
      </c>
      <c r="B33" s="11">
        <v>457681635</v>
      </c>
      <c r="C33" s="19">
        <v>45547.823171296295</v>
      </c>
      <c r="D33" s="19">
        <v>45547.841851851852</v>
      </c>
      <c r="E33" s="11" t="s">
        <v>363</v>
      </c>
      <c r="I33" s="11">
        <f t="shared" si="0"/>
        <v>30</v>
      </c>
      <c r="J33" s="11" t="s">
        <v>514</v>
      </c>
      <c r="K33" s="11" t="s">
        <v>515</v>
      </c>
      <c r="L33" s="11" t="s">
        <v>25</v>
      </c>
      <c r="M33" s="11" t="s">
        <v>99</v>
      </c>
      <c r="N33" s="11" t="s">
        <v>46</v>
      </c>
      <c r="O33" s="11" t="s">
        <v>28</v>
      </c>
      <c r="P33" s="11" t="s">
        <v>29</v>
      </c>
      <c r="Q33" s="11" t="s">
        <v>30</v>
      </c>
      <c r="R33" s="11" t="s">
        <v>31</v>
      </c>
      <c r="S33" s="11" t="s">
        <v>84</v>
      </c>
      <c r="T33" s="11" t="s">
        <v>33</v>
      </c>
      <c r="U33" s="11" t="s">
        <v>116</v>
      </c>
      <c r="V33" s="11" t="s">
        <v>35</v>
      </c>
      <c r="W33" s="11" t="s">
        <v>85</v>
      </c>
      <c r="X33" s="11" t="s">
        <v>37</v>
      </c>
      <c r="Y33" s="11" t="s">
        <v>125</v>
      </c>
      <c r="Z33" s="11" t="s">
        <v>516</v>
      </c>
      <c r="AA33" s="11" t="s">
        <v>516</v>
      </c>
      <c r="AB33" s="11" t="s">
        <v>516</v>
      </c>
      <c r="AC33" s="11" t="s">
        <v>516</v>
      </c>
      <c r="AD33" s="11" t="s">
        <v>516</v>
      </c>
      <c r="AE33" s="11">
        <v>75</v>
      </c>
    </row>
    <row r="34" spans="1:31" x14ac:dyDescent="0.35">
      <c r="A34" s="11">
        <v>118690258495</v>
      </c>
      <c r="B34" s="11">
        <v>457681635</v>
      </c>
      <c r="C34" s="19">
        <v>45547.719375000001</v>
      </c>
      <c r="D34" s="19">
        <v>45547.726180555554</v>
      </c>
      <c r="E34" s="11" t="s">
        <v>414</v>
      </c>
      <c r="I34" s="11">
        <f t="shared" si="0"/>
        <v>31</v>
      </c>
      <c r="J34" s="11" t="s">
        <v>517</v>
      </c>
      <c r="K34" s="11" t="s">
        <v>518</v>
      </c>
      <c r="L34" s="11" t="s">
        <v>25</v>
      </c>
      <c r="M34" s="11" t="s">
        <v>99</v>
      </c>
      <c r="N34" s="11" t="s">
        <v>46</v>
      </c>
      <c r="O34" s="11" t="s">
        <v>28</v>
      </c>
      <c r="P34" s="11" t="s">
        <v>29</v>
      </c>
      <c r="Q34" s="11" t="s">
        <v>30</v>
      </c>
      <c r="R34" s="11" t="s">
        <v>31</v>
      </c>
      <c r="S34" s="11" t="s">
        <v>32</v>
      </c>
      <c r="T34" s="11" t="s">
        <v>33</v>
      </c>
      <c r="U34" s="11" t="s">
        <v>116</v>
      </c>
      <c r="V34" s="11" t="s">
        <v>35</v>
      </c>
      <c r="W34" s="11" t="s">
        <v>85</v>
      </c>
      <c r="X34" s="11" t="s">
        <v>73</v>
      </c>
      <c r="Y34" s="11" t="s">
        <v>125</v>
      </c>
      <c r="Z34" s="11">
        <v>0</v>
      </c>
      <c r="AA34" s="11">
        <v>0</v>
      </c>
      <c r="AB34" s="11">
        <v>0</v>
      </c>
      <c r="AC34" s="11">
        <v>0</v>
      </c>
      <c r="AD34" s="11">
        <v>0</v>
      </c>
      <c r="AE34" s="11">
        <v>63</v>
      </c>
    </row>
    <row r="35" spans="1:31" x14ac:dyDescent="0.35">
      <c r="A35" s="11">
        <v>118690161342</v>
      </c>
      <c r="B35" s="11">
        <v>457681635</v>
      </c>
      <c r="C35" s="19">
        <v>45547.581296296295</v>
      </c>
      <c r="D35" s="19">
        <v>45547.647407407407</v>
      </c>
      <c r="E35" s="11" t="s">
        <v>519</v>
      </c>
      <c r="I35" s="11">
        <f t="shared" si="0"/>
        <v>32</v>
      </c>
      <c r="J35" s="11" t="s">
        <v>520</v>
      </c>
      <c r="K35" s="11" t="s">
        <v>521</v>
      </c>
      <c r="L35" s="11" t="s">
        <v>25</v>
      </c>
      <c r="M35" s="11" t="s">
        <v>99</v>
      </c>
      <c r="N35" s="11" t="s">
        <v>46</v>
      </c>
      <c r="O35" s="11" t="s">
        <v>28</v>
      </c>
      <c r="P35" s="11" t="s">
        <v>29</v>
      </c>
      <c r="Q35" s="11" t="s">
        <v>30</v>
      </c>
      <c r="R35" s="11" t="s">
        <v>31</v>
      </c>
      <c r="S35" s="11" t="s">
        <v>32</v>
      </c>
      <c r="T35" s="11" t="s">
        <v>28</v>
      </c>
      <c r="U35" s="11" t="s">
        <v>116</v>
      </c>
      <c r="V35" s="11" t="s">
        <v>35</v>
      </c>
      <c r="W35" s="11" t="s">
        <v>64</v>
      </c>
      <c r="X35" s="11" t="s">
        <v>73</v>
      </c>
      <c r="Y35" s="11" t="s">
        <v>125</v>
      </c>
      <c r="Z35" s="11" t="s">
        <v>522</v>
      </c>
      <c r="AA35" s="11" t="s">
        <v>523</v>
      </c>
      <c r="AB35" s="11" t="s">
        <v>524</v>
      </c>
      <c r="AC35" s="11" t="s">
        <v>525</v>
      </c>
      <c r="AD35" s="11" t="s">
        <v>526</v>
      </c>
      <c r="AE35" s="11">
        <v>85</v>
      </c>
    </row>
    <row r="36" spans="1:31" x14ac:dyDescent="0.35">
      <c r="A36" s="11">
        <v>118686533798</v>
      </c>
      <c r="B36" s="11">
        <v>457681635</v>
      </c>
      <c r="C36" s="19">
        <v>45542.676469907405</v>
      </c>
      <c r="D36" s="19">
        <v>45547.542222222219</v>
      </c>
      <c r="E36" s="11" t="s">
        <v>527</v>
      </c>
      <c r="I36" s="11">
        <f t="shared" si="0"/>
        <v>33</v>
      </c>
      <c r="J36" s="11" t="s">
        <v>528</v>
      </c>
      <c r="K36" s="11" t="s">
        <v>529</v>
      </c>
      <c r="L36" s="11" t="s">
        <v>25</v>
      </c>
      <c r="M36" s="11" t="s">
        <v>99</v>
      </c>
      <c r="N36" s="11" t="s">
        <v>105</v>
      </c>
      <c r="O36" s="11" t="s">
        <v>28</v>
      </c>
      <c r="P36" s="11" t="s">
        <v>29</v>
      </c>
      <c r="Q36" s="11" t="s">
        <v>30</v>
      </c>
      <c r="R36" s="11" t="s">
        <v>31</v>
      </c>
      <c r="S36" s="11" t="s">
        <v>32</v>
      </c>
      <c r="T36" s="11" t="s">
        <v>33</v>
      </c>
      <c r="U36" s="11" t="s">
        <v>116</v>
      </c>
      <c r="V36" s="11" t="s">
        <v>63</v>
      </c>
      <c r="W36" s="11" t="s">
        <v>85</v>
      </c>
      <c r="X36" s="11" t="s">
        <v>73</v>
      </c>
      <c r="Y36" s="11" t="s">
        <v>125</v>
      </c>
    </row>
    <row r="37" spans="1:31" x14ac:dyDescent="0.35">
      <c r="A37" s="11">
        <v>118686552072</v>
      </c>
      <c r="B37" s="11">
        <v>457681635</v>
      </c>
      <c r="C37" s="19">
        <v>45542.711504629631</v>
      </c>
      <c r="D37" s="19">
        <v>45547.533009259256</v>
      </c>
      <c r="E37" s="11" t="s">
        <v>530</v>
      </c>
      <c r="I37" s="11">
        <f t="shared" si="0"/>
        <v>34</v>
      </c>
      <c r="J37" s="11" t="s">
        <v>531</v>
      </c>
      <c r="K37" s="11" t="s">
        <v>532</v>
      </c>
      <c r="L37" s="11" t="s">
        <v>25</v>
      </c>
      <c r="M37" s="11" t="s">
        <v>99</v>
      </c>
      <c r="N37" s="11" t="s">
        <v>46</v>
      </c>
      <c r="O37" s="11" t="s">
        <v>28</v>
      </c>
      <c r="P37" s="11" t="s">
        <v>29</v>
      </c>
      <c r="Q37" s="11" t="s">
        <v>30</v>
      </c>
      <c r="R37" s="11" t="s">
        <v>31</v>
      </c>
      <c r="S37" s="11" t="s">
        <v>32</v>
      </c>
      <c r="T37" s="11" t="s">
        <v>33</v>
      </c>
      <c r="U37" s="11" t="s">
        <v>116</v>
      </c>
      <c r="V37" s="11" t="s">
        <v>63</v>
      </c>
      <c r="W37" s="11" t="s">
        <v>64</v>
      </c>
      <c r="X37" s="11" t="s">
        <v>73</v>
      </c>
      <c r="Y37" s="11" t="s">
        <v>66</v>
      </c>
      <c r="Z37" s="11" t="s">
        <v>533</v>
      </c>
      <c r="AA37" s="11" t="s">
        <v>534</v>
      </c>
      <c r="AB37" s="11" t="s">
        <v>535</v>
      </c>
      <c r="AC37" s="11" t="s">
        <v>536</v>
      </c>
      <c r="AD37" s="11" t="s">
        <v>537</v>
      </c>
      <c r="AE37" s="11">
        <v>100</v>
      </c>
    </row>
    <row r="38" spans="1:31" x14ac:dyDescent="0.35">
      <c r="A38" s="11">
        <v>118686523097</v>
      </c>
      <c r="B38" s="11">
        <v>457681635</v>
      </c>
      <c r="C38" s="19">
        <v>45542.657233796293</v>
      </c>
      <c r="D38" s="19">
        <v>45547.524930555555</v>
      </c>
      <c r="E38" s="11" t="s">
        <v>538</v>
      </c>
      <c r="I38" s="11">
        <f t="shared" si="0"/>
        <v>35</v>
      </c>
      <c r="J38" s="11" t="s">
        <v>539</v>
      </c>
      <c r="K38" s="11" t="s">
        <v>540</v>
      </c>
      <c r="L38" s="11" t="s">
        <v>25</v>
      </c>
      <c r="M38" s="11" t="s">
        <v>99</v>
      </c>
      <c r="N38" s="11" t="s">
        <v>46</v>
      </c>
      <c r="O38" s="11" t="s">
        <v>28</v>
      </c>
      <c r="P38" s="11" t="s">
        <v>29</v>
      </c>
      <c r="Q38" s="11" t="s">
        <v>30</v>
      </c>
      <c r="R38" s="11" t="s">
        <v>31</v>
      </c>
      <c r="S38" s="11" t="s">
        <v>32</v>
      </c>
      <c r="T38" s="11" t="s">
        <v>33</v>
      </c>
      <c r="U38" s="11" t="s">
        <v>116</v>
      </c>
      <c r="V38" s="11" t="s">
        <v>63</v>
      </c>
      <c r="W38" s="11" t="s">
        <v>64</v>
      </c>
      <c r="X38" s="11" t="s">
        <v>73</v>
      </c>
      <c r="Y38" s="11" t="s">
        <v>125</v>
      </c>
    </row>
    <row r="39" spans="1:31" x14ac:dyDescent="0.35">
      <c r="A39" s="11">
        <v>118686533435</v>
      </c>
      <c r="B39" s="11">
        <v>457681635</v>
      </c>
      <c r="C39" s="19">
        <v>45542.676701388889</v>
      </c>
      <c r="D39" s="19">
        <v>45547.523356481484</v>
      </c>
      <c r="E39" s="11" t="s">
        <v>541</v>
      </c>
      <c r="I39" s="11">
        <f t="shared" si="0"/>
        <v>36</v>
      </c>
      <c r="J39" s="11" t="s">
        <v>542</v>
      </c>
      <c r="K39" s="11" t="s">
        <v>543</v>
      </c>
      <c r="L39" s="11" t="s">
        <v>25</v>
      </c>
      <c r="M39" s="11" t="s">
        <v>99</v>
      </c>
      <c r="N39" s="11" t="s">
        <v>46</v>
      </c>
      <c r="O39" s="11" t="s">
        <v>28</v>
      </c>
      <c r="P39" s="11" t="s">
        <v>29</v>
      </c>
      <c r="Q39" s="11" t="s">
        <v>30</v>
      </c>
      <c r="R39" s="11" t="s">
        <v>31</v>
      </c>
      <c r="S39" s="11" t="s">
        <v>32</v>
      </c>
      <c r="T39" s="11" t="s">
        <v>33</v>
      </c>
      <c r="U39" s="11" t="s">
        <v>116</v>
      </c>
      <c r="V39" s="11" t="s">
        <v>63</v>
      </c>
      <c r="W39" s="11" t="s">
        <v>64</v>
      </c>
      <c r="X39" s="11" t="s">
        <v>73</v>
      </c>
      <c r="Y39" s="11" t="s">
        <v>125</v>
      </c>
    </row>
    <row r="40" spans="1:31" x14ac:dyDescent="0.35">
      <c r="A40" s="11">
        <v>118686540381</v>
      </c>
      <c r="B40" s="11">
        <v>457681635</v>
      </c>
      <c r="C40" s="19">
        <v>45542.689386574071</v>
      </c>
      <c r="D40" s="19">
        <v>45547.520300925928</v>
      </c>
      <c r="E40" s="11" t="s">
        <v>544</v>
      </c>
      <c r="I40" s="11">
        <f t="shared" si="0"/>
        <v>37</v>
      </c>
      <c r="J40" s="11" t="s">
        <v>545</v>
      </c>
      <c r="K40" s="11" t="s">
        <v>546</v>
      </c>
      <c r="L40" s="11" t="s">
        <v>25</v>
      </c>
      <c r="M40" s="11" t="s">
        <v>99</v>
      </c>
      <c r="N40" s="11" t="s">
        <v>46</v>
      </c>
      <c r="O40" s="11" t="s">
        <v>28</v>
      </c>
      <c r="P40" s="11" t="s">
        <v>29</v>
      </c>
      <c r="Q40" s="11" t="s">
        <v>30</v>
      </c>
      <c r="R40" s="11" t="s">
        <v>31</v>
      </c>
      <c r="S40" s="11" t="s">
        <v>32</v>
      </c>
      <c r="T40" s="11" t="s">
        <v>33</v>
      </c>
      <c r="U40" s="11" t="s">
        <v>116</v>
      </c>
      <c r="V40" s="11" t="s">
        <v>63</v>
      </c>
      <c r="W40" s="11" t="s">
        <v>64</v>
      </c>
      <c r="X40" s="11" t="s">
        <v>73</v>
      </c>
      <c r="Y40" s="11" t="s">
        <v>125</v>
      </c>
    </row>
    <row r="41" spans="1:31" x14ac:dyDescent="0.35">
      <c r="A41" s="11">
        <v>118690026944</v>
      </c>
      <c r="B41" s="11">
        <v>457681635</v>
      </c>
      <c r="C41" s="19">
        <v>45547.47078703704</v>
      </c>
      <c r="D41" s="19">
        <v>45547.489583333336</v>
      </c>
      <c r="E41" s="11" t="s">
        <v>421</v>
      </c>
      <c r="I41" s="11">
        <f t="shared" si="0"/>
        <v>38</v>
      </c>
      <c r="J41" s="11" t="s">
        <v>547</v>
      </c>
      <c r="K41" s="11" t="s">
        <v>548</v>
      </c>
      <c r="L41" s="11" t="s">
        <v>25</v>
      </c>
      <c r="M41" s="11" t="s">
        <v>102</v>
      </c>
      <c r="N41" s="11" t="s">
        <v>46</v>
      </c>
      <c r="O41" s="11" t="s">
        <v>28</v>
      </c>
      <c r="P41" s="11" t="s">
        <v>29</v>
      </c>
      <c r="Q41" s="11" t="s">
        <v>30</v>
      </c>
      <c r="R41" s="11" t="s">
        <v>31</v>
      </c>
      <c r="S41" s="11" t="s">
        <v>32</v>
      </c>
      <c r="T41" s="11" t="s">
        <v>33</v>
      </c>
      <c r="U41" s="11" t="s">
        <v>116</v>
      </c>
      <c r="V41" s="11" t="s">
        <v>63</v>
      </c>
      <c r="W41" s="11" t="s">
        <v>64</v>
      </c>
      <c r="X41" s="11" t="s">
        <v>73</v>
      </c>
      <c r="Y41" s="11" t="s">
        <v>125</v>
      </c>
      <c r="Z41" s="11" t="s">
        <v>549</v>
      </c>
      <c r="AA41" s="11" t="s">
        <v>550</v>
      </c>
      <c r="AB41" s="11" t="s">
        <v>551</v>
      </c>
      <c r="AC41" s="11" t="s">
        <v>552</v>
      </c>
      <c r="AD41" s="11" t="s">
        <v>553</v>
      </c>
      <c r="AE41" s="11">
        <v>52</v>
      </c>
    </row>
    <row r="42" spans="1:31" x14ac:dyDescent="0.35">
      <c r="A42" s="11">
        <v>118686542599</v>
      </c>
      <c r="B42" s="11">
        <v>457681635</v>
      </c>
      <c r="C42" s="19">
        <v>45542.693773148145</v>
      </c>
      <c r="D42" s="19">
        <v>45547.344409722224</v>
      </c>
      <c r="E42" s="11" t="s">
        <v>554</v>
      </c>
      <c r="I42" s="11">
        <f t="shared" si="0"/>
        <v>39</v>
      </c>
      <c r="J42" s="11" t="s">
        <v>555</v>
      </c>
      <c r="K42" s="11" t="s">
        <v>556</v>
      </c>
      <c r="L42" s="11" t="s">
        <v>25</v>
      </c>
      <c r="M42" s="11" t="s">
        <v>99</v>
      </c>
      <c r="N42" s="11" t="s">
        <v>46</v>
      </c>
      <c r="O42" s="11" t="s">
        <v>28</v>
      </c>
      <c r="P42" s="11" t="s">
        <v>29</v>
      </c>
      <c r="Q42" s="11" t="s">
        <v>30</v>
      </c>
      <c r="R42" s="11" t="s">
        <v>31</v>
      </c>
      <c r="S42" s="11" t="s">
        <v>110</v>
      </c>
      <c r="T42" s="11" t="s">
        <v>33</v>
      </c>
      <c r="U42" s="11" t="s">
        <v>116</v>
      </c>
      <c r="V42" s="11" t="s">
        <v>63</v>
      </c>
      <c r="W42" s="11" t="s">
        <v>121</v>
      </c>
      <c r="X42" s="11" t="s">
        <v>73</v>
      </c>
      <c r="Y42" s="11" t="s">
        <v>125</v>
      </c>
    </row>
    <row r="43" spans="1:31" x14ac:dyDescent="0.35">
      <c r="A43" s="11">
        <v>118689418252</v>
      </c>
      <c r="B43" s="11">
        <v>457681635</v>
      </c>
      <c r="C43" s="19">
        <v>45546.799872685187</v>
      </c>
      <c r="D43" s="19">
        <v>45546.827094907407</v>
      </c>
      <c r="E43" s="11" t="s">
        <v>557</v>
      </c>
      <c r="I43" s="11">
        <f t="shared" si="0"/>
        <v>40</v>
      </c>
      <c r="J43" s="11" t="s">
        <v>82</v>
      </c>
      <c r="K43" s="11" t="s">
        <v>83</v>
      </c>
      <c r="L43" s="11" t="s">
        <v>25</v>
      </c>
      <c r="M43" s="11" t="s">
        <v>26</v>
      </c>
      <c r="N43" s="11" t="s">
        <v>46</v>
      </c>
      <c r="O43" s="11" t="s">
        <v>28</v>
      </c>
      <c r="P43" s="11" t="s">
        <v>29</v>
      </c>
      <c r="Q43" s="11" t="s">
        <v>30</v>
      </c>
      <c r="R43" s="11" t="s">
        <v>31</v>
      </c>
      <c r="S43" s="11" t="s">
        <v>84</v>
      </c>
      <c r="T43" s="11" t="s">
        <v>28</v>
      </c>
      <c r="U43" s="11" t="s">
        <v>116</v>
      </c>
      <c r="V43" s="11" t="s">
        <v>35</v>
      </c>
      <c r="W43" s="11" t="s">
        <v>85</v>
      </c>
      <c r="X43" s="11" t="s">
        <v>73</v>
      </c>
      <c r="Y43" s="11" t="s">
        <v>74</v>
      </c>
      <c r="Z43" s="11" t="s">
        <v>86</v>
      </c>
      <c r="AA43" s="11" t="s">
        <v>86</v>
      </c>
      <c r="AB43" s="11" t="s">
        <v>86</v>
      </c>
      <c r="AC43" s="11" t="s">
        <v>86</v>
      </c>
      <c r="AD43" s="11" t="s">
        <v>86</v>
      </c>
      <c r="AE43" s="11">
        <v>6</v>
      </c>
    </row>
    <row r="44" spans="1:31" x14ac:dyDescent="0.35">
      <c r="A44" s="11">
        <v>118689409599</v>
      </c>
      <c r="B44" s="11">
        <v>457681635</v>
      </c>
      <c r="C44" s="19">
        <v>45546.79415509259</v>
      </c>
      <c r="D44" s="19">
        <v>45546.809664351851</v>
      </c>
      <c r="E44" s="11" t="s">
        <v>363</v>
      </c>
      <c r="I44" s="11">
        <f t="shared" si="0"/>
        <v>41</v>
      </c>
      <c r="J44" s="11" t="s">
        <v>558</v>
      </c>
      <c r="K44" s="11" t="s">
        <v>559</v>
      </c>
      <c r="L44" s="11" t="s">
        <v>25</v>
      </c>
      <c r="M44" s="11" t="s">
        <v>99</v>
      </c>
      <c r="N44" s="11" t="s">
        <v>46</v>
      </c>
      <c r="O44" s="11" t="s">
        <v>28</v>
      </c>
      <c r="P44" s="11" t="s">
        <v>29</v>
      </c>
      <c r="Q44" s="11" t="s">
        <v>30</v>
      </c>
      <c r="R44" s="11" t="s">
        <v>31</v>
      </c>
      <c r="S44" s="11" t="s">
        <v>110</v>
      </c>
      <c r="T44" s="11" t="s">
        <v>33</v>
      </c>
      <c r="U44" s="11" t="s">
        <v>116</v>
      </c>
      <c r="V44" s="11" t="s">
        <v>63</v>
      </c>
      <c r="W44" s="11" t="s">
        <v>85</v>
      </c>
      <c r="X44" s="11" t="s">
        <v>65</v>
      </c>
      <c r="Y44" s="11" t="s">
        <v>125</v>
      </c>
      <c r="Z44" s="11" t="s">
        <v>560</v>
      </c>
      <c r="AA44" s="11" t="s">
        <v>560</v>
      </c>
      <c r="AB44" s="11" t="s">
        <v>560</v>
      </c>
      <c r="AC44" s="11" t="s">
        <v>560</v>
      </c>
      <c r="AD44" s="11" t="s">
        <v>560</v>
      </c>
      <c r="AE44" s="11">
        <v>40</v>
      </c>
    </row>
    <row r="45" spans="1:31" x14ac:dyDescent="0.35">
      <c r="A45" s="11">
        <v>118689402853</v>
      </c>
      <c r="B45" s="11">
        <v>457681635</v>
      </c>
      <c r="C45" s="19">
        <v>45546.781631944446</v>
      </c>
      <c r="D45" s="19">
        <v>45546.795810185184</v>
      </c>
      <c r="E45" s="11" t="s">
        <v>561</v>
      </c>
      <c r="I45" s="11">
        <f t="shared" si="0"/>
        <v>42</v>
      </c>
      <c r="J45" s="11" t="s">
        <v>80</v>
      </c>
      <c r="K45" s="11" t="s">
        <v>81</v>
      </c>
      <c r="L45" s="11" t="s">
        <v>25</v>
      </c>
      <c r="M45" s="11" t="s">
        <v>26</v>
      </c>
      <c r="N45" s="11" t="s">
        <v>46</v>
      </c>
      <c r="O45" s="11" t="s">
        <v>28</v>
      </c>
    </row>
    <row r="46" spans="1:31" x14ac:dyDescent="0.35">
      <c r="A46" s="11">
        <v>118686538631</v>
      </c>
      <c r="B46" s="11">
        <v>457681635</v>
      </c>
      <c r="C46" s="19">
        <v>45542.686041666668</v>
      </c>
      <c r="D46" s="19">
        <v>45546.606099537035</v>
      </c>
      <c r="E46" s="11" t="s">
        <v>562</v>
      </c>
      <c r="I46" s="11">
        <f t="shared" si="0"/>
        <v>43</v>
      </c>
      <c r="J46" s="11" t="s">
        <v>563</v>
      </c>
      <c r="K46" s="11" t="s">
        <v>564</v>
      </c>
      <c r="L46" s="11" t="s">
        <v>25</v>
      </c>
      <c r="M46" s="11" t="s">
        <v>99</v>
      </c>
      <c r="N46" s="11" t="s">
        <v>46</v>
      </c>
      <c r="O46" s="11" t="s">
        <v>28</v>
      </c>
      <c r="P46" s="11" t="s">
        <v>29</v>
      </c>
      <c r="Q46" s="11" t="s">
        <v>30</v>
      </c>
      <c r="R46" s="11" t="s">
        <v>31</v>
      </c>
      <c r="S46" s="11" t="s">
        <v>32</v>
      </c>
      <c r="T46" s="11" t="s">
        <v>33</v>
      </c>
      <c r="U46" s="11" t="s">
        <v>116</v>
      </c>
      <c r="V46" s="11" t="s">
        <v>35</v>
      </c>
      <c r="W46" s="11" t="s">
        <v>64</v>
      </c>
      <c r="X46" s="11" t="s">
        <v>73</v>
      </c>
      <c r="Y46" s="11" t="s">
        <v>125</v>
      </c>
      <c r="Z46" s="11" t="s">
        <v>565</v>
      </c>
      <c r="AA46" s="11" t="s">
        <v>566</v>
      </c>
      <c r="AB46" s="11" t="s">
        <v>567</v>
      </c>
      <c r="AC46" s="11">
        <v>0</v>
      </c>
      <c r="AD46" s="11" t="s">
        <v>568</v>
      </c>
      <c r="AE46" s="11">
        <v>75</v>
      </c>
    </row>
    <row r="47" spans="1:31" x14ac:dyDescent="0.35">
      <c r="A47" s="11">
        <v>118686525554</v>
      </c>
      <c r="B47" s="11">
        <v>457681635</v>
      </c>
      <c r="C47" s="19">
        <v>45542.662222222221</v>
      </c>
      <c r="D47" s="19">
        <v>45545.743842592594</v>
      </c>
      <c r="E47" s="11" t="s">
        <v>569</v>
      </c>
      <c r="I47" s="11">
        <f t="shared" si="0"/>
        <v>44</v>
      </c>
      <c r="J47" s="11" t="s">
        <v>570</v>
      </c>
      <c r="K47" s="11" t="s">
        <v>571</v>
      </c>
      <c r="L47" s="11" t="s">
        <v>25</v>
      </c>
      <c r="M47" s="11" t="s">
        <v>99</v>
      </c>
      <c r="N47" s="11" t="s">
        <v>46</v>
      </c>
      <c r="O47" s="11" t="s">
        <v>28</v>
      </c>
      <c r="P47" s="11" t="s">
        <v>29</v>
      </c>
      <c r="Q47" s="11" t="s">
        <v>30</v>
      </c>
      <c r="R47" s="11" t="s">
        <v>31</v>
      </c>
      <c r="S47" s="11" t="s">
        <v>32</v>
      </c>
      <c r="T47" s="11" t="s">
        <v>33</v>
      </c>
      <c r="U47" s="11" t="s">
        <v>116</v>
      </c>
      <c r="V47" s="11" t="s">
        <v>63</v>
      </c>
      <c r="W47" s="11" t="s">
        <v>64</v>
      </c>
      <c r="X47" s="11" t="s">
        <v>73</v>
      </c>
      <c r="Y47" s="11" t="s">
        <v>125</v>
      </c>
      <c r="Z47" s="11" t="s">
        <v>572</v>
      </c>
      <c r="AA47" s="11" t="s">
        <v>573</v>
      </c>
      <c r="AB47" s="11" t="s">
        <v>574</v>
      </c>
      <c r="AC47" s="11" t="s">
        <v>575</v>
      </c>
      <c r="AD47" s="11" t="s">
        <v>576</v>
      </c>
      <c r="AE47" s="11">
        <v>70</v>
      </c>
    </row>
    <row r="48" spans="1:31" x14ac:dyDescent="0.35">
      <c r="A48" s="11">
        <v>118688161795</v>
      </c>
      <c r="B48" s="11">
        <v>457681635</v>
      </c>
      <c r="C48" s="19">
        <v>45545.406678240739</v>
      </c>
      <c r="D48" s="19">
        <v>45545.417314814818</v>
      </c>
      <c r="E48" s="11" t="s">
        <v>421</v>
      </c>
      <c r="I48" s="11">
        <f t="shared" si="0"/>
        <v>45</v>
      </c>
      <c r="J48" s="11" t="s">
        <v>577</v>
      </c>
      <c r="K48" s="11" t="s">
        <v>578</v>
      </c>
      <c r="L48" s="11" t="s">
        <v>25</v>
      </c>
      <c r="M48" s="11" t="s">
        <v>99</v>
      </c>
      <c r="N48" s="11" t="s">
        <v>46</v>
      </c>
      <c r="O48" s="11" t="s">
        <v>28</v>
      </c>
      <c r="P48" s="11" t="s">
        <v>29</v>
      </c>
      <c r="Q48" s="11" t="s">
        <v>30</v>
      </c>
      <c r="R48" s="11" t="s">
        <v>31</v>
      </c>
      <c r="S48" s="11" t="s">
        <v>110</v>
      </c>
      <c r="T48" s="11" t="s">
        <v>33</v>
      </c>
      <c r="U48" s="11" t="s">
        <v>116</v>
      </c>
      <c r="V48" s="11" t="s">
        <v>63</v>
      </c>
      <c r="W48" s="11" t="s">
        <v>64</v>
      </c>
      <c r="X48" s="11" t="s">
        <v>37</v>
      </c>
      <c r="Y48" s="11" t="s">
        <v>125</v>
      </c>
      <c r="Z48" s="11" t="s">
        <v>579</v>
      </c>
      <c r="AA48" s="11" t="s">
        <v>580</v>
      </c>
      <c r="AB48" s="11" t="s">
        <v>581</v>
      </c>
      <c r="AC48" s="11">
        <v>0</v>
      </c>
      <c r="AD48" s="11" t="s">
        <v>582</v>
      </c>
      <c r="AE48" s="11">
        <v>79</v>
      </c>
    </row>
    <row r="49" spans="1:31" x14ac:dyDescent="0.35">
      <c r="A49" s="11">
        <v>118687846624</v>
      </c>
      <c r="B49" s="11">
        <v>457681635</v>
      </c>
      <c r="C49" s="19">
        <v>45544.954108796293</v>
      </c>
      <c r="D49" s="19">
        <v>45544.961689814816</v>
      </c>
      <c r="E49" s="11" t="s">
        <v>583</v>
      </c>
      <c r="I49" s="11">
        <f t="shared" si="0"/>
        <v>46</v>
      </c>
      <c r="J49" s="11" t="s">
        <v>584</v>
      </c>
      <c r="K49" s="11" t="s">
        <v>585</v>
      </c>
      <c r="L49" s="11" t="s">
        <v>25</v>
      </c>
      <c r="M49" s="11" t="s">
        <v>99</v>
      </c>
      <c r="N49" s="11" t="s">
        <v>46</v>
      </c>
      <c r="O49" s="11" t="s">
        <v>28</v>
      </c>
      <c r="P49" s="11" t="s">
        <v>29</v>
      </c>
      <c r="Q49" s="11" t="s">
        <v>30</v>
      </c>
      <c r="R49" s="11" t="s">
        <v>31</v>
      </c>
      <c r="S49" s="11" t="s">
        <v>32</v>
      </c>
      <c r="T49" s="11" t="s">
        <v>33</v>
      </c>
      <c r="U49" s="11" t="s">
        <v>116</v>
      </c>
      <c r="V49" s="11" t="s">
        <v>63</v>
      </c>
      <c r="W49" s="11" t="s">
        <v>121</v>
      </c>
      <c r="X49" s="11" t="s">
        <v>73</v>
      </c>
      <c r="Y49" s="11" t="s">
        <v>125</v>
      </c>
      <c r="Z49" s="11" t="s">
        <v>586</v>
      </c>
      <c r="AA49" s="11" t="s">
        <v>452</v>
      </c>
      <c r="AB49" s="11" t="s">
        <v>453</v>
      </c>
      <c r="AC49" s="11" t="s">
        <v>587</v>
      </c>
      <c r="AD49" s="11" t="s">
        <v>455</v>
      </c>
      <c r="AE49" s="11">
        <v>81</v>
      </c>
    </row>
    <row r="50" spans="1:31" x14ac:dyDescent="0.35">
      <c r="A50" s="11">
        <v>118687447167</v>
      </c>
      <c r="B50" s="11">
        <v>457681635</v>
      </c>
      <c r="C50" s="19">
        <v>45544.64466435185</v>
      </c>
      <c r="D50" s="19">
        <v>45544.649305555555</v>
      </c>
      <c r="E50" s="11" t="s">
        <v>588</v>
      </c>
      <c r="I50" s="11">
        <f t="shared" si="0"/>
        <v>47</v>
      </c>
      <c r="J50" s="11" t="s">
        <v>589</v>
      </c>
      <c r="K50" s="11" t="s">
        <v>590</v>
      </c>
      <c r="L50" s="11" t="s">
        <v>25</v>
      </c>
      <c r="M50" s="11" t="s">
        <v>99</v>
      </c>
      <c r="N50" s="11" t="s">
        <v>46</v>
      </c>
      <c r="O50" s="11" t="s">
        <v>28</v>
      </c>
      <c r="P50" s="11" t="s">
        <v>29</v>
      </c>
      <c r="Q50" s="11" t="s">
        <v>30</v>
      </c>
      <c r="R50" s="11" t="s">
        <v>31</v>
      </c>
      <c r="S50" s="11" t="s">
        <v>32</v>
      </c>
      <c r="T50" s="11" t="s">
        <v>61</v>
      </c>
      <c r="U50" s="11" t="s">
        <v>116</v>
      </c>
      <c r="V50" s="11" t="s">
        <v>63</v>
      </c>
      <c r="W50" s="11" t="s">
        <v>36</v>
      </c>
      <c r="X50" s="11" t="s">
        <v>73</v>
      </c>
      <c r="Y50" s="11" t="s">
        <v>125</v>
      </c>
      <c r="Z50" s="11">
        <v>90000</v>
      </c>
      <c r="AA50" s="11">
        <v>90000</v>
      </c>
      <c r="AB50" s="11">
        <v>180000</v>
      </c>
      <c r="AC50" s="11" t="s">
        <v>591</v>
      </c>
      <c r="AD50" s="11" t="s">
        <v>591</v>
      </c>
      <c r="AE50" s="11">
        <v>0</v>
      </c>
    </row>
    <row r="51" spans="1:31" x14ac:dyDescent="0.35">
      <c r="A51" s="11">
        <v>118686534085</v>
      </c>
      <c r="B51" s="11">
        <v>457681635</v>
      </c>
      <c r="C51" s="19">
        <v>45542.67796296296</v>
      </c>
      <c r="D51" s="19">
        <v>45544.608622685184</v>
      </c>
      <c r="E51" s="11" t="s">
        <v>592</v>
      </c>
      <c r="I51" s="11">
        <f t="shared" si="0"/>
        <v>48</v>
      </c>
      <c r="J51" s="11" t="s">
        <v>593</v>
      </c>
      <c r="K51" s="11" t="s">
        <v>594</v>
      </c>
      <c r="L51" s="11" t="s">
        <v>25</v>
      </c>
      <c r="M51" s="11" t="s">
        <v>99</v>
      </c>
      <c r="N51" s="11" t="s">
        <v>46</v>
      </c>
      <c r="O51" s="11" t="s">
        <v>28</v>
      </c>
      <c r="P51" s="11" t="s">
        <v>29</v>
      </c>
      <c r="Q51" s="11" t="s">
        <v>30</v>
      </c>
      <c r="R51" s="11" t="s">
        <v>31</v>
      </c>
      <c r="S51" s="11" t="s">
        <v>32</v>
      </c>
      <c r="T51" s="11" t="s">
        <v>33</v>
      </c>
      <c r="U51" s="11" t="s">
        <v>116</v>
      </c>
      <c r="V51" s="11" t="s">
        <v>35</v>
      </c>
      <c r="W51" s="11" t="s">
        <v>64</v>
      </c>
      <c r="X51" s="11" t="s">
        <v>73</v>
      </c>
      <c r="Y51" s="11" t="s">
        <v>125</v>
      </c>
      <c r="Z51" s="11" t="s">
        <v>595</v>
      </c>
      <c r="AA51" s="11" t="s">
        <v>596</v>
      </c>
      <c r="AB51" s="11" t="s">
        <v>597</v>
      </c>
      <c r="AC51" s="11" t="s">
        <v>598</v>
      </c>
      <c r="AD51" s="11" t="s">
        <v>599</v>
      </c>
      <c r="AE51" s="11">
        <v>80</v>
      </c>
    </row>
    <row r="52" spans="1:31" x14ac:dyDescent="0.35">
      <c r="A52" s="11">
        <v>118687280827</v>
      </c>
      <c r="B52" s="11">
        <v>457681635</v>
      </c>
      <c r="C52" s="19">
        <v>45544.426226851851</v>
      </c>
      <c r="D52" s="19">
        <v>45544.48709490741</v>
      </c>
      <c r="E52" s="11" t="s">
        <v>363</v>
      </c>
      <c r="I52" s="11">
        <f t="shared" si="0"/>
        <v>49</v>
      </c>
      <c r="J52" s="11" t="s">
        <v>600</v>
      </c>
      <c r="K52" s="11" t="s">
        <v>601</v>
      </c>
      <c r="L52" s="11" t="s">
        <v>25</v>
      </c>
      <c r="M52" s="11" t="s">
        <v>99</v>
      </c>
      <c r="N52" s="11" t="s">
        <v>46</v>
      </c>
      <c r="O52" s="11" t="s">
        <v>28</v>
      </c>
      <c r="P52" s="11" t="s">
        <v>29</v>
      </c>
      <c r="Q52" s="11" t="s">
        <v>30</v>
      </c>
      <c r="R52" s="11" t="s">
        <v>31</v>
      </c>
      <c r="S52" s="11" t="s">
        <v>32</v>
      </c>
      <c r="T52" s="11" t="s">
        <v>33</v>
      </c>
      <c r="U52" s="11" t="s">
        <v>116</v>
      </c>
      <c r="V52" s="11" t="s">
        <v>63</v>
      </c>
      <c r="W52" s="11" t="s">
        <v>64</v>
      </c>
      <c r="X52" s="11" t="s">
        <v>73</v>
      </c>
      <c r="Y52" s="11" t="s">
        <v>125</v>
      </c>
      <c r="Z52" s="11" t="s">
        <v>602</v>
      </c>
      <c r="AA52" s="11" t="s">
        <v>603</v>
      </c>
      <c r="AB52" s="11" t="s">
        <v>604</v>
      </c>
      <c r="AC52" s="11" t="s">
        <v>605</v>
      </c>
      <c r="AD52" s="11" t="s">
        <v>606</v>
      </c>
      <c r="AE52" s="11">
        <v>80</v>
      </c>
    </row>
    <row r="53" spans="1:31" x14ac:dyDescent="0.35">
      <c r="A53" s="11">
        <v>118687258851</v>
      </c>
      <c r="B53" s="11">
        <v>457681660</v>
      </c>
      <c r="C53" s="19">
        <v>45544.387777777774</v>
      </c>
      <c r="D53" s="19">
        <v>45544.393171296295</v>
      </c>
      <c r="E53" s="11" t="s">
        <v>607</v>
      </c>
      <c r="I53" s="11">
        <f t="shared" si="0"/>
        <v>50</v>
      </c>
      <c r="J53" s="11" t="s">
        <v>608</v>
      </c>
      <c r="K53" s="11" t="s">
        <v>608</v>
      </c>
      <c r="L53" s="11" t="s">
        <v>25</v>
      </c>
      <c r="M53" s="11" t="s">
        <v>99</v>
      </c>
      <c r="N53" s="11" t="s">
        <v>46</v>
      </c>
      <c r="O53" s="11" t="s">
        <v>28</v>
      </c>
      <c r="P53" s="11" t="s">
        <v>29</v>
      </c>
      <c r="Q53" s="11" t="s">
        <v>30</v>
      </c>
      <c r="R53" s="11" t="s">
        <v>31</v>
      </c>
      <c r="S53" s="11" t="s">
        <v>32</v>
      </c>
      <c r="T53" s="11" t="s">
        <v>33</v>
      </c>
      <c r="U53" s="11" t="s">
        <v>116</v>
      </c>
      <c r="V53" s="11" t="s">
        <v>63</v>
      </c>
      <c r="W53" s="11" t="s">
        <v>85</v>
      </c>
      <c r="X53" s="11" t="s">
        <v>73</v>
      </c>
      <c r="Y53" s="11" t="s">
        <v>125</v>
      </c>
    </row>
    <row r="54" spans="1:31" x14ac:dyDescent="0.35">
      <c r="A54" s="11">
        <v>118687258495</v>
      </c>
      <c r="B54" s="11">
        <v>457681635</v>
      </c>
      <c r="C54" s="19">
        <v>45544.386736111112</v>
      </c>
      <c r="D54" s="19">
        <v>45544.393113425926</v>
      </c>
      <c r="E54" s="11" t="s">
        <v>609</v>
      </c>
      <c r="I54" s="11">
        <f t="shared" si="0"/>
        <v>51</v>
      </c>
      <c r="J54" s="11" t="s">
        <v>610</v>
      </c>
      <c r="K54" s="11" t="s">
        <v>611</v>
      </c>
      <c r="L54" s="11" t="s">
        <v>25</v>
      </c>
      <c r="M54" s="11" t="s">
        <v>99</v>
      </c>
      <c r="N54" s="11" t="s">
        <v>46</v>
      </c>
      <c r="O54" s="11" t="s">
        <v>28</v>
      </c>
      <c r="P54" s="11" t="s">
        <v>29</v>
      </c>
      <c r="Q54" s="11" t="s">
        <v>30</v>
      </c>
      <c r="R54" s="11" t="s">
        <v>31</v>
      </c>
      <c r="S54" s="11" t="s">
        <v>110</v>
      </c>
      <c r="T54" s="11" t="s">
        <v>33</v>
      </c>
      <c r="U54" s="11" t="s">
        <v>116</v>
      </c>
      <c r="V54" s="11" t="s">
        <v>63</v>
      </c>
      <c r="W54" s="11" t="s">
        <v>121</v>
      </c>
      <c r="X54" s="11" t="s">
        <v>73</v>
      </c>
      <c r="Y54" s="11" t="s">
        <v>125</v>
      </c>
      <c r="Z54" s="11" t="s">
        <v>612</v>
      </c>
      <c r="AA54" s="11">
        <v>0</v>
      </c>
      <c r="AB54" s="11" t="s">
        <v>613</v>
      </c>
      <c r="AC54" s="11" t="s">
        <v>614</v>
      </c>
      <c r="AD54" s="11" t="s">
        <v>615</v>
      </c>
      <c r="AE54" s="11">
        <v>30</v>
      </c>
    </row>
    <row r="55" spans="1:31" x14ac:dyDescent="0.35">
      <c r="A55" s="11">
        <v>118686541277</v>
      </c>
      <c r="B55" s="11">
        <v>457681635</v>
      </c>
      <c r="C55" s="19">
        <v>45542.691412037035</v>
      </c>
      <c r="D55" s="19">
        <v>45544.367604166669</v>
      </c>
      <c r="E55" s="11" t="s">
        <v>616</v>
      </c>
      <c r="I55" s="11">
        <f t="shared" si="0"/>
        <v>52</v>
      </c>
      <c r="J55" s="11" t="s">
        <v>617</v>
      </c>
      <c r="K55" s="11" t="s">
        <v>618</v>
      </c>
      <c r="L55" s="11" t="s">
        <v>25</v>
      </c>
      <c r="M55" s="11" t="s">
        <v>99</v>
      </c>
      <c r="N55" s="11" t="s">
        <v>46</v>
      </c>
      <c r="O55" s="11" t="s">
        <v>28</v>
      </c>
      <c r="P55" s="11" t="s">
        <v>29</v>
      </c>
      <c r="Q55" s="11" t="s">
        <v>30</v>
      </c>
      <c r="R55" s="11" t="s">
        <v>31</v>
      </c>
      <c r="S55" s="11" t="s">
        <v>32</v>
      </c>
      <c r="T55" s="11" t="s">
        <v>33</v>
      </c>
      <c r="U55" s="11" t="s">
        <v>116</v>
      </c>
      <c r="V55" s="11" t="s">
        <v>63</v>
      </c>
      <c r="W55" s="11" t="s">
        <v>64</v>
      </c>
      <c r="X55" s="11" t="s">
        <v>37</v>
      </c>
      <c r="Y55" s="11" t="s">
        <v>38</v>
      </c>
      <c r="Z55" s="11" t="s">
        <v>619</v>
      </c>
      <c r="AA55" s="11" t="s">
        <v>620</v>
      </c>
      <c r="AB55" s="11" t="s">
        <v>621</v>
      </c>
      <c r="AC55" s="11" t="s">
        <v>622</v>
      </c>
      <c r="AD55" s="11" t="s">
        <v>623</v>
      </c>
      <c r="AE55" s="11">
        <v>81</v>
      </c>
    </row>
    <row r="56" spans="1:31" x14ac:dyDescent="0.35">
      <c r="A56" s="11">
        <v>118687021608</v>
      </c>
      <c r="B56" s="11">
        <v>457681635</v>
      </c>
      <c r="C56" s="19">
        <v>45543.871608796297</v>
      </c>
      <c r="D56" s="19">
        <v>45544.10119212963</v>
      </c>
      <c r="E56" s="11" t="s">
        <v>624</v>
      </c>
      <c r="I56" s="11">
        <f t="shared" si="0"/>
        <v>53</v>
      </c>
      <c r="J56" s="11" t="s">
        <v>625</v>
      </c>
      <c r="K56" s="11" t="s">
        <v>626</v>
      </c>
      <c r="L56" s="11" t="s">
        <v>25</v>
      </c>
      <c r="M56" s="11" t="s">
        <v>99</v>
      </c>
      <c r="N56" s="11" t="s">
        <v>46</v>
      </c>
      <c r="O56" s="11" t="s">
        <v>28</v>
      </c>
      <c r="P56" s="11" t="s">
        <v>29</v>
      </c>
      <c r="Q56" s="11" t="s">
        <v>30</v>
      </c>
      <c r="R56" s="11" t="s">
        <v>31</v>
      </c>
      <c r="S56" s="11" t="s">
        <v>84</v>
      </c>
      <c r="T56" s="11" t="s">
        <v>28</v>
      </c>
      <c r="U56" s="11" t="s">
        <v>116</v>
      </c>
      <c r="V56" s="11" t="s">
        <v>63</v>
      </c>
      <c r="W56" s="11" t="s">
        <v>64</v>
      </c>
      <c r="X56" s="11" t="s">
        <v>37</v>
      </c>
      <c r="Y56" s="11" t="s">
        <v>125</v>
      </c>
      <c r="Z56" s="11" t="s">
        <v>627</v>
      </c>
      <c r="AA56" s="11" t="s">
        <v>628</v>
      </c>
      <c r="AB56" s="11" t="s">
        <v>629</v>
      </c>
      <c r="AC56" s="11" t="s">
        <v>630</v>
      </c>
      <c r="AD56" s="11" t="s">
        <v>631</v>
      </c>
      <c r="AE56" s="11">
        <v>75</v>
      </c>
    </row>
    <row r="57" spans="1:31" x14ac:dyDescent="0.35">
      <c r="A57" s="11">
        <v>118687073750</v>
      </c>
      <c r="B57" s="11">
        <v>457681635</v>
      </c>
      <c r="C57" s="19">
        <v>45543.974166666667</v>
      </c>
      <c r="D57" s="19">
        <v>45543.985324074078</v>
      </c>
      <c r="E57" s="11" t="s">
        <v>632</v>
      </c>
      <c r="I57" s="11">
        <f t="shared" si="0"/>
        <v>54</v>
      </c>
      <c r="J57" s="11" t="s">
        <v>71</v>
      </c>
      <c r="K57" s="11" t="s">
        <v>72</v>
      </c>
      <c r="L57" s="11" t="s">
        <v>25</v>
      </c>
      <c r="M57" s="11" t="s">
        <v>26</v>
      </c>
      <c r="N57" s="11" t="s">
        <v>46</v>
      </c>
      <c r="O57" s="11" t="s">
        <v>28</v>
      </c>
      <c r="P57" s="11" t="s">
        <v>29</v>
      </c>
      <c r="Q57" s="11" t="s">
        <v>30</v>
      </c>
      <c r="R57" s="11" t="s">
        <v>31</v>
      </c>
      <c r="S57" s="11" t="s">
        <v>32</v>
      </c>
      <c r="T57" s="11" t="s">
        <v>33</v>
      </c>
      <c r="U57" s="11" t="s">
        <v>116</v>
      </c>
      <c r="V57" s="11" t="s">
        <v>35</v>
      </c>
      <c r="W57" s="11" t="s">
        <v>64</v>
      </c>
      <c r="X57" s="11" t="s">
        <v>73</v>
      </c>
      <c r="Y57" s="11" t="s">
        <v>74</v>
      </c>
      <c r="Z57" s="11" t="s">
        <v>75</v>
      </c>
      <c r="AA57" s="11" t="s">
        <v>76</v>
      </c>
      <c r="AB57" s="11" t="s">
        <v>77</v>
      </c>
      <c r="AC57" s="11" t="s">
        <v>78</v>
      </c>
      <c r="AD57" s="11" t="s">
        <v>79</v>
      </c>
      <c r="AE57" s="11">
        <v>41</v>
      </c>
    </row>
    <row r="58" spans="1:31" x14ac:dyDescent="0.35">
      <c r="A58" s="11">
        <v>118687045412</v>
      </c>
      <c r="B58" s="11">
        <v>457681635</v>
      </c>
      <c r="C58" s="19">
        <v>45542.85628472222</v>
      </c>
      <c r="D58" s="19">
        <v>45543.922025462962</v>
      </c>
      <c r="E58" s="11" t="s">
        <v>633</v>
      </c>
      <c r="I58" s="11">
        <f t="shared" si="0"/>
        <v>55</v>
      </c>
      <c r="J58" s="11" t="s">
        <v>634</v>
      </c>
      <c r="K58" s="11" t="s">
        <v>635</v>
      </c>
      <c r="L58" s="11" t="s">
        <v>25</v>
      </c>
      <c r="M58" s="11" t="s">
        <v>99</v>
      </c>
      <c r="N58" s="11" t="s">
        <v>46</v>
      </c>
      <c r="O58" s="11" t="s">
        <v>28</v>
      </c>
      <c r="P58" s="11" t="s">
        <v>29</v>
      </c>
      <c r="Q58" s="11" t="s">
        <v>101</v>
      </c>
      <c r="R58" s="11" t="s">
        <v>31</v>
      </c>
      <c r="S58" s="11" t="s">
        <v>110</v>
      </c>
      <c r="T58" s="11" t="s">
        <v>61</v>
      </c>
      <c r="U58" s="11" t="s">
        <v>116</v>
      </c>
      <c r="V58" s="11" t="s">
        <v>63</v>
      </c>
      <c r="W58" s="11" t="s">
        <v>36</v>
      </c>
      <c r="X58" s="11" t="s">
        <v>37</v>
      </c>
      <c r="Y58" s="11" t="s">
        <v>125</v>
      </c>
    </row>
    <row r="59" spans="1:31" x14ac:dyDescent="0.35">
      <c r="A59" s="11">
        <v>118686910179</v>
      </c>
      <c r="B59" s="11">
        <v>457681635</v>
      </c>
      <c r="C59" s="19">
        <v>45543.641898148147</v>
      </c>
      <c r="D59" s="19">
        <v>45543.644687499997</v>
      </c>
      <c r="E59" s="11" t="s">
        <v>636</v>
      </c>
      <c r="I59" s="11">
        <f t="shared" si="0"/>
        <v>56</v>
      </c>
      <c r="J59" s="11" t="s">
        <v>637</v>
      </c>
      <c r="K59" s="11" t="s">
        <v>638</v>
      </c>
      <c r="L59" s="11" t="s">
        <v>25</v>
      </c>
      <c r="M59" s="11" t="s">
        <v>99</v>
      </c>
      <c r="N59" s="11" t="s">
        <v>46</v>
      </c>
      <c r="O59" s="11" t="s">
        <v>28</v>
      </c>
      <c r="P59" s="11" t="s">
        <v>29</v>
      </c>
      <c r="Q59" s="11" t="s">
        <v>30</v>
      </c>
      <c r="R59" s="11" t="s">
        <v>31</v>
      </c>
      <c r="S59" s="11" t="s">
        <v>32</v>
      </c>
      <c r="T59" s="11" t="s">
        <v>33</v>
      </c>
      <c r="U59" s="11" t="s">
        <v>116</v>
      </c>
      <c r="V59" s="11" t="s">
        <v>63</v>
      </c>
      <c r="W59" s="11" t="s">
        <v>85</v>
      </c>
      <c r="X59" s="11" t="s">
        <v>73</v>
      </c>
      <c r="Y59" s="11" t="s">
        <v>125</v>
      </c>
      <c r="Z59" s="11" t="s">
        <v>586</v>
      </c>
      <c r="AA59" s="11" t="s">
        <v>452</v>
      </c>
      <c r="AB59" s="11" t="s">
        <v>639</v>
      </c>
      <c r="AC59" s="11" t="s">
        <v>640</v>
      </c>
      <c r="AD59" s="11" t="s">
        <v>455</v>
      </c>
      <c r="AE59" s="11">
        <v>100</v>
      </c>
    </row>
    <row r="60" spans="1:31" x14ac:dyDescent="0.35">
      <c r="A60" s="11">
        <v>118686865021</v>
      </c>
      <c r="B60" s="11">
        <v>457681635</v>
      </c>
      <c r="C60" s="19">
        <v>45543.516655092593</v>
      </c>
      <c r="D60" s="19">
        <v>45543.525543981479</v>
      </c>
      <c r="E60" s="11" t="s">
        <v>632</v>
      </c>
      <c r="I60" s="11">
        <f t="shared" si="0"/>
        <v>57</v>
      </c>
      <c r="J60" s="11" t="s">
        <v>641</v>
      </c>
      <c r="K60" s="11" t="s">
        <v>642</v>
      </c>
      <c r="L60" s="11" t="s">
        <v>25</v>
      </c>
      <c r="M60" s="11" t="s">
        <v>99</v>
      </c>
      <c r="N60" s="11" t="s">
        <v>46</v>
      </c>
      <c r="O60" s="11" t="s">
        <v>109</v>
      </c>
      <c r="P60" s="11" t="s">
        <v>29</v>
      </c>
      <c r="Q60" s="11" t="s">
        <v>100</v>
      </c>
      <c r="R60" s="11" t="s">
        <v>31</v>
      </c>
      <c r="S60" s="11" t="s">
        <v>32</v>
      </c>
      <c r="T60" s="11" t="s">
        <v>28</v>
      </c>
      <c r="U60" s="11" t="s">
        <v>116</v>
      </c>
      <c r="V60" s="11" t="s">
        <v>63</v>
      </c>
      <c r="W60" s="11" t="s">
        <v>36</v>
      </c>
      <c r="X60" s="11" t="s">
        <v>73</v>
      </c>
      <c r="Y60" s="11" t="s">
        <v>125</v>
      </c>
      <c r="Z60" s="11">
        <v>40000</v>
      </c>
      <c r="AA60" s="11">
        <v>0</v>
      </c>
      <c r="AB60" s="11">
        <v>0</v>
      </c>
      <c r="AC60" s="11" t="s">
        <v>643</v>
      </c>
      <c r="AD60" s="11" t="s">
        <v>643</v>
      </c>
      <c r="AE60" s="11">
        <v>67</v>
      </c>
    </row>
    <row r="61" spans="1:31" x14ac:dyDescent="0.35">
      <c r="A61" s="11">
        <v>118686836420</v>
      </c>
      <c r="B61" s="11">
        <v>457681635</v>
      </c>
      <c r="C61" s="19">
        <v>45543.423067129632</v>
      </c>
      <c r="D61" s="19">
        <v>45543.428969907407</v>
      </c>
      <c r="E61" s="11" t="s">
        <v>644</v>
      </c>
      <c r="I61" s="11">
        <f t="shared" si="0"/>
        <v>58</v>
      </c>
      <c r="J61" s="11" t="s">
        <v>645</v>
      </c>
      <c r="K61" s="11" t="s">
        <v>646</v>
      </c>
      <c r="L61" s="11" t="s">
        <v>25</v>
      </c>
      <c r="M61" s="11" t="s">
        <v>99</v>
      </c>
      <c r="N61" s="11" t="s">
        <v>46</v>
      </c>
      <c r="O61" s="11" t="s">
        <v>28</v>
      </c>
      <c r="P61" s="11" t="s">
        <v>29</v>
      </c>
      <c r="Q61" s="11" t="s">
        <v>30</v>
      </c>
      <c r="R61" s="11" t="s">
        <v>31</v>
      </c>
      <c r="S61" s="11" t="s">
        <v>32</v>
      </c>
      <c r="T61" s="11" t="s">
        <v>33</v>
      </c>
      <c r="U61" s="11" t="s">
        <v>116</v>
      </c>
      <c r="V61" s="11" t="s">
        <v>35</v>
      </c>
      <c r="W61" s="11" t="s">
        <v>36</v>
      </c>
      <c r="X61" s="11" t="s">
        <v>73</v>
      </c>
      <c r="Y61" s="11" t="s">
        <v>125</v>
      </c>
      <c r="Z61" s="11" t="s">
        <v>647</v>
      </c>
      <c r="AA61" s="11" t="s">
        <v>648</v>
      </c>
      <c r="AB61" s="11" t="s">
        <v>649</v>
      </c>
      <c r="AC61" s="11" t="s">
        <v>389</v>
      </c>
      <c r="AD61" s="11" t="s">
        <v>650</v>
      </c>
      <c r="AE61" s="11">
        <v>60</v>
      </c>
    </row>
    <row r="62" spans="1:31" x14ac:dyDescent="0.35">
      <c r="A62" s="11">
        <v>118686589360</v>
      </c>
      <c r="B62" s="11">
        <v>457681635</v>
      </c>
      <c r="C62" s="19">
        <v>45542.782870370371</v>
      </c>
      <c r="D62" s="19">
        <v>45543.031898148147</v>
      </c>
      <c r="E62" s="11" t="s">
        <v>651</v>
      </c>
      <c r="I62" s="11">
        <f t="shared" si="0"/>
        <v>59</v>
      </c>
      <c r="J62" s="11" t="s">
        <v>652</v>
      </c>
      <c r="K62" s="11" t="s">
        <v>653</v>
      </c>
      <c r="L62" s="11" t="s">
        <v>25</v>
      </c>
      <c r="M62" s="11" t="s">
        <v>99</v>
      </c>
      <c r="N62" s="11" t="s">
        <v>46</v>
      </c>
      <c r="O62" s="11" t="s">
        <v>28</v>
      </c>
      <c r="P62" s="11" t="s">
        <v>29</v>
      </c>
      <c r="Q62" s="11" t="s">
        <v>101</v>
      </c>
      <c r="R62" s="11" t="s">
        <v>31</v>
      </c>
      <c r="S62" s="11" t="s">
        <v>32</v>
      </c>
      <c r="T62" s="11" t="s">
        <v>33</v>
      </c>
      <c r="U62" s="11" t="s">
        <v>116</v>
      </c>
      <c r="V62" s="11" t="s">
        <v>63</v>
      </c>
      <c r="W62" s="11" t="s">
        <v>64</v>
      </c>
      <c r="X62" s="11" t="s">
        <v>37</v>
      </c>
      <c r="Y62" s="11" t="s">
        <v>125</v>
      </c>
      <c r="Z62" s="11" t="s">
        <v>654</v>
      </c>
      <c r="AA62" s="11" t="s">
        <v>655</v>
      </c>
      <c r="AB62" s="11" t="s">
        <v>656</v>
      </c>
      <c r="AC62" s="11" t="s">
        <v>657</v>
      </c>
      <c r="AD62" s="11" t="s">
        <v>658</v>
      </c>
      <c r="AE62" s="11">
        <v>80</v>
      </c>
    </row>
    <row r="63" spans="1:31" x14ac:dyDescent="0.35">
      <c r="A63" s="11">
        <v>118686529003</v>
      </c>
      <c r="B63" s="11">
        <v>457681635</v>
      </c>
      <c r="C63" s="19">
        <v>45542.668182870373</v>
      </c>
      <c r="D63" s="19">
        <v>45542.9375</v>
      </c>
      <c r="E63" s="11" t="s">
        <v>659</v>
      </c>
      <c r="I63" s="11">
        <f t="shared" si="0"/>
        <v>60</v>
      </c>
      <c r="J63" s="11" t="s">
        <v>660</v>
      </c>
      <c r="K63" s="11" t="s">
        <v>661</v>
      </c>
      <c r="L63" s="11" t="s">
        <v>25</v>
      </c>
      <c r="M63" s="11" t="s">
        <v>99</v>
      </c>
      <c r="N63" s="11" t="s">
        <v>46</v>
      </c>
      <c r="O63" s="11" t="s">
        <v>111</v>
      </c>
      <c r="P63" s="11" t="s">
        <v>29</v>
      </c>
      <c r="Q63" s="11" t="s">
        <v>30</v>
      </c>
      <c r="R63" s="11" t="s">
        <v>106</v>
      </c>
      <c r="S63" s="11" t="s">
        <v>32</v>
      </c>
      <c r="T63" s="11" t="s">
        <v>33</v>
      </c>
      <c r="U63" s="11" t="s">
        <v>115</v>
      </c>
      <c r="V63" s="11" t="s">
        <v>63</v>
      </c>
      <c r="W63" s="11" t="s">
        <v>36</v>
      </c>
      <c r="X63" s="11" t="s">
        <v>65</v>
      </c>
      <c r="Y63" s="11" t="s">
        <v>66</v>
      </c>
    </row>
    <row r="64" spans="1:31" x14ac:dyDescent="0.35">
      <c r="A64" s="11">
        <v>118686630599</v>
      </c>
      <c r="B64" s="11">
        <v>457681635</v>
      </c>
      <c r="C64" s="19">
        <v>45542.858263888891</v>
      </c>
      <c r="D64" s="19">
        <v>45542.899583333332</v>
      </c>
      <c r="E64" s="11" t="s">
        <v>662</v>
      </c>
      <c r="I64" s="11">
        <f t="shared" si="0"/>
        <v>61</v>
      </c>
      <c r="J64" s="11" t="s">
        <v>663</v>
      </c>
      <c r="K64" s="11" t="s">
        <v>664</v>
      </c>
      <c r="L64" s="11" t="s">
        <v>25</v>
      </c>
      <c r="M64" s="11" t="s">
        <v>99</v>
      </c>
      <c r="N64" s="11" t="s">
        <v>46</v>
      </c>
      <c r="O64" s="11" t="s">
        <v>28</v>
      </c>
      <c r="P64" s="11" t="s">
        <v>29</v>
      </c>
      <c r="Q64" s="11" t="s">
        <v>30</v>
      </c>
      <c r="R64" s="11" t="s">
        <v>31</v>
      </c>
      <c r="S64" s="11" t="s">
        <v>110</v>
      </c>
      <c r="T64" s="11" t="s">
        <v>33</v>
      </c>
      <c r="U64" s="11" t="s">
        <v>116</v>
      </c>
      <c r="V64" s="11" t="s">
        <v>63</v>
      </c>
      <c r="W64" s="11" t="s">
        <v>85</v>
      </c>
      <c r="X64" s="11" t="s">
        <v>37</v>
      </c>
      <c r="Y64" s="11" t="s">
        <v>125</v>
      </c>
      <c r="Z64" s="11" t="s">
        <v>665</v>
      </c>
      <c r="AA64" s="11" t="s">
        <v>666</v>
      </c>
      <c r="AB64" s="11" t="s">
        <v>667</v>
      </c>
      <c r="AC64" s="11" t="s">
        <v>668</v>
      </c>
      <c r="AD64" s="11" t="s">
        <v>669</v>
      </c>
      <c r="AE64" s="11">
        <v>80</v>
      </c>
    </row>
    <row r="65" spans="1:31" x14ac:dyDescent="0.35">
      <c r="A65" s="11">
        <v>118686629919</v>
      </c>
      <c r="B65" s="11">
        <v>457681635</v>
      </c>
      <c r="C65" s="19">
        <v>45542.856458333335</v>
      </c>
      <c r="D65" s="19">
        <v>45542.861828703702</v>
      </c>
      <c r="E65" s="11" t="s">
        <v>670</v>
      </c>
      <c r="I65" s="11">
        <f t="shared" si="0"/>
        <v>62</v>
      </c>
      <c r="J65" s="11" t="s">
        <v>671</v>
      </c>
      <c r="K65" s="11" t="s">
        <v>672</v>
      </c>
      <c r="L65" s="11" t="s">
        <v>25</v>
      </c>
      <c r="M65" s="11" t="s">
        <v>99</v>
      </c>
      <c r="N65" s="11" t="s">
        <v>46</v>
      </c>
      <c r="O65" s="11" t="s">
        <v>28</v>
      </c>
      <c r="P65" s="11" t="s">
        <v>29</v>
      </c>
      <c r="Q65" s="11" t="s">
        <v>30</v>
      </c>
      <c r="R65" s="11" t="s">
        <v>31</v>
      </c>
      <c r="S65" s="11" t="s">
        <v>32</v>
      </c>
      <c r="T65" s="11" t="s">
        <v>61</v>
      </c>
      <c r="U65" s="11" t="s">
        <v>116</v>
      </c>
      <c r="V65" s="11" t="s">
        <v>63</v>
      </c>
      <c r="W65" s="11" t="s">
        <v>85</v>
      </c>
      <c r="X65" s="11" t="s">
        <v>65</v>
      </c>
      <c r="Y65" s="11" t="s">
        <v>125</v>
      </c>
      <c r="Z65" s="11" t="s">
        <v>673</v>
      </c>
      <c r="AA65" s="11" t="s">
        <v>674</v>
      </c>
      <c r="AB65" s="11" t="s">
        <v>675</v>
      </c>
      <c r="AC65" s="11" t="s">
        <v>676</v>
      </c>
      <c r="AD65" s="11" t="s">
        <v>677</v>
      </c>
      <c r="AE65" s="11">
        <v>70</v>
      </c>
    </row>
    <row r="66" spans="1:31" x14ac:dyDescent="0.35">
      <c r="A66" s="11">
        <v>118686615456</v>
      </c>
      <c r="B66" s="11">
        <v>457681635</v>
      </c>
      <c r="C66" s="19">
        <v>45542.829386574071</v>
      </c>
      <c r="D66" s="19">
        <v>45542.847407407404</v>
      </c>
      <c r="E66" s="11" t="s">
        <v>670</v>
      </c>
      <c r="I66" s="11">
        <f t="shared" si="0"/>
        <v>63</v>
      </c>
      <c r="J66" s="11" t="s">
        <v>678</v>
      </c>
      <c r="K66" s="11" t="s">
        <v>679</v>
      </c>
      <c r="L66" s="11" t="s">
        <v>25</v>
      </c>
      <c r="M66" s="11" t="s">
        <v>99</v>
      </c>
      <c r="N66" s="11" t="s">
        <v>46</v>
      </c>
      <c r="O66" s="11" t="s">
        <v>28</v>
      </c>
      <c r="P66" s="11" t="s">
        <v>29</v>
      </c>
      <c r="Q66" s="11" t="s">
        <v>30</v>
      </c>
      <c r="R66" s="11" t="s">
        <v>31</v>
      </c>
      <c r="S66" s="11" t="s">
        <v>32</v>
      </c>
      <c r="T66" s="11" t="s">
        <v>61</v>
      </c>
      <c r="U66" s="11" t="s">
        <v>116</v>
      </c>
      <c r="V66" s="11" t="s">
        <v>63</v>
      </c>
      <c r="W66" s="11" t="s">
        <v>85</v>
      </c>
      <c r="X66" s="11" t="s">
        <v>65</v>
      </c>
      <c r="Y66" s="11" t="s">
        <v>125</v>
      </c>
      <c r="Z66" s="11" t="s">
        <v>680</v>
      </c>
      <c r="AA66" s="11" t="s">
        <v>681</v>
      </c>
      <c r="AB66" s="11" t="s">
        <v>682</v>
      </c>
      <c r="AC66" s="11" t="s">
        <v>683</v>
      </c>
      <c r="AD66" s="11" t="s">
        <v>684</v>
      </c>
      <c r="AE66" s="11">
        <v>62</v>
      </c>
    </row>
    <row r="67" spans="1:31" x14ac:dyDescent="0.35">
      <c r="A67" s="11">
        <v>118686531323</v>
      </c>
      <c r="B67" s="11">
        <v>457681635</v>
      </c>
      <c r="C67" s="19">
        <v>45542.670081018521</v>
      </c>
      <c r="D67" s="19">
        <v>45542.836689814816</v>
      </c>
      <c r="E67" s="11" t="s">
        <v>685</v>
      </c>
      <c r="I67" s="11">
        <f t="shared" si="0"/>
        <v>64</v>
      </c>
      <c r="J67" s="11" t="s">
        <v>686</v>
      </c>
      <c r="K67" s="11" t="s">
        <v>687</v>
      </c>
      <c r="L67" s="11" t="s">
        <v>25</v>
      </c>
      <c r="M67" s="11" t="s">
        <v>99</v>
      </c>
      <c r="N67" s="11" t="s">
        <v>46</v>
      </c>
      <c r="O67" s="11" t="s">
        <v>28</v>
      </c>
      <c r="P67" s="11" t="s">
        <v>29</v>
      </c>
      <c r="Q67" s="11" t="s">
        <v>30</v>
      </c>
      <c r="R67" s="11" t="s">
        <v>31</v>
      </c>
      <c r="S67" s="11" t="s">
        <v>32</v>
      </c>
      <c r="T67" s="11" t="s">
        <v>61</v>
      </c>
      <c r="U67" s="11" t="s">
        <v>116</v>
      </c>
      <c r="V67" s="11" t="s">
        <v>63</v>
      </c>
      <c r="W67" s="11" t="s">
        <v>64</v>
      </c>
      <c r="X67" s="11" t="s">
        <v>73</v>
      </c>
      <c r="Y67" s="11" t="s">
        <v>125</v>
      </c>
      <c r="Z67" s="11" t="s">
        <v>688</v>
      </c>
      <c r="AA67" s="11" t="s">
        <v>689</v>
      </c>
      <c r="AB67" s="11" t="s">
        <v>690</v>
      </c>
      <c r="AC67" s="11">
        <v>75</v>
      </c>
      <c r="AD67" s="11" t="s">
        <v>691</v>
      </c>
      <c r="AE67" s="11">
        <v>80</v>
      </c>
    </row>
    <row r="68" spans="1:31" x14ac:dyDescent="0.35">
      <c r="A68" s="11">
        <v>118686610469</v>
      </c>
      <c r="B68" s="11">
        <v>457681635</v>
      </c>
      <c r="C68" s="19">
        <v>45542.818993055553</v>
      </c>
      <c r="D68" s="19">
        <v>45542.821273148147</v>
      </c>
      <c r="E68" s="11" t="s">
        <v>421</v>
      </c>
      <c r="I68" s="11">
        <f t="shared" si="0"/>
        <v>65</v>
      </c>
      <c r="J68" s="11" t="s">
        <v>692</v>
      </c>
      <c r="K68" s="11" t="s">
        <v>693</v>
      </c>
      <c r="L68" s="11" t="s">
        <v>25</v>
      </c>
      <c r="M68" s="11" t="s">
        <v>99</v>
      </c>
      <c r="N68" s="11" t="s">
        <v>46</v>
      </c>
      <c r="O68" s="11" t="s">
        <v>28</v>
      </c>
    </row>
    <row r="69" spans="1:31" x14ac:dyDescent="0.35">
      <c r="A69" s="11">
        <v>118686562564</v>
      </c>
      <c r="B69" s="11">
        <v>457681635</v>
      </c>
      <c r="C69" s="19">
        <v>45542.65892361111</v>
      </c>
      <c r="D69" s="19">
        <v>45542.805243055554</v>
      </c>
      <c r="E69" s="11" t="s">
        <v>694</v>
      </c>
      <c r="I69" s="11">
        <f t="shared" si="0"/>
        <v>66</v>
      </c>
      <c r="J69" s="11" t="s">
        <v>695</v>
      </c>
      <c r="K69" s="11" t="s">
        <v>150</v>
      </c>
      <c r="L69" s="11" t="s">
        <v>25</v>
      </c>
      <c r="M69" s="11" t="s">
        <v>99</v>
      </c>
      <c r="N69" s="11" t="s">
        <v>46</v>
      </c>
      <c r="O69" s="11" t="s">
        <v>28</v>
      </c>
      <c r="P69" s="11" t="s">
        <v>29</v>
      </c>
      <c r="Q69" s="11" t="s">
        <v>30</v>
      </c>
      <c r="R69" s="11" t="s">
        <v>31</v>
      </c>
      <c r="S69" s="11" t="s">
        <v>32</v>
      </c>
      <c r="T69" s="11" t="s">
        <v>33</v>
      </c>
      <c r="U69" s="11" t="s">
        <v>116</v>
      </c>
      <c r="V69" s="11" t="s">
        <v>63</v>
      </c>
      <c r="W69" s="11" t="s">
        <v>85</v>
      </c>
      <c r="X69" s="11" t="s">
        <v>37</v>
      </c>
      <c r="Y69" s="11" t="s">
        <v>125</v>
      </c>
      <c r="Z69" s="11" t="s">
        <v>696</v>
      </c>
      <c r="AA69" s="11" t="s">
        <v>697</v>
      </c>
      <c r="AB69" s="11" t="s">
        <v>698</v>
      </c>
      <c r="AC69" s="11" t="s">
        <v>699</v>
      </c>
      <c r="AD69" s="11" t="s">
        <v>700</v>
      </c>
      <c r="AE69" s="11">
        <v>100</v>
      </c>
    </row>
    <row r="70" spans="1:31" x14ac:dyDescent="0.35">
      <c r="A70" s="11">
        <v>118686571203</v>
      </c>
      <c r="B70" s="11">
        <v>457681635</v>
      </c>
      <c r="C70" s="19">
        <v>45542.748171296298</v>
      </c>
      <c r="D70" s="19">
        <v>45542.801481481481</v>
      </c>
      <c r="E70" s="11" t="s">
        <v>554</v>
      </c>
      <c r="I70" s="11">
        <f t="shared" ref="I70:I127" si="1">I69+1</f>
        <v>67</v>
      </c>
      <c r="J70" s="11" t="s">
        <v>701</v>
      </c>
      <c r="K70" s="11" t="s">
        <v>702</v>
      </c>
      <c r="L70" s="11" t="s">
        <v>25</v>
      </c>
      <c r="M70" s="11" t="s">
        <v>99</v>
      </c>
      <c r="N70" s="11" t="s">
        <v>46</v>
      </c>
      <c r="O70" s="11" t="s">
        <v>28</v>
      </c>
      <c r="P70" s="11" t="s">
        <v>29</v>
      </c>
      <c r="Q70" s="11" t="s">
        <v>30</v>
      </c>
      <c r="R70" s="11" t="s">
        <v>31</v>
      </c>
      <c r="S70" s="11" t="s">
        <v>32</v>
      </c>
      <c r="T70" s="11" t="s">
        <v>33</v>
      </c>
      <c r="U70" s="11" t="s">
        <v>116</v>
      </c>
      <c r="V70" s="11" t="s">
        <v>63</v>
      </c>
      <c r="W70" s="11" t="s">
        <v>64</v>
      </c>
      <c r="X70" s="11" t="s">
        <v>73</v>
      </c>
      <c r="Y70" s="11" t="s">
        <v>125</v>
      </c>
      <c r="Z70" s="11" t="s">
        <v>703</v>
      </c>
      <c r="AA70" s="11" t="s">
        <v>704</v>
      </c>
      <c r="AB70" s="11" t="s">
        <v>705</v>
      </c>
      <c r="AC70" s="11" t="s">
        <v>706</v>
      </c>
      <c r="AD70" s="11" t="s">
        <v>707</v>
      </c>
      <c r="AE70" s="11">
        <v>100</v>
      </c>
    </row>
    <row r="71" spans="1:31" x14ac:dyDescent="0.35">
      <c r="A71" s="11">
        <v>118686586996</v>
      </c>
      <c r="B71" s="11">
        <v>457681635</v>
      </c>
      <c r="C71" s="19">
        <v>45542.77784722222</v>
      </c>
      <c r="D71" s="19">
        <v>45542.795659722222</v>
      </c>
      <c r="E71" s="11" t="s">
        <v>708</v>
      </c>
      <c r="I71" s="11">
        <f t="shared" si="1"/>
        <v>68</v>
      </c>
      <c r="J71" s="11" t="s">
        <v>59</v>
      </c>
      <c r="K71" s="11" t="s">
        <v>60</v>
      </c>
      <c r="L71" s="11" t="s">
        <v>25</v>
      </c>
      <c r="M71" s="11" t="s">
        <v>26</v>
      </c>
      <c r="N71" s="11" t="s">
        <v>46</v>
      </c>
      <c r="O71" s="11" t="s">
        <v>28</v>
      </c>
      <c r="P71" s="11" t="s">
        <v>29</v>
      </c>
      <c r="Q71" s="11" t="s">
        <v>30</v>
      </c>
      <c r="R71" s="11" t="s">
        <v>31</v>
      </c>
      <c r="S71" s="11" t="s">
        <v>32</v>
      </c>
      <c r="T71" s="11" t="s">
        <v>61</v>
      </c>
      <c r="U71" s="11" t="s">
        <v>62</v>
      </c>
      <c r="V71" s="11" t="s">
        <v>63</v>
      </c>
      <c r="W71" s="11" t="s">
        <v>64</v>
      </c>
      <c r="X71" s="11" t="s">
        <v>65</v>
      </c>
      <c r="Y71" s="11" t="s">
        <v>66</v>
      </c>
      <c r="Z71" s="11" t="s">
        <v>67</v>
      </c>
      <c r="AA71" s="11" t="s">
        <v>67</v>
      </c>
      <c r="AB71" s="11" t="s">
        <v>68</v>
      </c>
      <c r="AC71" s="11" t="s">
        <v>69</v>
      </c>
      <c r="AD71" s="11" t="s">
        <v>70</v>
      </c>
      <c r="AE71" s="11">
        <v>80</v>
      </c>
    </row>
    <row r="72" spans="1:31" x14ac:dyDescent="0.35">
      <c r="A72" s="11">
        <v>118686580808</v>
      </c>
      <c r="B72" s="11">
        <v>457681635</v>
      </c>
      <c r="C72" s="19">
        <v>45542.766550925924</v>
      </c>
      <c r="D72" s="19">
        <v>45542.772326388891</v>
      </c>
      <c r="E72" s="11" t="s">
        <v>554</v>
      </c>
      <c r="I72" s="11">
        <f t="shared" si="1"/>
        <v>69</v>
      </c>
      <c r="J72" s="11" t="s">
        <v>709</v>
      </c>
      <c r="K72" s="11" t="s">
        <v>710</v>
      </c>
      <c r="L72" s="11" t="s">
        <v>25</v>
      </c>
      <c r="M72" s="11" t="s">
        <v>99</v>
      </c>
      <c r="N72" s="11" t="s">
        <v>46</v>
      </c>
      <c r="O72" s="11" t="s">
        <v>28</v>
      </c>
      <c r="P72" s="11" t="s">
        <v>29</v>
      </c>
      <c r="Q72" s="11" t="s">
        <v>30</v>
      </c>
      <c r="R72" s="11" t="s">
        <v>31</v>
      </c>
      <c r="S72" s="11" t="s">
        <v>32</v>
      </c>
      <c r="T72" s="11" t="s">
        <v>33</v>
      </c>
      <c r="U72" s="11" t="s">
        <v>115</v>
      </c>
      <c r="V72" s="11" t="s">
        <v>63</v>
      </c>
      <c r="W72" s="11" t="s">
        <v>121</v>
      </c>
      <c r="X72" s="11" t="s">
        <v>73</v>
      </c>
      <c r="Y72" s="11" t="s">
        <v>74</v>
      </c>
      <c r="Z72" s="11" t="s">
        <v>711</v>
      </c>
      <c r="AA72" s="11" t="s">
        <v>427</v>
      </c>
      <c r="AB72" s="11" t="s">
        <v>712</v>
      </c>
      <c r="AC72" s="11" t="s">
        <v>713</v>
      </c>
      <c r="AD72" s="11" t="s">
        <v>714</v>
      </c>
      <c r="AE72" s="11">
        <v>81</v>
      </c>
    </row>
    <row r="73" spans="1:31" x14ac:dyDescent="0.35">
      <c r="A73" s="11">
        <v>118686537270</v>
      </c>
      <c r="B73" s="11">
        <v>457681635</v>
      </c>
      <c r="C73" s="19">
        <v>45542.683831018519</v>
      </c>
      <c r="D73" s="19">
        <v>45542.771122685182</v>
      </c>
      <c r="E73" s="11" t="s">
        <v>715</v>
      </c>
      <c r="I73" s="11">
        <f t="shared" si="1"/>
        <v>70</v>
      </c>
      <c r="J73" s="11" t="s">
        <v>716</v>
      </c>
      <c r="K73" s="11" t="s">
        <v>717</v>
      </c>
      <c r="L73" s="11" t="s">
        <v>25</v>
      </c>
      <c r="M73" s="11" t="s">
        <v>99</v>
      </c>
      <c r="N73" s="11" t="s">
        <v>46</v>
      </c>
      <c r="O73" s="11" t="s">
        <v>112</v>
      </c>
      <c r="P73" s="11" t="s">
        <v>94</v>
      </c>
      <c r="Q73" s="11" t="s">
        <v>101</v>
      </c>
      <c r="R73" s="11" t="s">
        <v>31</v>
      </c>
      <c r="S73" s="11" t="s">
        <v>110</v>
      </c>
      <c r="T73" s="11" t="s">
        <v>33</v>
      </c>
      <c r="U73" s="11" t="s">
        <v>116</v>
      </c>
      <c r="V73" s="11" t="s">
        <v>63</v>
      </c>
      <c r="W73" s="11" t="s">
        <v>64</v>
      </c>
      <c r="X73" s="11" t="s">
        <v>73</v>
      </c>
      <c r="Y73" s="11" t="s">
        <v>66</v>
      </c>
    </row>
    <row r="74" spans="1:31" x14ac:dyDescent="0.35">
      <c r="A74" s="11">
        <v>118686572094</v>
      </c>
      <c r="B74" s="11">
        <v>457681635</v>
      </c>
      <c r="C74" s="19">
        <v>45542.749884259261</v>
      </c>
      <c r="D74" s="19">
        <v>45542.766770833332</v>
      </c>
      <c r="E74" s="11" t="s">
        <v>554</v>
      </c>
      <c r="I74" s="11">
        <f t="shared" si="1"/>
        <v>71</v>
      </c>
      <c r="J74" s="11" t="s">
        <v>718</v>
      </c>
      <c r="K74" s="11" t="s">
        <v>719</v>
      </c>
      <c r="L74" s="11" t="s">
        <v>25</v>
      </c>
      <c r="M74" s="11" t="s">
        <v>99</v>
      </c>
      <c r="N74" s="11" t="s">
        <v>46</v>
      </c>
      <c r="O74" s="11" t="s">
        <v>28</v>
      </c>
      <c r="P74" s="11" t="s">
        <v>29</v>
      </c>
      <c r="Q74" s="11" t="s">
        <v>30</v>
      </c>
      <c r="R74" s="11" t="s">
        <v>31</v>
      </c>
      <c r="S74" s="11" t="s">
        <v>32</v>
      </c>
      <c r="T74" s="11" t="s">
        <v>33</v>
      </c>
      <c r="U74" s="11" t="s">
        <v>116</v>
      </c>
      <c r="V74" s="11" t="s">
        <v>63</v>
      </c>
      <c r="W74" s="11" t="s">
        <v>85</v>
      </c>
      <c r="X74" s="11" t="s">
        <v>73</v>
      </c>
      <c r="Y74" s="11" t="s">
        <v>125</v>
      </c>
      <c r="Z74" s="11" t="s">
        <v>720</v>
      </c>
      <c r="AA74" s="11" t="s">
        <v>674</v>
      </c>
      <c r="AB74" s="11" t="s">
        <v>721</v>
      </c>
      <c r="AC74" s="11" t="s">
        <v>676</v>
      </c>
      <c r="AD74" s="11" t="s">
        <v>722</v>
      </c>
      <c r="AE74" s="11">
        <v>60</v>
      </c>
    </row>
    <row r="75" spans="1:31" x14ac:dyDescent="0.35">
      <c r="A75" s="11">
        <v>118686545891</v>
      </c>
      <c r="B75" s="11">
        <v>457681635</v>
      </c>
      <c r="C75" s="19">
        <v>45542.69971064815</v>
      </c>
      <c r="D75" s="19">
        <v>45542.7658912037</v>
      </c>
      <c r="E75" s="11" t="s">
        <v>554</v>
      </c>
      <c r="I75" s="11">
        <f t="shared" si="1"/>
        <v>72</v>
      </c>
      <c r="J75" s="11" t="s">
        <v>723</v>
      </c>
      <c r="K75" s="11" t="s">
        <v>724</v>
      </c>
      <c r="L75" s="11" t="s">
        <v>25</v>
      </c>
      <c r="M75" s="11" t="s">
        <v>99</v>
      </c>
      <c r="N75" s="11" t="s">
        <v>46</v>
      </c>
      <c r="O75" s="11" t="s">
        <v>28</v>
      </c>
      <c r="P75" s="11" t="s">
        <v>29</v>
      </c>
      <c r="Q75" s="11" t="s">
        <v>30</v>
      </c>
      <c r="R75" s="11" t="s">
        <v>31</v>
      </c>
      <c r="S75" s="11" t="s">
        <v>110</v>
      </c>
      <c r="T75" s="11" t="s">
        <v>33</v>
      </c>
      <c r="U75" s="11" t="s">
        <v>116</v>
      </c>
      <c r="V75" s="11" t="s">
        <v>63</v>
      </c>
      <c r="W75" s="11" t="s">
        <v>121</v>
      </c>
      <c r="X75" s="11" t="s">
        <v>73</v>
      </c>
      <c r="Y75" s="11" t="s">
        <v>125</v>
      </c>
      <c r="Z75" s="11" t="s">
        <v>725</v>
      </c>
      <c r="AA75" s="11" t="s">
        <v>726</v>
      </c>
      <c r="AB75" s="11" t="s">
        <v>727</v>
      </c>
      <c r="AC75" s="11" t="s">
        <v>728</v>
      </c>
      <c r="AD75" s="11" t="s">
        <v>729</v>
      </c>
      <c r="AE75" s="11">
        <v>60</v>
      </c>
    </row>
    <row r="76" spans="1:31" x14ac:dyDescent="0.35">
      <c r="A76" s="11">
        <v>118686571783</v>
      </c>
      <c r="B76" s="11">
        <v>457681635</v>
      </c>
      <c r="C76" s="19">
        <v>45542.748645833337</v>
      </c>
      <c r="D76" s="19">
        <v>45542.765393518515</v>
      </c>
      <c r="E76" s="11" t="s">
        <v>730</v>
      </c>
      <c r="I76" s="11">
        <f t="shared" si="1"/>
        <v>73</v>
      </c>
      <c r="J76" s="11" t="s">
        <v>731</v>
      </c>
      <c r="K76" s="11" t="s">
        <v>732</v>
      </c>
      <c r="L76" s="11" t="s">
        <v>25</v>
      </c>
      <c r="M76" s="11" t="s">
        <v>99</v>
      </c>
      <c r="N76" s="11" t="s">
        <v>107</v>
      </c>
      <c r="O76" s="11" t="s">
        <v>112</v>
      </c>
      <c r="P76" s="11" t="s">
        <v>92</v>
      </c>
      <c r="Q76" s="11" t="s">
        <v>100</v>
      </c>
      <c r="R76" s="11" t="s">
        <v>31</v>
      </c>
      <c r="S76" s="11" t="s">
        <v>84</v>
      </c>
      <c r="T76" s="11" t="s">
        <v>33</v>
      </c>
      <c r="U76" s="11" t="s">
        <v>116</v>
      </c>
      <c r="V76" s="11" t="s">
        <v>63</v>
      </c>
      <c r="W76" s="11" t="s">
        <v>121</v>
      </c>
      <c r="X76" s="11" t="s">
        <v>65</v>
      </c>
      <c r="Y76" s="11" t="s">
        <v>74</v>
      </c>
      <c r="Z76" s="11" t="s">
        <v>733</v>
      </c>
      <c r="AA76" s="11" t="s">
        <v>734</v>
      </c>
      <c r="AB76" s="11" t="s">
        <v>735</v>
      </c>
      <c r="AC76" s="11" t="s">
        <v>736</v>
      </c>
      <c r="AD76" s="11" t="s">
        <v>737</v>
      </c>
      <c r="AE76" s="11">
        <v>55</v>
      </c>
    </row>
    <row r="77" spans="1:31" x14ac:dyDescent="0.35">
      <c r="A77" s="11">
        <v>118686571883</v>
      </c>
      <c r="B77" s="11">
        <v>457681635</v>
      </c>
      <c r="C77" s="19">
        <v>45542.749386574076</v>
      </c>
      <c r="D77" s="19">
        <v>45542.764768518522</v>
      </c>
      <c r="E77" s="11" t="s">
        <v>554</v>
      </c>
      <c r="I77" s="11">
        <f t="shared" si="1"/>
        <v>74</v>
      </c>
      <c r="J77" s="11" t="s">
        <v>738</v>
      </c>
      <c r="K77" s="11" t="s">
        <v>739</v>
      </c>
      <c r="L77" s="11" t="s">
        <v>25</v>
      </c>
      <c r="M77" s="11" t="s">
        <v>99</v>
      </c>
      <c r="N77" s="11" t="s">
        <v>46</v>
      </c>
      <c r="O77" s="11" t="s">
        <v>111</v>
      </c>
      <c r="P77" s="11" t="s">
        <v>94</v>
      </c>
      <c r="Q77" s="11" t="s">
        <v>30</v>
      </c>
      <c r="R77" s="11" t="s">
        <v>31</v>
      </c>
      <c r="S77" s="11" t="s">
        <v>110</v>
      </c>
      <c r="T77" s="11" t="s">
        <v>61</v>
      </c>
      <c r="U77" s="11" t="s">
        <v>116</v>
      </c>
      <c r="V77" s="11" t="s">
        <v>63</v>
      </c>
      <c r="W77" s="11" t="s">
        <v>36</v>
      </c>
      <c r="X77" s="11" t="s">
        <v>123</v>
      </c>
      <c r="Y77" s="11" t="s">
        <v>38</v>
      </c>
      <c r="Z77" s="11" t="s">
        <v>740</v>
      </c>
      <c r="AA77" s="11" t="s">
        <v>741</v>
      </c>
      <c r="AB77" s="11" t="s">
        <v>742</v>
      </c>
      <c r="AC77" s="11" t="s">
        <v>743</v>
      </c>
      <c r="AD77" s="11" t="s">
        <v>744</v>
      </c>
      <c r="AE77" s="11">
        <v>48</v>
      </c>
    </row>
    <row r="78" spans="1:31" x14ac:dyDescent="0.35">
      <c r="A78" s="11">
        <v>118686571484</v>
      </c>
      <c r="B78" s="11">
        <v>457681635</v>
      </c>
      <c r="C78" s="19">
        <v>45542.748657407406</v>
      </c>
      <c r="D78" s="19">
        <v>45542.763993055552</v>
      </c>
      <c r="E78" s="11" t="s">
        <v>554</v>
      </c>
      <c r="I78" s="11">
        <f t="shared" si="1"/>
        <v>75</v>
      </c>
      <c r="J78" s="11" t="s">
        <v>745</v>
      </c>
      <c r="K78" s="11" t="s">
        <v>746</v>
      </c>
      <c r="L78" s="11" t="s">
        <v>25</v>
      </c>
      <c r="M78" s="11" t="s">
        <v>99</v>
      </c>
      <c r="N78" s="11" t="s">
        <v>46</v>
      </c>
      <c r="O78" s="11" t="s">
        <v>109</v>
      </c>
      <c r="P78" s="11" t="s">
        <v>29</v>
      </c>
      <c r="Q78" s="11" t="s">
        <v>101</v>
      </c>
      <c r="R78" s="11" t="s">
        <v>31</v>
      </c>
      <c r="S78" s="11" t="s">
        <v>84</v>
      </c>
      <c r="T78" s="11" t="s">
        <v>28</v>
      </c>
      <c r="U78" s="11" t="s">
        <v>62</v>
      </c>
      <c r="V78" s="11" t="s">
        <v>118</v>
      </c>
      <c r="W78" s="11" t="s">
        <v>36</v>
      </c>
      <c r="X78" s="11" t="s">
        <v>73</v>
      </c>
      <c r="Y78" s="11" t="s">
        <v>74</v>
      </c>
      <c r="Z78" s="11" t="s">
        <v>747</v>
      </c>
      <c r="AA78" s="11" t="s">
        <v>372</v>
      </c>
      <c r="AB78" s="11" t="s">
        <v>748</v>
      </c>
      <c r="AC78" s="11" t="s">
        <v>749</v>
      </c>
      <c r="AD78" s="11" t="s">
        <v>736</v>
      </c>
      <c r="AE78" s="11">
        <v>40</v>
      </c>
    </row>
    <row r="79" spans="1:31" x14ac:dyDescent="0.35">
      <c r="A79" s="11">
        <v>118686547840</v>
      </c>
      <c r="B79" s="11">
        <v>457681635</v>
      </c>
      <c r="C79" s="19">
        <v>45542.700902777775</v>
      </c>
      <c r="D79" s="19">
        <v>45542.763032407405</v>
      </c>
      <c r="E79" s="11" t="s">
        <v>554</v>
      </c>
      <c r="I79" s="11">
        <f t="shared" si="1"/>
        <v>76</v>
      </c>
      <c r="J79" s="11" t="s">
        <v>750</v>
      </c>
      <c r="K79" s="11" t="s">
        <v>751</v>
      </c>
      <c r="L79" s="11" t="s">
        <v>25</v>
      </c>
      <c r="M79" s="11" t="s">
        <v>99</v>
      </c>
      <c r="N79" s="11" t="s">
        <v>46</v>
      </c>
      <c r="O79" s="11" t="s">
        <v>28</v>
      </c>
      <c r="P79" s="11" t="s">
        <v>29</v>
      </c>
      <c r="Q79" s="11" t="s">
        <v>30</v>
      </c>
      <c r="R79" s="11" t="s">
        <v>31</v>
      </c>
      <c r="S79" s="11" t="s">
        <v>110</v>
      </c>
      <c r="T79" s="11" t="s">
        <v>33</v>
      </c>
      <c r="U79" s="11" t="s">
        <v>116</v>
      </c>
      <c r="V79" s="11" t="s">
        <v>63</v>
      </c>
      <c r="W79" s="11" t="s">
        <v>121</v>
      </c>
      <c r="X79" s="11" t="s">
        <v>73</v>
      </c>
      <c r="Y79" s="11" t="s">
        <v>125</v>
      </c>
      <c r="Z79" s="11" t="s">
        <v>612</v>
      </c>
      <c r="AA79" s="11">
        <v>0</v>
      </c>
      <c r="AB79" s="11" t="s">
        <v>613</v>
      </c>
      <c r="AC79" s="11" t="s">
        <v>752</v>
      </c>
      <c r="AD79" s="11" t="s">
        <v>615</v>
      </c>
      <c r="AE79" s="11">
        <v>13</v>
      </c>
    </row>
    <row r="80" spans="1:31" x14ac:dyDescent="0.35">
      <c r="A80" s="11">
        <v>118686543128</v>
      </c>
      <c r="B80" s="11">
        <v>457681635</v>
      </c>
      <c r="C80" s="19">
        <v>45542.694027777776</v>
      </c>
      <c r="D80" s="19">
        <v>45542.76289351852</v>
      </c>
      <c r="E80" s="11" t="s">
        <v>554</v>
      </c>
      <c r="I80" s="11">
        <f t="shared" si="1"/>
        <v>77</v>
      </c>
      <c r="J80" s="11" t="s">
        <v>753</v>
      </c>
      <c r="K80" s="11" t="s">
        <v>754</v>
      </c>
      <c r="L80" s="11" t="s">
        <v>25</v>
      </c>
      <c r="M80" s="11" t="s">
        <v>99</v>
      </c>
      <c r="N80" s="11" t="s">
        <v>46</v>
      </c>
      <c r="O80" s="11" t="s">
        <v>28</v>
      </c>
      <c r="P80" s="11" t="s">
        <v>29</v>
      </c>
      <c r="Q80" s="11" t="s">
        <v>30</v>
      </c>
      <c r="R80" s="11" t="s">
        <v>31</v>
      </c>
      <c r="S80" s="11" t="s">
        <v>32</v>
      </c>
      <c r="T80" s="11" t="s">
        <v>33</v>
      </c>
      <c r="U80" s="11" t="s">
        <v>115</v>
      </c>
      <c r="V80" s="11" t="s">
        <v>63</v>
      </c>
      <c r="W80" s="11" t="s">
        <v>121</v>
      </c>
      <c r="X80" s="11" t="s">
        <v>73</v>
      </c>
      <c r="Y80" s="11" t="s">
        <v>125</v>
      </c>
      <c r="Z80" s="11" t="s">
        <v>755</v>
      </c>
      <c r="AA80" s="11" t="s">
        <v>389</v>
      </c>
      <c r="AB80" s="11" t="s">
        <v>756</v>
      </c>
      <c r="AC80" s="11" t="s">
        <v>757</v>
      </c>
      <c r="AD80" s="11" t="s">
        <v>758</v>
      </c>
      <c r="AE80" s="11">
        <v>50</v>
      </c>
    </row>
    <row r="81" spans="1:31" x14ac:dyDescent="0.35">
      <c r="A81" s="11">
        <v>118686572116</v>
      </c>
      <c r="B81" s="11">
        <v>457681635</v>
      </c>
      <c r="C81" s="19">
        <v>45542.748460648145</v>
      </c>
      <c r="D81" s="19">
        <v>45542.76284722222</v>
      </c>
      <c r="E81" s="11" t="s">
        <v>554</v>
      </c>
      <c r="I81" s="11">
        <f t="shared" si="1"/>
        <v>78</v>
      </c>
      <c r="J81" s="11" t="s">
        <v>759</v>
      </c>
      <c r="K81" s="11" t="s">
        <v>556</v>
      </c>
      <c r="L81" s="11" t="s">
        <v>25</v>
      </c>
      <c r="M81" s="11" t="s">
        <v>99</v>
      </c>
      <c r="N81" s="11" t="s">
        <v>46</v>
      </c>
      <c r="O81" s="11" t="s">
        <v>28</v>
      </c>
      <c r="P81" s="11" t="s">
        <v>29</v>
      </c>
      <c r="Q81" s="11" t="s">
        <v>30</v>
      </c>
      <c r="R81" s="11" t="s">
        <v>31</v>
      </c>
      <c r="S81" s="11" t="s">
        <v>110</v>
      </c>
      <c r="T81" s="11" t="s">
        <v>33</v>
      </c>
      <c r="U81" s="11" t="s">
        <v>116</v>
      </c>
      <c r="V81" s="11" t="s">
        <v>63</v>
      </c>
      <c r="W81" s="11" t="s">
        <v>121</v>
      </c>
      <c r="X81" s="11" t="s">
        <v>73</v>
      </c>
      <c r="Y81" s="11" t="s">
        <v>125</v>
      </c>
      <c r="Z81" s="11" t="s">
        <v>760</v>
      </c>
      <c r="AA81" s="11" t="s">
        <v>389</v>
      </c>
      <c r="AB81" s="11" t="s">
        <v>761</v>
      </c>
      <c r="AC81" s="11" t="s">
        <v>762</v>
      </c>
      <c r="AD81" s="11" t="s">
        <v>763</v>
      </c>
      <c r="AE81" s="11">
        <v>51</v>
      </c>
    </row>
    <row r="82" spans="1:31" x14ac:dyDescent="0.35">
      <c r="A82" s="11">
        <v>118686545736</v>
      </c>
      <c r="B82" s="11">
        <v>457681635</v>
      </c>
      <c r="C82" s="19">
        <v>45542.69935185185</v>
      </c>
      <c r="D82" s="19">
        <v>45542.762754629628</v>
      </c>
      <c r="E82" s="11" t="s">
        <v>554</v>
      </c>
      <c r="I82" s="11">
        <f t="shared" si="1"/>
        <v>79</v>
      </c>
      <c r="J82" s="11" t="s">
        <v>764</v>
      </c>
      <c r="K82" s="11" t="s">
        <v>765</v>
      </c>
      <c r="L82" s="11" t="s">
        <v>25</v>
      </c>
      <c r="M82" s="11" t="s">
        <v>99</v>
      </c>
      <c r="N82" s="11" t="s">
        <v>46</v>
      </c>
      <c r="O82" s="11" t="s">
        <v>28</v>
      </c>
      <c r="P82" s="11" t="s">
        <v>29</v>
      </c>
      <c r="Q82" s="11" t="s">
        <v>30</v>
      </c>
      <c r="R82" s="11" t="s">
        <v>31</v>
      </c>
      <c r="S82" s="11" t="s">
        <v>110</v>
      </c>
      <c r="T82" s="11" t="s">
        <v>33</v>
      </c>
      <c r="U82" s="11" t="s">
        <v>116</v>
      </c>
      <c r="V82" s="11" t="s">
        <v>63</v>
      </c>
      <c r="W82" s="11" t="s">
        <v>121</v>
      </c>
      <c r="X82" s="11" t="s">
        <v>65</v>
      </c>
      <c r="Y82" s="11" t="s">
        <v>125</v>
      </c>
      <c r="Z82" s="11" t="s">
        <v>766</v>
      </c>
      <c r="AA82" s="11" t="s">
        <v>767</v>
      </c>
      <c r="AB82" s="11" t="s">
        <v>768</v>
      </c>
      <c r="AC82" s="11" t="s">
        <v>516</v>
      </c>
      <c r="AD82" s="11" t="s">
        <v>516</v>
      </c>
      <c r="AE82" s="11">
        <v>72</v>
      </c>
    </row>
    <row r="83" spans="1:31" x14ac:dyDescent="0.35">
      <c r="A83" s="11">
        <v>118686573279</v>
      </c>
      <c r="B83" s="11">
        <v>457681635</v>
      </c>
      <c r="C83" s="19">
        <v>45542.752071759256</v>
      </c>
      <c r="D83" s="19">
        <v>45542.762025462966</v>
      </c>
      <c r="E83" s="11" t="s">
        <v>769</v>
      </c>
      <c r="I83" s="11">
        <f t="shared" si="1"/>
        <v>80</v>
      </c>
      <c r="J83" s="11" t="s">
        <v>770</v>
      </c>
      <c r="K83" s="11" t="s">
        <v>771</v>
      </c>
      <c r="L83" s="11" t="s">
        <v>25</v>
      </c>
      <c r="M83" s="11" t="s">
        <v>99</v>
      </c>
      <c r="N83" s="11" t="s">
        <v>46</v>
      </c>
      <c r="O83" s="11" t="s">
        <v>28</v>
      </c>
      <c r="P83" s="11" t="s">
        <v>29</v>
      </c>
      <c r="Q83" s="11" t="s">
        <v>30</v>
      </c>
      <c r="R83" s="11" t="s">
        <v>31</v>
      </c>
      <c r="S83" s="11" t="s">
        <v>32</v>
      </c>
      <c r="T83" s="11" t="s">
        <v>61</v>
      </c>
      <c r="U83" s="11" t="s">
        <v>116</v>
      </c>
      <c r="V83" s="11" t="s">
        <v>63</v>
      </c>
      <c r="W83" s="11" t="s">
        <v>36</v>
      </c>
      <c r="X83" s="11" t="s">
        <v>73</v>
      </c>
      <c r="Y83" s="11" t="s">
        <v>125</v>
      </c>
      <c r="Z83" s="11" t="s">
        <v>772</v>
      </c>
      <c r="AA83" s="11" t="s">
        <v>773</v>
      </c>
      <c r="AB83" s="11" t="s">
        <v>774</v>
      </c>
      <c r="AC83" s="11">
        <v>0</v>
      </c>
      <c r="AD83" s="11">
        <v>0</v>
      </c>
      <c r="AE83" s="11">
        <v>93</v>
      </c>
    </row>
    <row r="84" spans="1:31" x14ac:dyDescent="0.35">
      <c r="A84" s="11">
        <v>118686571870</v>
      </c>
      <c r="B84" s="11">
        <v>457681635</v>
      </c>
      <c r="C84" s="19">
        <v>45542.749421296299</v>
      </c>
      <c r="D84" s="19">
        <v>45542.761979166666</v>
      </c>
      <c r="E84" s="11" t="s">
        <v>554</v>
      </c>
      <c r="I84" s="11">
        <f t="shared" si="1"/>
        <v>81</v>
      </c>
      <c r="J84" s="11" t="s">
        <v>775</v>
      </c>
      <c r="K84" s="11" t="s">
        <v>776</v>
      </c>
      <c r="L84" s="11" t="s">
        <v>25</v>
      </c>
      <c r="M84" s="11" t="s">
        <v>99</v>
      </c>
      <c r="N84" s="11" t="s">
        <v>46</v>
      </c>
      <c r="O84" s="11" t="s">
        <v>28</v>
      </c>
      <c r="P84" s="11" t="s">
        <v>29</v>
      </c>
      <c r="Q84" s="11" t="s">
        <v>30</v>
      </c>
      <c r="R84" s="11" t="s">
        <v>38</v>
      </c>
      <c r="S84" s="11" t="s">
        <v>32</v>
      </c>
      <c r="T84" s="11" t="s">
        <v>33</v>
      </c>
      <c r="U84" s="11" t="s">
        <v>115</v>
      </c>
      <c r="V84" s="11" t="s">
        <v>63</v>
      </c>
      <c r="W84" s="11" t="s">
        <v>121</v>
      </c>
      <c r="X84" s="11" t="s">
        <v>73</v>
      </c>
      <c r="Y84" s="11" t="s">
        <v>125</v>
      </c>
      <c r="Z84" s="11" t="s">
        <v>777</v>
      </c>
      <c r="AA84" s="11" t="s">
        <v>778</v>
      </c>
      <c r="AB84" s="11" t="s">
        <v>779</v>
      </c>
      <c r="AC84" s="11" t="s">
        <v>780</v>
      </c>
      <c r="AD84" s="11" t="s">
        <v>781</v>
      </c>
      <c r="AE84" s="11">
        <v>40</v>
      </c>
    </row>
    <row r="85" spans="1:31" x14ac:dyDescent="0.35">
      <c r="A85" s="11">
        <v>118686538853</v>
      </c>
      <c r="B85" s="11">
        <v>457681635</v>
      </c>
      <c r="C85" s="19">
        <v>45542.686886574076</v>
      </c>
      <c r="D85" s="19">
        <v>45542.757627314815</v>
      </c>
      <c r="E85" s="11" t="s">
        <v>414</v>
      </c>
      <c r="I85" s="11">
        <f t="shared" si="1"/>
        <v>82</v>
      </c>
      <c r="J85" s="11" t="s">
        <v>782</v>
      </c>
      <c r="K85" s="11" t="s">
        <v>783</v>
      </c>
      <c r="L85" s="11" t="s">
        <v>25</v>
      </c>
      <c r="M85" s="11" t="s">
        <v>99</v>
      </c>
      <c r="N85" s="11" t="s">
        <v>46</v>
      </c>
      <c r="O85" s="11" t="s">
        <v>28</v>
      </c>
      <c r="P85" s="11" t="s">
        <v>29</v>
      </c>
      <c r="Q85" s="11" t="s">
        <v>30</v>
      </c>
      <c r="R85" s="11" t="s">
        <v>31</v>
      </c>
      <c r="S85" s="11" t="s">
        <v>32</v>
      </c>
      <c r="T85" s="11" t="s">
        <v>33</v>
      </c>
      <c r="U85" s="11" t="s">
        <v>116</v>
      </c>
      <c r="V85" s="11" t="s">
        <v>63</v>
      </c>
      <c r="W85" s="11" t="s">
        <v>85</v>
      </c>
      <c r="X85" s="11" t="s">
        <v>73</v>
      </c>
      <c r="Y85" s="11" t="s">
        <v>125</v>
      </c>
      <c r="Z85" s="11" t="s">
        <v>784</v>
      </c>
      <c r="AA85" s="11" t="s">
        <v>785</v>
      </c>
      <c r="AB85" s="11" t="s">
        <v>786</v>
      </c>
      <c r="AC85" s="11" t="s">
        <v>787</v>
      </c>
      <c r="AD85" s="11" t="s">
        <v>788</v>
      </c>
      <c r="AE85" s="11">
        <v>75</v>
      </c>
    </row>
    <row r="86" spans="1:31" x14ac:dyDescent="0.35">
      <c r="A86" s="11">
        <v>118686538650</v>
      </c>
      <c r="B86" s="11">
        <v>457681635</v>
      </c>
      <c r="C86" s="19">
        <v>45542.68645833333</v>
      </c>
      <c r="D86" s="19">
        <v>45542.757268518515</v>
      </c>
      <c r="E86" s="11" t="s">
        <v>414</v>
      </c>
      <c r="I86" s="11">
        <f t="shared" si="1"/>
        <v>83</v>
      </c>
      <c r="J86" s="11" t="s">
        <v>789</v>
      </c>
      <c r="K86" s="11" t="s">
        <v>790</v>
      </c>
      <c r="L86" s="11" t="s">
        <v>25</v>
      </c>
      <c r="M86" s="11" t="s">
        <v>99</v>
      </c>
      <c r="N86" s="11" t="s">
        <v>46</v>
      </c>
      <c r="O86" s="11" t="s">
        <v>28</v>
      </c>
      <c r="P86" s="11" t="s">
        <v>29</v>
      </c>
      <c r="Q86" s="11" t="s">
        <v>30</v>
      </c>
      <c r="R86" s="11" t="s">
        <v>31</v>
      </c>
      <c r="S86" s="11" t="s">
        <v>32</v>
      </c>
      <c r="T86" s="11" t="s">
        <v>33</v>
      </c>
      <c r="U86" s="11" t="s">
        <v>116</v>
      </c>
      <c r="V86" s="11" t="s">
        <v>63</v>
      </c>
      <c r="W86" s="11" t="s">
        <v>85</v>
      </c>
      <c r="X86" s="11" t="s">
        <v>73</v>
      </c>
      <c r="Y86" s="11" t="s">
        <v>125</v>
      </c>
      <c r="Z86" s="11" t="s">
        <v>791</v>
      </c>
      <c r="AA86" s="11" t="s">
        <v>785</v>
      </c>
      <c r="AB86" s="11" t="s">
        <v>786</v>
      </c>
      <c r="AC86" s="11" t="s">
        <v>787</v>
      </c>
      <c r="AD86" s="11" t="s">
        <v>788</v>
      </c>
      <c r="AE86" s="11">
        <v>71</v>
      </c>
    </row>
    <row r="87" spans="1:31" x14ac:dyDescent="0.35">
      <c r="A87" s="11">
        <v>118686574769</v>
      </c>
      <c r="B87" s="11">
        <v>457681635</v>
      </c>
      <c r="C87" s="19">
        <v>45542.754907407405</v>
      </c>
      <c r="D87" s="19">
        <v>45542.755937499998</v>
      </c>
      <c r="E87" s="11" t="s">
        <v>554</v>
      </c>
      <c r="I87" s="11">
        <f t="shared" si="1"/>
        <v>84</v>
      </c>
      <c r="J87" s="11" t="s">
        <v>678</v>
      </c>
      <c r="K87" s="11" t="s">
        <v>792</v>
      </c>
      <c r="L87" s="11" t="s">
        <v>25</v>
      </c>
      <c r="M87" s="11" t="s">
        <v>99</v>
      </c>
      <c r="N87" s="11" t="s">
        <v>46</v>
      </c>
      <c r="O87" s="11" t="s">
        <v>28</v>
      </c>
      <c r="P87" s="11" t="s">
        <v>29</v>
      </c>
      <c r="Q87" s="11" t="s">
        <v>30</v>
      </c>
      <c r="R87" s="11" t="s">
        <v>31</v>
      </c>
      <c r="S87" s="11" t="s">
        <v>32</v>
      </c>
      <c r="T87" s="11" t="s">
        <v>61</v>
      </c>
      <c r="U87" s="11" t="s">
        <v>116</v>
      </c>
      <c r="V87" s="11" t="s">
        <v>63</v>
      </c>
      <c r="W87" s="11" t="s">
        <v>85</v>
      </c>
      <c r="X87" s="11" t="s">
        <v>65</v>
      </c>
      <c r="Y87" s="11" t="s">
        <v>125</v>
      </c>
    </row>
    <row r="88" spans="1:31" x14ac:dyDescent="0.35">
      <c r="A88" s="11">
        <v>118686532005</v>
      </c>
      <c r="B88" s="11">
        <v>457681635</v>
      </c>
      <c r="C88" s="19">
        <v>45542.659456018519</v>
      </c>
      <c r="D88" s="19">
        <v>45542.754907407405</v>
      </c>
      <c r="E88" s="11" t="s">
        <v>793</v>
      </c>
      <c r="I88" s="11">
        <f t="shared" si="1"/>
        <v>85</v>
      </c>
      <c r="J88" s="11" t="s">
        <v>794</v>
      </c>
      <c r="K88" s="11" t="s">
        <v>795</v>
      </c>
      <c r="L88" s="11" t="s">
        <v>25</v>
      </c>
      <c r="M88" s="11" t="s">
        <v>99</v>
      </c>
      <c r="N88" s="11" t="s">
        <v>46</v>
      </c>
      <c r="O88" s="11" t="s">
        <v>28</v>
      </c>
      <c r="P88" s="11" t="s">
        <v>29</v>
      </c>
      <c r="Q88" s="11" t="s">
        <v>30</v>
      </c>
      <c r="R88" s="11" t="s">
        <v>31</v>
      </c>
      <c r="S88" s="11" t="s">
        <v>32</v>
      </c>
      <c r="T88" s="11" t="s">
        <v>33</v>
      </c>
      <c r="U88" s="11" t="s">
        <v>116</v>
      </c>
      <c r="V88" s="11" t="s">
        <v>63</v>
      </c>
      <c r="W88" s="11" t="s">
        <v>85</v>
      </c>
      <c r="X88" s="11" t="s">
        <v>37</v>
      </c>
      <c r="Y88" s="11" t="s">
        <v>125</v>
      </c>
      <c r="Z88" s="11" t="s">
        <v>796</v>
      </c>
      <c r="AA88" s="11" t="s">
        <v>797</v>
      </c>
      <c r="AB88" s="11" t="s">
        <v>797</v>
      </c>
      <c r="AC88" s="11" t="s">
        <v>798</v>
      </c>
      <c r="AD88" s="11" t="s">
        <v>748</v>
      </c>
      <c r="AE88" s="11">
        <v>83</v>
      </c>
    </row>
    <row r="89" spans="1:31" x14ac:dyDescent="0.35">
      <c r="A89" s="11">
        <v>118686547434</v>
      </c>
      <c r="B89" s="11">
        <v>457681635</v>
      </c>
      <c r="C89" s="19">
        <v>45542.701342592591</v>
      </c>
      <c r="D89" s="19">
        <v>45542.754629629628</v>
      </c>
      <c r="E89" s="11" t="s">
        <v>414</v>
      </c>
      <c r="I89" s="11">
        <f t="shared" si="1"/>
        <v>86</v>
      </c>
      <c r="J89" s="11" t="s">
        <v>799</v>
      </c>
      <c r="K89" s="11" t="s">
        <v>800</v>
      </c>
      <c r="L89" s="11" t="s">
        <v>25</v>
      </c>
      <c r="M89" s="11" t="s">
        <v>99</v>
      </c>
      <c r="N89" s="11" t="s">
        <v>46</v>
      </c>
      <c r="O89" s="11" t="s">
        <v>28</v>
      </c>
      <c r="P89" s="11" t="s">
        <v>29</v>
      </c>
      <c r="Q89" s="11" t="s">
        <v>30</v>
      </c>
      <c r="R89" s="11" t="s">
        <v>31</v>
      </c>
      <c r="S89" s="11" t="s">
        <v>32</v>
      </c>
      <c r="T89" s="11" t="s">
        <v>33</v>
      </c>
      <c r="U89" s="11" t="s">
        <v>116</v>
      </c>
      <c r="V89" s="11" t="s">
        <v>63</v>
      </c>
      <c r="W89" s="11" t="s">
        <v>64</v>
      </c>
      <c r="X89" s="11" t="s">
        <v>73</v>
      </c>
      <c r="Y89" s="11" t="s">
        <v>125</v>
      </c>
      <c r="Z89" s="11" t="s">
        <v>801</v>
      </c>
      <c r="AA89" s="11" t="s">
        <v>802</v>
      </c>
      <c r="AB89" s="11" t="s">
        <v>803</v>
      </c>
      <c r="AC89" s="11" t="s">
        <v>804</v>
      </c>
      <c r="AD89" s="11" t="s">
        <v>805</v>
      </c>
      <c r="AE89" s="11">
        <v>55</v>
      </c>
    </row>
    <row r="90" spans="1:31" x14ac:dyDescent="0.35">
      <c r="A90" s="11">
        <v>118686568860</v>
      </c>
      <c r="B90" s="11">
        <v>457681635</v>
      </c>
      <c r="C90" s="19">
        <v>45542.743402777778</v>
      </c>
      <c r="D90" s="19">
        <v>45542.754479166666</v>
      </c>
      <c r="E90" s="11" t="s">
        <v>363</v>
      </c>
      <c r="I90" s="11">
        <f t="shared" si="1"/>
        <v>87</v>
      </c>
      <c r="J90" s="11" t="s">
        <v>806</v>
      </c>
      <c r="K90" s="11" t="s">
        <v>807</v>
      </c>
      <c r="L90" s="11" t="s">
        <v>25</v>
      </c>
      <c r="M90" s="11" t="s">
        <v>99</v>
      </c>
      <c r="N90" s="11" t="s">
        <v>46</v>
      </c>
      <c r="O90" s="11" t="s">
        <v>28</v>
      </c>
      <c r="P90" s="11" t="s">
        <v>29</v>
      </c>
      <c r="Q90" s="11" t="s">
        <v>100</v>
      </c>
      <c r="R90" s="11" t="s">
        <v>31</v>
      </c>
      <c r="S90" s="11" t="s">
        <v>32</v>
      </c>
      <c r="T90" s="11" t="s">
        <v>28</v>
      </c>
      <c r="U90" s="11" t="s">
        <v>115</v>
      </c>
      <c r="V90" s="11" t="s">
        <v>63</v>
      </c>
      <c r="W90" s="11" t="s">
        <v>85</v>
      </c>
      <c r="X90" s="11" t="s">
        <v>37</v>
      </c>
      <c r="Y90" s="11" t="s">
        <v>38</v>
      </c>
      <c r="Z90" s="11" t="s">
        <v>808</v>
      </c>
      <c r="AA90" s="11" t="s">
        <v>809</v>
      </c>
      <c r="AB90" s="11" t="s">
        <v>810</v>
      </c>
      <c r="AC90" s="11" t="s">
        <v>811</v>
      </c>
      <c r="AD90" s="11" t="s">
        <v>812</v>
      </c>
      <c r="AE90" s="11">
        <v>70</v>
      </c>
    </row>
    <row r="91" spans="1:31" x14ac:dyDescent="0.35">
      <c r="A91" s="11">
        <v>118686545684</v>
      </c>
      <c r="B91" s="11">
        <v>457681635</v>
      </c>
      <c r="C91" s="19">
        <v>45542.699328703704</v>
      </c>
      <c r="D91" s="19">
        <v>45542.751354166663</v>
      </c>
      <c r="E91" s="11" t="s">
        <v>414</v>
      </c>
      <c r="I91" s="11">
        <f t="shared" si="1"/>
        <v>88</v>
      </c>
      <c r="J91" s="11" t="s">
        <v>813</v>
      </c>
      <c r="K91" s="11" t="s">
        <v>814</v>
      </c>
      <c r="L91" s="11" t="s">
        <v>25</v>
      </c>
      <c r="M91" s="11" t="s">
        <v>99</v>
      </c>
      <c r="N91" s="11" t="s">
        <v>46</v>
      </c>
      <c r="O91" s="11" t="s">
        <v>28</v>
      </c>
      <c r="P91" s="11" t="s">
        <v>29</v>
      </c>
      <c r="Q91" s="11" t="s">
        <v>30</v>
      </c>
      <c r="R91" s="11" t="s">
        <v>31</v>
      </c>
      <c r="S91" s="11" t="s">
        <v>32</v>
      </c>
      <c r="T91" s="11" t="s">
        <v>33</v>
      </c>
      <c r="U91" s="11" t="s">
        <v>116</v>
      </c>
      <c r="V91" s="11" t="s">
        <v>63</v>
      </c>
      <c r="W91" s="11" t="s">
        <v>64</v>
      </c>
      <c r="X91" s="11" t="s">
        <v>73</v>
      </c>
      <c r="Y91" s="11" t="s">
        <v>125</v>
      </c>
      <c r="Z91" s="11" t="s">
        <v>815</v>
      </c>
      <c r="AA91" s="11" t="s">
        <v>816</v>
      </c>
      <c r="AB91" s="11" t="s">
        <v>817</v>
      </c>
      <c r="AC91" s="11" t="s">
        <v>818</v>
      </c>
      <c r="AD91" s="11" t="s">
        <v>819</v>
      </c>
      <c r="AE91" s="11">
        <v>96</v>
      </c>
    </row>
    <row r="92" spans="1:31" x14ac:dyDescent="0.35">
      <c r="A92" s="11">
        <v>118686561492</v>
      </c>
      <c r="B92" s="11">
        <v>457681635</v>
      </c>
      <c r="C92" s="19">
        <v>45542.729537037034</v>
      </c>
      <c r="D92" s="19">
        <v>45542.748923611114</v>
      </c>
      <c r="E92" s="11" t="s">
        <v>414</v>
      </c>
      <c r="I92" s="11">
        <f t="shared" si="1"/>
        <v>89</v>
      </c>
      <c r="J92" s="11" t="s">
        <v>820</v>
      </c>
      <c r="K92" s="11" t="s">
        <v>821</v>
      </c>
      <c r="L92" s="11" t="s">
        <v>25</v>
      </c>
      <c r="M92" s="11" t="s">
        <v>99</v>
      </c>
      <c r="N92" s="11" t="s">
        <v>46</v>
      </c>
      <c r="O92" s="11" t="s">
        <v>28</v>
      </c>
      <c r="P92" s="11" t="s">
        <v>29</v>
      </c>
      <c r="Q92" s="11" t="s">
        <v>30</v>
      </c>
      <c r="R92" s="11" t="s">
        <v>31</v>
      </c>
      <c r="S92" s="11" t="s">
        <v>32</v>
      </c>
      <c r="T92" s="11" t="s">
        <v>61</v>
      </c>
      <c r="U92" s="11" t="s">
        <v>116</v>
      </c>
      <c r="V92" s="11" t="s">
        <v>63</v>
      </c>
      <c r="W92" s="11" t="s">
        <v>64</v>
      </c>
      <c r="X92" s="11" t="s">
        <v>73</v>
      </c>
      <c r="Y92" s="11" t="s">
        <v>125</v>
      </c>
      <c r="Z92" s="11" t="s">
        <v>822</v>
      </c>
      <c r="AA92" s="11" t="s">
        <v>823</v>
      </c>
      <c r="AB92" s="11" t="s">
        <v>824</v>
      </c>
      <c r="AC92" s="11" t="s">
        <v>825</v>
      </c>
      <c r="AD92" s="11" t="s">
        <v>826</v>
      </c>
      <c r="AE92" s="11">
        <v>85</v>
      </c>
    </row>
    <row r="93" spans="1:31" x14ac:dyDescent="0.35">
      <c r="A93" s="11">
        <v>118686547675</v>
      </c>
      <c r="B93" s="11">
        <v>457681635</v>
      </c>
      <c r="C93" s="19">
        <v>45542.703067129631</v>
      </c>
      <c r="D93" s="19">
        <v>45542.748784722222</v>
      </c>
      <c r="E93" s="11" t="s">
        <v>414</v>
      </c>
      <c r="I93" s="11">
        <f t="shared" si="1"/>
        <v>90</v>
      </c>
      <c r="J93" s="11" t="s">
        <v>827</v>
      </c>
      <c r="K93" s="11" t="s">
        <v>828</v>
      </c>
      <c r="L93" s="11" t="s">
        <v>25</v>
      </c>
      <c r="M93" s="11" t="s">
        <v>99</v>
      </c>
      <c r="N93" s="11" t="s">
        <v>46</v>
      </c>
      <c r="O93" s="11" t="s">
        <v>28</v>
      </c>
      <c r="P93" s="11" t="s">
        <v>29</v>
      </c>
      <c r="Q93" s="11" t="s">
        <v>30</v>
      </c>
      <c r="R93" s="11" t="s">
        <v>31</v>
      </c>
      <c r="S93" s="11" t="s">
        <v>32</v>
      </c>
      <c r="T93" s="11" t="s">
        <v>33</v>
      </c>
      <c r="U93" s="11" t="s">
        <v>116</v>
      </c>
      <c r="V93" s="11" t="s">
        <v>63</v>
      </c>
      <c r="W93" s="11" t="s">
        <v>64</v>
      </c>
      <c r="X93" s="11" t="s">
        <v>73</v>
      </c>
      <c r="Y93" s="11" t="s">
        <v>125</v>
      </c>
      <c r="Z93" s="11" t="s">
        <v>829</v>
      </c>
      <c r="AA93" s="11" t="s">
        <v>830</v>
      </c>
      <c r="AB93" s="11" t="s">
        <v>831</v>
      </c>
      <c r="AC93" s="11" t="s">
        <v>832</v>
      </c>
      <c r="AD93" s="11" t="s">
        <v>833</v>
      </c>
      <c r="AE93" s="11">
        <v>80</v>
      </c>
    </row>
    <row r="94" spans="1:31" x14ac:dyDescent="0.35">
      <c r="A94" s="11">
        <v>118686567251</v>
      </c>
      <c r="B94" s="11">
        <v>457681635</v>
      </c>
      <c r="C94" s="19">
        <v>45542.661782407406</v>
      </c>
      <c r="D94" s="19">
        <v>45542.74800925926</v>
      </c>
      <c r="E94" s="11" t="s">
        <v>834</v>
      </c>
      <c r="I94" s="11">
        <f t="shared" si="1"/>
        <v>91</v>
      </c>
      <c r="J94" s="11" t="s">
        <v>835</v>
      </c>
      <c r="K94" s="11" t="s">
        <v>836</v>
      </c>
      <c r="L94" s="11" t="s">
        <v>25</v>
      </c>
      <c r="M94" s="11" t="s">
        <v>99</v>
      </c>
      <c r="N94" s="11" t="s">
        <v>27</v>
      </c>
      <c r="O94" s="11" t="s">
        <v>109</v>
      </c>
      <c r="P94" s="11" t="s">
        <v>29</v>
      </c>
      <c r="Q94" s="11" t="s">
        <v>30</v>
      </c>
      <c r="R94" s="11" t="s">
        <v>31</v>
      </c>
      <c r="S94" s="11" t="s">
        <v>32</v>
      </c>
      <c r="T94" s="11" t="s">
        <v>61</v>
      </c>
      <c r="U94" s="11" t="s">
        <v>116</v>
      </c>
      <c r="V94" s="11" t="s">
        <v>63</v>
      </c>
      <c r="W94" s="11" t="s">
        <v>36</v>
      </c>
      <c r="X94" s="11" t="s">
        <v>73</v>
      </c>
      <c r="Y94" s="11" t="s">
        <v>125</v>
      </c>
      <c r="Z94" s="11" t="s">
        <v>837</v>
      </c>
      <c r="AA94" s="11" t="s">
        <v>837</v>
      </c>
      <c r="AB94" s="11" t="s">
        <v>837</v>
      </c>
      <c r="AC94" s="11" t="s">
        <v>195</v>
      </c>
      <c r="AD94" s="11" t="s">
        <v>837</v>
      </c>
      <c r="AE94" s="11">
        <v>95</v>
      </c>
    </row>
    <row r="95" spans="1:31" x14ac:dyDescent="0.35">
      <c r="A95" s="11">
        <v>118686562036</v>
      </c>
      <c r="B95" s="11">
        <v>457681635</v>
      </c>
      <c r="C95" s="19">
        <v>45542.729895833334</v>
      </c>
      <c r="D95" s="19">
        <v>45542.747893518521</v>
      </c>
      <c r="E95" s="11" t="s">
        <v>414</v>
      </c>
      <c r="I95" s="11">
        <f t="shared" si="1"/>
        <v>92</v>
      </c>
      <c r="J95" s="11" t="s">
        <v>838</v>
      </c>
      <c r="K95" s="11" t="s">
        <v>839</v>
      </c>
      <c r="L95" s="11" t="s">
        <v>25</v>
      </c>
      <c r="M95" s="11" t="s">
        <v>99</v>
      </c>
      <c r="N95" s="11" t="s">
        <v>46</v>
      </c>
      <c r="O95" s="11" t="s">
        <v>28</v>
      </c>
      <c r="P95" s="11" t="s">
        <v>29</v>
      </c>
      <c r="Q95" s="11" t="s">
        <v>30</v>
      </c>
      <c r="R95" s="11" t="s">
        <v>31</v>
      </c>
      <c r="S95" s="11" t="s">
        <v>32</v>
      </c>
      <c r="T95" s="11" t="s">
        <v>33</v>
      </c>
      <c r="U95" s="11" t="s">
        <v>116</v>
      </c>
      <c r="V95" s="11" t="s">
        <v>63</v>
      </c>
      <c r="W95" s="11" t="s">
        <v>64</v>
      </c>
      <c r="X95" s="11" t="s">
        <v>65</v>
      </c>
      <c r="Y95" s="11" t="s">
        <v>125</v>
      </c>
      <c r="Z95" s="11" t="s">
        <v>840</v>
      </c>
      <c r="AA95" s="11" t="s">
        <v>841</v>
      </c>
      <c r="AB95" s="11" t="s">
        <v>841</v>
      </c>
      <c r="AC95" s="11" t="s">
        <v>841</v>
      </c>
      <c r="AD95" s="11" t="s">
        <v>842</v>
      </c>
      <c r="AE95" s="11">
        <v>80</v>
      </c>
    </row>
    <row r="96" spans="1:31" x14ac:dyDescent="0.35">
      <c r="A96" s="11">
        <v>118686523156</v>
      </c>
      <c r="B96" s="11">
        <v>457681635</v>
      </c>
      <c r="C96" s="19">
        <v>45542.656678240739</v>
      </c>
      <c r="D96" s="19">
        <v>45542.744826388887</v>
      </c>
      <c r="E96" s="11" t="s">
        <v>843</v>
      </c>
      <c r="I96" s="11">
        <f t="shared" si="1"/>
        <v>93</v>
      </c>
      <c r="J96" s="11" t="s">
        <v>844</v>
      </c>
      <c r="K96" s="11" t="s">
        <v>845</v>
      </c>
      <c r="L96" s="11" t="s">
        <v>25</v>
      </c>
      <c r="M96" s="11" t="s">
        <v>99</v>
      </c>
      <c r="N96" s="11" t="s">
        <v>46</v>
      </c>
      <c r="O96" s="11" t="s">
        <v>28</v>
      </c>
      <c r="P96" s="11" t="s">
        <v>29</v>
      </c>
      <c r="Q96" s="11" t="s">
        <v>30</v>
      </c>
      <c r="R96" s="11" t="s">
        <v>31</v>
      </c>
      <c r="S96" s="11" t="s">
        <v>32</v>
      </c>
      <c r="T96" s="11" t="s">
        <v>33</v>
      </c>
      <c r="U96" s="11" t="s">
        <v>116</v>
      </c>
      <c r="V96" s="11" t="s">
        <v>63</v>
      </c>
      <c r="W96" s="11" t="s">
        <v>64</v>
      </c>
      <c r="X96" s="11" t="s">
        <v>73</v>
      </c>
      <c r="Y96" s="11" t="s">
        <v>66</v>
      </c>
      <c r="Z96" s="11" t="s">
        <v>846</v>
      </c>
      <c r="AA96" s="11" t="s">
        <v>847</v>
      </c>
      <c r="AB96" s="11" t="s">
        <v>848</v>
      </c>
      <c r="AC96" s="11" t="s">
        <v>849</v>
      </c>
      <c r="AD96" s="11" t="s">
        <v>850</v>
      </c>
      <c r="AE96" s="11">
        <v>7</v>
      </c>
    </row>
    <row r="97" spans="1:31" x14ac:dyDescent="0.35">
      <c r="A97" s="11">
        <v>118686522173</v>
      </c>
      <c r="B97" s="11">
        <v>457681635</v>
      </c>
      <c r="C97" s="19">
        <v>45542.655335648145</v>
      </c>
      <c r="D97" s="19">
        <v>45542.744201388887</v>
      </c>
      <c r="E97" s="11" t="s">
        <v>851</v>
      </c>
      <c r="I97" s="11">
        <f t="shared" si="1"/>
        <v>94</v>
      </c>
      <c r="J97" s="11" t="s">
        <v>852</v>
      </c>
      <c r="K97" s="11" t="s">
        <v>853</v>
      </c>
      <c r="L97" s="11" t="s">
        <v>25</v>
      </c>
      <c r="M97" s="11" t="s">
        <v>99</v>
      </c>
      <c r="N97" s="11" t="s">
        <v>46</v>
      </c>
      <c r="O97" s="11" t="s">
        <v>28</v>
      </c>
      <c r="P97" s="11" t="s">
        <v>29</v>
      </c>
      <c r="Q97" s="11" t="s">
        <v>30</v>
      </c>
      <c r="R97" s="11" t="s">
        <v>31</v>
      </c>
      <c r="S97" s="11" t="s">
        <v>84</v>
      </c>
      <c r="T97" s="11" t="s">
        <v>28</v>
      </c>
      <c r="U97" s="11" t="s">
        <v>116</v>
      </c>
      <c r="V97" s="11" t="s">
        <v>118</v>
      </c>
      <c r="W97" s="11" t="s">
        <v>36</v>
      </c>
      <c r="X97" s="11" t="s">
        <v>123</v>
      </c>
      <c r="Y97" s="11" t="s">
        <v>125</v>
      </c>
      <c r="Z97" s="11">
        <v>0</v>
      </c>
      <c r="AA97" s="11">
        <v>0</v>
      </c>
      <c r="AB97" s="11">
        <v>0</v>
      </c>
      <c r="AC97" s="11">
        <v>0</v>
      </c>
      <c r="AD97" s="11">
        <v>0</v>
      </c>
      <c r="AE97" s="11">
        <v>79</v>
      </c>
    </row>
    <row r="98" spans="1:31" x14ac:dyDescent="0.35">
      <c r="A98" s="11">
        <v>118686566443</v>
      </c>
      <c r="B98" s="11">
        <v>457681635</v>
      </c>
      <c r="C98" s="19">
        <v>45542.739189814813</v>
      </c>
      <c r="D98" s="19">
        <v>45542.743634259263</v>
      </c>
      <c r="E98" s="11" t="s">
        <v>421</v>
      </c>
      <c r="I98" s="11">
        <f t="shared" si="1"/>
        <v>95</v>
      </c>
      <c r="J98" s="11" t="s">
        <v>854</v>
      </c>
      <c r="K98" s="11" t="s">
        <v>855</v>
      </c>
      <c r="L98" s="11" t="s">
        <v>25</v>
      </c>
      <c r="M98" s="11" t="s">
        <v>99</v>
      </c>
      <c r="N98" s="11" t="s">
        <v>46</v>
      </c>
      <c r="O98" s="11" t="s">
        <v>28</v>
      </c>
      <c r="P98" s="11" t="s">
        <v>92</v>
      </c>
      <c r="Q98" s="11" t="s">
        <v>30</v>
      </c>
      <c r="R98" s="11" t="s">
        <v>31</v>
      </c>
      <c r="S98" s="11" t="s">
        <v>32</v>
      </c>
      <c r="T98" s="11" t="s">
        <v>33</v>
      </c>
      <c r="U98" s="11" t="s">
        <v>116</v>
      </c>
      <c r="V98" s="11" t="s">
        <v>63</v>
      </c>
      <c r="W98" s="11" t="s">
        <v>64</v>
      </c>
      <c r="X98" s="11" t="s">
        <v>73</v>
      </c>
      <c r="Y98" s="11" t="s">
        <v>66</v>
      </c>
      <c r="Z98" s="11" t="s">
        <v>856</v>
      </c>
      <c r="AA98" s="11" t="s">
        <v>857</v>
      </c>
      <c r="AB98" s="11" t="s">
        <v>858</v>
      </c>
      <c r="AC98" s="11" t="s">
        <v>859</v>
      </c>
      <c r="AD98" s="11" t="s">
        <v>860</v>
      </c>
      <c r="AE98" s="11">
        <v>72</v>
      </c>
    </row>
    <row r="99" spans="1:31" x14ac:dyDescent="0.35">
      <c r="A99" s="11">
        <v>118686560536</v>
      </c>
      <c r="B99" s="11">
        <v>457681635</v>
      </c>
      <c r="C99" s="19">
        <v>45542.726215277777</v>
      </c>
      <c r="D99" s="19">
        <v>45542.741747685184</v>
      </c>
      <c r="E99" s="11" t="s">
        <v>861</v>
      </c>
      <c r="I99" s="11">
        <f t="shared" si="1"/>
        <v>96</v>
      </c>
      <c r="J99" s="11" t="s">
        <v>862</v>
      </c>
      <c r="K99" s="11" t="s">
        <v>863</v>
      </c>
      <c r="L99" s="11" t="s">
        <v>25</v>
      </c>
      <c r="M99" s="11" t="s">
        <v>99</v>
      </c>
      <c r="N99" s="11" t="s">
        <v>46</v>
      </c>
      <c r="O99" s="11" t="s">
        <v>28</v>
      </c>
      <c r="P99" s="11" t="s">
        <v>29</v>
      </c>
      <c r="Q99" s="11" t="s">
        <v>101</v>
      </c>
      <c r="R99" s="11" t="s">
        <v>31</v>
      </c>
      <c r="S99" s="11" t="s">
        <v>110</v>
      </c>
      <c r="T99" s="11" t="s">
        <v>28</v>
      </c>
      <c r="U99" s="11" t="s">
        <v>116</v>
      </c>
      <c r="V99" s="11" t="s">
        <v>63</v>
      </c>
      <c r="W99" s="11" t="s">
        <v>64</v>
      </c>
      <c r="X99" s="11" t="s">
        <v>73</v>
      </c>
      <c r="Y99" s="11" t="s">
        <v>125</v>
      </c>
      <c r="Z99" s="11" t="s">
        <v>864</v>
      </c>
      <c r="AA99" s="11" t="s">
        <v>864</v>
      </c>
      <c r="AB99" s="11" t="s">
        <v>865</v>
      </c>
      <c r="AC99" s="11" t="s">
        <v>726</v>
      </c>
      <c r="AD99" s="11" t="s">
        <v>866</v>
      </c>
      <c r="AE99" s="11">
        <v>100</v>
      </c>
    </row>
    <row r="100" spans="1:31" x14ac:dyDescent="0.35">
      <c r="A100" s="11">
        <v>118686561178</v>
      </c>
      <c r="B100" s="11">
        <v>457681635</v>
      </c>
      <c r="C100" s="19">
        <v>45542.729224537034</v>
      </c>
      <c r="D100" s="19">
        <v>45542.741354166668</v>
      </c>
      <c r="E100" s="11" t="s">
        <v>867</v>
      </c>
      <c r="I100" s="11">
        <f t="shared" si="1"/>
        <v>97</v>
      </c>
      <c r="J100" s="11" t="s">
        <v>868</v>
      </c>
      <c r="K100" s="11" t="s">
        <v>869</v>
      </c>
      <c r="L100" s="11" t="s">
        <v>25</v>
      </c>
      <c r="M100" s="11" t="s">
        <v>99</v>
      </c>
      <c r="N100" s="11" t="s">
        <v>46</v>
      </c>
      <c r="O100" s="11" t="s">
        <v>28</v>
      </c>
      <c r="P100" s="11" t="s">
        <v>29</v>
      </c>
      <c r="Q100" s="11" t="s">
        <v>101</v>
      </c>
      <c r="R100" s="11" t="s">
        <v>31</v>
      </c>
      <c r="S100" s="11" t="s">
        <v>110</v>
      </c>
      <c r="T100" s="11" t="s">
        <v>28</v>
      </c>
      <c r="U100" s="11" t="s">
        <v>116</v>
      </c>
      <c r="V100" s="11" t="s">
        <v>63</v>
      </c>
      <c r="W100" s="11" t="s">
        <v>64</v>
      </c>
      <c r="X100" s="11" t="s">
        <v>73</v>
      </c>
      <c r="Y100" s="11" t="s">
        <v>125</v>
      </c>
      <c r="Z100" s="11" t="s">
        <v>870</v>
      </c>
      <c r="AA100" s="11" t="s">
        <v>871</v>
      </c>
      <c r="AB100" s="11" t="s">
        <v>872</v>
      </c>
      <c r="AC100" s="11" t="s">
        <v>726</v>
      </c>
      <c r="AD100" s="11" t="s">
        <v>873</v>
      </c>
      <c r="AE100" s="11">
        <v>80</v>
      </c>
    </row>
    <row r="101" spans="1:31" x14ac:dyDescent="0.35">
      <c r="A101" s="11">
        <v>118686547241</v>
      </c>
      <c r="B101" s="11">
        <v>457681635</v>
      </c>
      <c r="C101" s="19">
        <v>45542.702199074076</v>
      </c>
      <c r="D101" s="19">
        <v>45542.740937499999</v>
      </c>
      <c r="E101" s="11" t="s">
        <v>874</v>
      </c>
      <c r="I101" s="11">
        <f t="shared" si="1"/>
        <v>98</v>
      </c>
      <c r="J101" s="11" t="s">
        <v>875</v>
      </c>
      <c r="K101" s="11" t="s">
        <v>876</v>
      </c>
      <c r="L101" s="11" t="s">
        <v>25</v>
      </c>
      <c r="M101" s="11" t="s">
        <v>102</v>
      </c>
      <c r="N101" s="11" t="s">
        <v>46</v>
      </c>
      <c r="O101" s="11" t="s">
        <v>28</v>
      </c>
      <c r="P101" s="11" t="s">
        <v>29</v>
      </c>
      <c r="Q101" s="11" t="s">
        <v>30</v>
      </c>
      <c r="R101" s="11" t="s">
        <v>31</v>
      </c>
      <c r="S101" s="11" t="s">
        <v>32</v>
      </c>
      <c r="T101" s="11" t="s">
        <v>33</v>
      </c>
      <c r="U101" s="11" t="s">
        <v>116</v>
      </c>
      <c r="V101" s="11" t="s">
        <v>63</v>
      </c>
      <c r="W101" s="11" t="s">
        <v>64</v>
      </c>
      <c r="X101" s="11" t="s">
        <v>73</v>
      </c>
      <c r="Y101" s="11" t="s">
        <v>125</v>
      </c>
      <c r="Z101" s="11" t="s">
        <v>877</v>
      </c>
      <c r="AA101" s="11" t="s">
        <v>181</v>
      </c>
      <c r="AB101" s="11" t="s">
        <v>181</v>
      </c>
      <c r="AC101" s="11" t="s">
        <v>878</v>
      </c>
      <c r="AD101" s="11" t="s">
        <v>879</v>
      </c>
      <c r="AE101" s="11">
        <v>49</v>
      </c>
    </row>
    <row r="102" spans="1:31" x14ac:dyDescent="0.35">
      <c r="A102" s="11">
        <v>118686524758</v>
      </c>
      <c r="B102" s="11">
        <v>457681635</v>
      </c>
      <c r="C102" s="19">
        <v>45542.661006944443</v>
      </c>
      <c r="D102" s="19">
        <v>45542.739687499998</v>
      </c>
      <c r="E102" s="11" t="s">
        <v>414</v>
      </c>
      <c r="I102" s="11">
        <f t="shared" si="1"/>
        <v>99</v>
      </c>
      <c r="J102" s="11" t="s">
        <v>880</v>
      </c>
      <c r="K102" s="11" t="s">
        <v>881</v>
      </c>
      <c r="L102" s="11" t="s">
        <v>25</v>
      </c>
      <c r="M102" s="11" t="s">
        <v>99</v>
      </c>
      <c r="N102" s="11" t="s">
        <v>46</v>
      </c>
      <c r="O102" s="11" t="s">
        <v>28</v>
      </c>
      <c r="P102" s="11" t="s">
        <v>29</v>
      </c>
      <c r="Q102" s="11" t="s">
        <v>30</v>
      </c>
      <c r="R102" s="11" t="s">
        <v>31</v>
      </c>
      <c r="S102" s="11" t="s">
        <v>32</v>
      </c>
      <c r="T102" s="11" t="s">
        <v>33</v>
      </c>
      <c r="U102" s="11" t="s">
        <v>116</v>
      </c>
      <c r="V102" s="11" t="s">
        <v>63</v>
      </c>
      <c r="W102" s="11" t="s">
        <v>64</v>
      </c>
      <c r="X102" s="11" t="s">
        <v>73</v>
      </c>
      <c r="Y102" s="11" t="s">
        <v>125</v>
      </c>
      <c r="Z102" s="11" t="s">
        <v>882</v>
      </c>
      <c r="AA102" s="11" t="s">
        <v>883</v>
      </c>
      <c r="AB102" s="11" t="s">
        <v>884</v>
      </c>
      <c r="AC102" s="11" t="s">
        <v>885</v>
      </c>
      <c r="AD102" s="11" t="s">
        <v>886</v>
      </c>
      <c r="AE102" s="11">
        <v>100</v>
      </c>
    </row>
    <row r="103" spans="1:31" x14ac:dyDescent="0.35">
      <c r="A103" s="11">
        <v>118686522862</v>
      </c>
      <c r="B103" s="11">
        <v>457681635</v>
      </c>
      <c r="C103" s="19">
        <v>45542.656886574077</v>
      </c>
      <c r="D103" s="19">
        <v>45542.73877314815</v>
      </c>
      <c r="E103" s="11" t="s">
        <v>414</v>
      </c>
      <c r="I103" s="11">
        <f t="shared" si="1"/>
        <v>100</v>
      </c>
      <c r="J103" s="11" t="s">
        <v>887</v>
      </c>
      <c r="K103" s="11" t="s">
        <v>888</v>
      </c>
      <c r="L103" s="11" t="s">
        <v>25</v>
      </c>
      <c r="M103" s="11" t="s">
        <v>99</v>
      </c>
      <c r="N103" s="11" t="s">
        <v>46</v>
      </c>
      <c r="O103" s="11" t="s">
        <v>28</v>
      </c>
      <c r="P103" s="11" t="s">
        <v>29</v>
      </c>
      <c r="Q103" s="11" t="s">
        <v>30</v>
      </c>
      <c r="R103" s="11" t="s">
        <v>31</v>
      </c>
      <c r="S103" s="11" t="s">
        <v>32</v>
      </c>
      <c r="T103" s="11" t="s">
        <v>33</v>
      </c>
      <c r="U103" s="11" t="s">
        <v>116</v>
      </c>
      <c r="V103" s="11" t="s">
        <v>63</v>
      </c>
      <c r="W103" s="11" t="s">
        <v>85</v>
      </c>
      <c r="X103" s="11" t="s">
        <v>73</v>
      </c>
      <c r="Y103" s="11" t="s">
        <v>125</v>
      </c>
      <c r="Z103" s="11" t="s">
        <v>889</v>
      </c>
      <c r="AA103" s="11" t="s">
        <v>890</v>
      </c>
      <c r="AB103" s="11" t="s">
        <v>890</v>
      </c>
      <c r="AC103" s="11" t="s">
        <v>891</v>
      </c>
      <c r="AD103" s="11" t="s">
        <v>892</v>
      </c>
      <c r="AE103" s="11">
        <v>99</v>
      </c>
    </row>
    <row r="104" spans="1:31" x14ac:dyDescent="0.35">
      <c r="A104" s="11">
        <v>118686533085</v>
      </c>
      <c r="B104" s="11">
        <v>457681635</v>
      </c>
      <c r="C104" s="19">
        <v>45542.675798611112</v>
      </c>
      <c r="D104" s="19">
        <v>45542.738194444442</v>
      </c>
      <c r="E104" s="11" t="s">
        <v>893</v>
      </c>
      <c r="I104" s="11">
        <f t="shared" si="1"/>
        <v>101</v>
      </c>
      <c r="J104" s="11" t="s">
        <v>894</v>
      </c>
      <c r="K104" s="11" t="s">
        <v>895</v>
      </c>
      <c r="L104" s="11" t="s">
        <v>25</v>
      </c>
      <c r="M104" s="11" t="s">
        <v>99</v>
      </c>
      <c r="N104" s="11" t="s">
        <v>46</v>
      </c>
      <c r="O104" s="11" t="s">
        <v>28</v>
      </c>
      <c r="P104" s="11" t="s">
        <v>29</v>
      </c>
      <c r="Q104" s="11" t="s">
        <v>30</v>
      </c>
      <c r="R104" s="11" t="s">
        <v>31</v>
      </c>
      <c r="S104" s="11" t="s">
        <v>32</v>
      </c>
      <c r="T104" s="11" t="s">
        <v>33</v>
      </c>
      <c r="U104" s="11" t="s">
        <v>116</v>
      </c>
      <c r="V104" s="11" t="s">
        <v>63</v>
      </c>
      <c r="W104" s="11" t="s">
        <v>85</v>
      </c>
      <c r="X104" s="11" t="s">
        <v>73</v>
      </c>
      <c r="Y104" s="11" t="s">
        <v>125</v>
      </c>
      <c r="Z104" s="11" t="s">
        <v>896</v>
      </c>
      <c r="AA104" s="11" t="s">
        <v>897</v>
      </c>
      <c r="AB104" s="11" t="s">
        <v>898</v>
      </c>
      <c r="AC104" s="11" t="s">
        <v>899</v>
      </c>
      <c r="AD104" s="11" t="s">
        <v>900</v>
      </c>
      <c r="AE104" s="11">
        <v>50</v>
      </c>
    </row>
    <row r="105" spans="1:31" x14ac:dyDescent="0.35">
      <c r="A105" s="11">
        <v>118686561384</v>
      </c>
      <c r="B105" s="11">
        <v>457681635</v>
      </c>
      <c r="C105" s="19">
        <v>45542.729421296295</v>
      </c>
      <c r="D105" s="19">
        <v>45542.733715277776</v>
      </c>
      <c r="E105" s="11" t="s">
        <v>414</v>
      </c>
      <c r="I105" s="11">
        <f t="shared" si="1"/>
        <v>102</v>
      </c>
      <c r="J105" s="11" t="s">
        <v>901</v>
      </c>
      <c r="K105" s="11" t="s">
        <v>902</v>
      </c>
      <c r="L105" s="11" t="s">
        <v>25</v>
      </c>
      <c r="M105" s="11" t="s">
        <v>99</v>
      </c>
      <c r="N105" s="11" t="s">
        <v>46</v>
      </c>
      <c r="O105" s="11" t="s">
        <v>28</v>
      </c>
      <c r="P105" s="11" t="s">
        <v>29</v>
      </c>
      <c r="Q105" s="11" t="s">
        <v>30</v>
      </c>
      <c r="R105" s="11" t="s">
        <v>31</v>
      </c>
      <c r="S105" s="11" t="s">
        <v>32</v>
      </c>
      <c r="T105" s="11" t="s">
        <v>33</v>
      </c>
      <c r="U105" s="11" t="s">
        <v>116</v>
      </c>
      <c r="V105" s="11" t="s">
        <v>63</v>
      </c>
      <c r="W105" s="11" t="s">
        <v>85</v>
      </c>
      <c r="X105" s="11" t="s">
        <v>73</v>
      </c>
      <c r="Y105" s="11" t="s">
        <v>125</v>
      </c>
      <c r="Z105" s="11" t="s">
        <v>903</v>
      </c>
      <c r="AA105" s="11">
        <v>0</v>
      </c>
      <c r="AB105" s="11">
        <v>0</v>
      </c>
      <c r="AC105" s="11" t="s">
        <v>904</v>
      </c>
      <c r="AD105" s="11" t="s">
        <v>842</v>
      </c>
      <c r="AE105" s="11">
        <v>90</v>
      </c>
    </row>
    <row r="106" spans="1:31" x14ac:dyDescent="0.35">
      <c r="A106" s="11">
        <v>118686523472</v>
      </c>
      <c r="B106" s="11">
        <v>457681635</v>
      </c>
      <c r="C106" s="19">
        <v>45542.658125000002</v>
      </c>
      <c r="D106" s="19">
        <v>45542.729490740741</v>
      </c>
      <c r="E106" s="11" t="s">
        <v>414</v>
      </c>
      <c r="I106" s="11">
        <f t="shared" si="1"/>
        <v>103</v>
      </c>
      <c r="J106" s="11" t="s">
        <v>905</v>
      </c>
      <c r="K106" s="11" t="s">
        <v>906</v>
      </c>
      <c r="L106" s="11" t="s">
        <v>25</v>
      </c>
      <c r="M106" s="11" t="s">
        <v>99</v>
      </c>
      <c r="N106" s="11" t="s">
        <v>46</v>
      </c>
      <c r="O106" s="11" t="s">
        <v>28</v>
      </c>
      <c r="P106" s="11" t="s">
        <v>29</v>
      </c>
      <c r="Q106" s="11" t="s">
        <v>30</v>
      </c>
      <c r="R106" s="11" t="s">
        <v>31</v>
      </c>
      <c r="S106" s="11" t="s">
        <v>32</v>
      </c>
      <c r="T106" s="11" t="s">
        <v>33</v>
      </c>
      <c r="U106" s="11" t="s">
        <v>116</v>
      </c>
      <c r="V106" s="11" t="s">
        <v>63</v>
      </c>
      <c r="W106" s="11" t="s">
        <v>85</v>
      </c>
      <c r="X106" s="11" t="s">
        <v>73</v>
      </c>
      <c r="Y106" s="11" t="s">
        <v>125</v>
      </c>
      <c r="Z106" s="11" t="s">
        <v>907</v>
      </c>
      <c r="AA106" s="11" t="s">
        <v>908</v>
      </c>
      <c r="AB106" s="11" t="s">
        <v>427</v>
      </c>
      <c r="AC106" s="11" t="s">
        <v>909</v>
      </c>
      <c r="AD106" s="11" t="s">
        <v>910</v>
      </c>
      <c r="AE106" s="11">
        <v>85</v>
      </c>
    </row>
    <row r="107" spans="1:31" x14ac:dyDescent="0.35">
      <c r="A107" s="11">
        <v>118686543753</v>
      </c>
      <c r="B107" s="11">
        <v>457681635</v>
      </c>
      <c r="C107" s="19">
        <v>45542.695625</v>
      </c>
      <c r="D107" s="19">
        <v>45542.722604166665</v>
      </c>
      <c r="E107" s="11" t="s">
        <v>414</v>
      </c>
      <c r="I107" s="11">
        <f t="shared" si="1"/>
        <v>104</v>
      </c>
      <c r="J107" s="11" t="s">
        <v>911</v>
      </c>
      <c r="K107" s="11" t="s">
        <v>912</v>
      </c>
      <c r="L107" s="11" t="s">
        <v>25</v>
      </c>
      <c r="M107" s="11" t="s">
        <v>99</v>
      </c>
      <c r="N107" s="11" t="s">
        <v>46</v>
      </c>
      <c r="O107" s="11" t="s">
        <v>28</v>
      </c>
      <c r="P107" s="11" t="s">
        <v>29</v>
      </c>
      <c r="Q107" s="11" t="s">
        <v>30</v>
      </c>
      <c r="R107" s="11" t="s">
        <v>38</v>
      </c>
      <c r="S107" s="11" t="s">
        <v>110</v>
      </c>
      <c r="T107" s="11" t="s">
        <v>33</v>
      </c>
      <c r="U107" s="11" t="s">
        <v>116</v>
      </c>
      <c r="V107" s="11" t="s">
        <v>119</v>
      </c>
      <c r="W107" s="11" t="s">
        <v>85</v>
      </c>
      <c r="X107" s="11" t="s">
        <v>37</v>
      </c>
      <c r="Y107" s="11" t="s">
        <v>125</v>
      </c>
      <c r="Z107" s="11" t="s">
        <v>913</v>
      </c>
      <c r="AA107" s="11" t="s">
        <v>914</v>
      </c>
      <c r="AB107" s="11" t="s">
        <v>915</v>
      </c>
      <c r="AC107" s="11">
        <v>3000000000</v>
      </c>
      <c r="AD107" s="11">
        <v>-1700000000</v>
      </c>
      <c r="AE107" s="11">
        <v>70</v>
      </c>
    </row>
    <row r="108" spans="1:31" x14ac:dyDescent="0.35">
      <c r="A108" s="11">
        <v>118686532976</v>
      </c>
      <c r="B108" s="11">
        <v>457681635</v>
      </c>
      <c r="C108" s="19">
        <v>45542.675671296296</v>
      </c>
      <c r="D108" s="19">
        <v>45542.72011574074</v>
      </c>
      <c r="E108" s="11" t="s">
        <v>363</v>
      </c>
      <c r="I108" s="11">
        <f t="shared" si="1"/>
        <v>105</v>
      </c>
      <c r="J108" s="11" t="s">
        <v>52</v>
      </c>
      <c r="K108" s="11" t="s">
        <v>53</v>
      </c>
      <c r="L108" s="11" t="s">
        <v>25</v>
      </c>
      <c r="M108" s="11" t="s">
        <v>26</v>
      </c>
      <c r="N108" s="11" t="s">
        <v>46</v>
      </c>
      <c r="O108" s="11" t="s">
        <v>28</v>
      </c>
      <c r="P108" s="11" t="s">
        <v>29</v>
      </c>
      <c r="Q108" s="11" t="s">
        <v>30</v>
      </c>
      <c r="R108" s="11" t="s">
        <v>31</v>
      </c>
      <c r="S108" s="11" t="s">
        <v>32</v>
      </c>
      <c r="T108" s="11" t="s">
        <v>33</v>
      </c>
      <c r="U108" s="11" t="s">
        <v>116</v>
      </c>
      <c r="V108" s="11" t="s">
        <v>35</v>
      </c>
      <c r="W108" s="11" t="s">
        <v>36</v>
      </c>
      <c r="X108" s="11" t="s">
        <v>37</v>
      </c>
      <c r="Y108" s="11" t="s">
        <v>38</v>
      </c>
      <c r="Z108" s="11" t="s">
        <v>54</v>
      </c>
      <c r="AA108" s="11" t="s">
        <v>55</v>
      </c>
      <c r="AB108" s="11" t="s">
        <v>56</v>
      </c>
      <c r="AC108" s="11" t="s">
        <v>57</v>
      </c>
      <c r="AD108" s="11" t="s">
        <v>58</v>
      </c>
      <c r="AE108" s="11">
        <v>90</v>
      </c>
    </row>
    <row r="109" spans="1:31" x14ac:dyDescent="0.35">
      <c r="A109" s="11">
        <v>118686539472</v>
      </c>
      <c r="B109" s="11">
        <v>457681635</v>
      </c>
      <c r="C109" s="19">
        <v>45542.681793981479</v>
      </c>
      <c r="D109" s="19">
        <v>45542.719861111109</v>
      </c>
      <c r="E109" s="11" t="s">
        <v>916</v>
      </c>
      <c r="I109" s="11">
        <f t="shared" si="1"/>
        <v>106</v>
      </c>
      <c r="J109" s="11" t="s">
        <v>917</v>
      </c>
      <c r="K109" s="11" t="s">
        <v>918</v>
      </c>
      <c r="L109" s="11" t="s">
        <v>25</v>
      </c>
      <c r="M109" s="11" t="s">
        <v>99</v>
      </c>
      <c r="N109" s="11" t="s">
        <v>46</v>
      </c>
      <c r="O109" s="11" t="s">
        <v>111</v>
      </c>
      <c r="P109" s="11" t="s">
        <v>29</v>
      </c>
      <c r="Q109" s="11" t="s">
        <v>101</v>
      </c>
      <c r="R109" s="11" t="s">
        <v>31</v>
      </c>
      <c r="S109" s="11" t="s">
        <v>32</v>
      </c>
      <c r="T109" s="11" t="s">
        <v>28</v>
      </c>
      <c r="U109" s="11" t="s">
        <v>116</v>
      </c>
      <c r="V109" s="11" t="s">
        <v>63</v>
      </c>
      <c r="W109" s="11" t="s">
        <v>64</v>
      </c>
      <c r="X109" s="11" t="s">
        <v>37</v>
      </c>
      <c r="Y109" s="11" t="s">
        <v>38</v>
      </c>
    </row>
    <row r="110" spans="1:31" x14ac:dyDescent="0.35">
      <c r="A110" s="11">
        <v>118686538918</v>
      </c>
      <c r="B110" s="11">
        <v>457681635</v>
      </c>
      <c r="C110" s="19">
        <v>45542.686736111114</v>
      </c>
      <c r="D110" s="19">
        <v>45542.715787037036</v>
      </c>
      <c r="E110" s="11" t="s">
        <v>919</v>
      </c>
      <c r="I110" s="11">
        <f t="shared" si="1"/>
        <v>107</v>
      </c>
      <c r="J110" s="11" t="s">
        <v>920</v>
      </c>
      <c r="K110" s="11" t="s">
        <v>548</v>
      </c>
      <c r="L110" s="11" t="s">
        <v>25</v>
      </c>
      <c r="M110" s="11" t="s">
        <v>102</v>
      </c>
      <c r="N110" s="11" t="s">
        <v>46</v>
      </c>
      <c r="O110" s="11" t="s">
        <v>28</v>
      </c>
      <c r="P110" s="11" t="s">
        <v>29</v>
      </c>
      <c r="Q110" s="11" t="s">
        <v>30</v>
      </c>
      <c r="R110" s="11" t="s">
        <v>31</v>
      </c>
      <c r="S110" s="11" t="s">
        <v>32</v>
      </c>
      <c r="T110" s="11" t="s">
        <v>33</v>
      </c>
      <c r="U110" s="11" t="s">
        <v>116</v>
      </c>
      <c r="V110" s="11" t="s">
        <v>63</v>
      </c>
      <c r="W110" s="11" t="s">
        <v>64</v>
      </c>
      <c r="X110" s="11" t="s">
        <v>73</v>
      </c>
      <c r="Y110" s="11" t="s">
        <v>125</v>
      </c>
      <c r="Z110" s="11" t="s">
        <v>921</v>
      </c>
      <c r="AA110" s="11" t="s">
        <v>922</v>
      </c>
      <c r="AB110" s="11" t="s">
        <v>922</v>
      </c>
      <c r="AC110" s="11" t="s">
        <v>923</v>
      </c>
      <c r="AD110" s="11" t="s">
        <v>924</v>
      </c>
      <c r="AE110" s="11">
        <v>40</v>
      </c>
    </row>
    <row r="111" spans="1:31" x14ac:dyDescent="0.35">
      <c r="A111" s="11">
        <v>118686537632</v>
      </c>
      <c r="B111" s="11">
        <v>457681635</v>
      </c>
      <c r="C111" s="19">
        <v>45542.684166666666</v>
      </c>
      <c r="D111" s="19">
        <v>45542.715509259258</v>
      </c>
      <c r="E111" s="11" t="s">
        <v>421</v>
      </c>
      <c r="I111" s="11">
        <f t="shared" si="1"/>
        <v>108</v>
      </c>
      <c r="J111" s="11" t="s">
        <v>925</v>
      </c>
      <c r="K111" s="11" t="s">
        <v>926</v>
      </c>
      <c r="L111" s="11" t="s">
        <v>25</v>
      </c>
      <c r="M111" s="11" t="s">
        <v>99</v>
      </c>
      <c r="N111" s="11" t="s">
        <v>46</v>
      </c>
      <c r="O111" s="11" t="s">
        <v>28</v>
      </c>
      <c r="P111" s="11" t="s">
        <v>29</v>
      </c>
      <c r="Q111" s="11" t="s">
        <v>30</v>
      </c>
      <c r="R111" s="11" t="s">
        <v>31</v>
      </c>
      <c r="S111" s="11" t="s">
        <v>32</v>
      </c>
      <c r="T111" s="11" t="s">
        <v>33</v>
      </c>
      <c r="U111" s="11" t="s">
        <v>116</v>
      </c>
      <c r="V111" s="11" t="s">
        <v>63</v>
      </c>
      <c r="W111" s="11" t="s">
        <v>85</v>
      </c>
      <c r="X111" s="11" t="s">
        <v>37</v>
      </c>
      <c r="Y111" s="11" t="s">
        <v>125</v>
      </c>
      <c r="Z111" s="11" t="s">
        <v>927</v>
      </c>
      <c r="AA111" s="11" t="s">
        <v>928</v>
      </c>
      <c r="AB111" s="11" t="s">
        <v>929</v>
      </c>
      <c r="AC111" s="11" t="s">
        <v>930</v>
      </c>
      <c r="AD111" s="11" t="s">
        <v>931</v>
      </c>
      <c r="AE111" s="11">
        <v>91</v>
      </c>
    </row>
    <row r="112" spans="1:31" x14ac:dyDescent="0.35">
      <c r="A112" s="11">
        <v>118686537479</v>
      </c>
      <c r="B112" s="11">
        <v>457681635</v>
      </c>
      <c r="C112" s="19">
        <v>45542.683796296296</v>
      </c>
      <c r="D112" s="19">
        <v>45542.713576388887</v>
      </c>
      <c r="E112" s="11" t="s">
        <v>421</v>
      </c>
      <c r="I112" s="11">
        <f t="shared" si="1"/>
        <v>109</v>
      </c>
      <c r="J112" s="11" t="s">
        <v>932</v>
      </c>
      <c r="K112" s="11" t="s">
        <v>933</v>
      </c>
      <c r="L112" s="11" t="s">
        <v>25</v>
      </c>
      <c r="M112" s="11" t="s">
        <v>99</v>
      </c>
      <c r="N112" s="11" t="s">
        <v>46</v>
      </c>
      <c r="O112" s="11" t="s">
        <v>28</v>
      </c>
      <c r="P112" s="11" t="s">
        <v>29</v>
      </c>
      <c r="Q112" s="11" t="s">
        <v>30</v>
      </c>
      <c r="R112" s="11" t="s">
        <v>31</v>
      </c>
      <c r="S112" s="11" t="s">
        <v>32</v>
      </c>
      <c r="T112" s="11" t="s">
        <v>33</v>
      </c>
      <c r="U112" s="11" t="s">
        <v>62</v>
      </c>
      <c r="V112" s="11" t="s">
        <v>63</v>
      </c>
      <c r="W112" s="11" t="s">
        <v>64</v>
      </c>
      <c r="X112" s="11" t="s">
        <v>73</v>
      </c>
      <c r="Y112" s="11" t="s">
        <v>66</v>
      </c>
      <c r="Z112" s="11" t="s">
        <v>934</v>
      </c>
      <c r="AA112" s="11" t="s">
        <v>935</v>
      </c>
      <c r="AB112" s="11" t="s">
        <v>936</v>
      </c>
      <c r="AC112" s="11" t="s">
        <v>937</v>
      </c>
      <c r="AD112" s="11" t="s">
        <v>938</v>
      </c>
      <c r="AE112" s="11">
        <v>93</v>
      </c>
    </row>
    <row r="113" spans="1:31" x14ac:dyDescent="0.35">
      <c r="A113" s="11">
        <v>118686546847</v>
      </c>
      <c r="B113" s="11">
        <v>457681635</v>
      </c>
      <c r="C113" s="19">
        <v>45542.701481481483</v>
      </c>
      <c r="D113" s="19">
        <v>45542.708078703705</v>
      </c>
      <c r="E113" s="11" t="s">
        <v>414</v>
      </c>
      <c r="I113" s="11">
        <f t="shared" si="1"/>
        <v>110</v>
      </c>
      <c r="J113" s="11" t="s">
        <v>939</v>
      </c>
      <c r="K113" s="11" t="s">
        <v>940</v>
      </c>
      <c r="L113" s="11" t="s">
        <v>25</v>
      </c>
      <c r="M113" s="11" t="s">
        <v>99</v>
      </c>
      <c r="N113" s="11" t="s">
        <v>46</v>
      </c>
      <c r="O113" s="11" t="s">
        <v>28</v>
      </c>
      <c r="P113" s="11" t="s">
        <v>29</v>
      </c>
      <c r="Q113" s="11" t="s">
        <v>30</v>
      </c>
      <c r="R113" s="11" t="s">
        <v>31</v>
      </c>
      <c r="S113" s="11" t="s">
        <v>32</v>
      </c>
      <c r="T113" s="11" t="s">
        <v>28</v>
      </c>
      <c r="U113" s="11" t="s">
        <v>116</v>
      </c>
      <c r="V113" s="11" t="s">
        <v>63</v>
      </c>
      <c r="W113" s="11" t="s">
        <v>64</v>
      </c>
      <c r="X113" s="11" t="s">
        <v>73</v>
      </c>
      <c r="Y113" s="11" t="s">
        <v>125</v>
      </c>
      <c r="Z113" s="11">
        <v>0</v>
      </c>
      <c r="AA113" s="11">
        <v>0</v>
      </c>
      <c r="AB113" s="11">
        <v>0</v>
      </c>
      <c r="AC113" s="11">
        <v>0</v>
      </c>
      <c r="AD113" s="11" t="s">
        <v>941</v>
      </c>
      <c r="AE113" s="11">
        <v>77</v>
      </c>
    </row>
    <row r="114" spans="1:31" x14ac:dyDescent="0.35">
      <c r="A114" s="11">
        <v>118686534075</v>
      </c>
      <c r="B114" s="11">
        <v>457681635</v>
      </c>
      <c r="C114" s="19">
        <v>45542.67523148148</v>
      </c>
      <c r="D114" s="19">
        <v>45542.706400462965</v>
      </c>
      <c r="E114" s="11" t="s">
        <v>363</v>
      </c>
      <c r="I114" s="11">
        <f t="shared" si="1"/>
        <v>111</v>
      </c>
      <c r="J114" s="11" t="s">
        <v>44</v>
      </c>
      <c r="K114" s="11" t="s">
        <v>45</v>
      </c>
      <c r="L114" s="11" t="s">
        <v>25</v>
      </c>
      <c r="M114" s="11" t="s">
        <v>26</v>
      </c>
      <c r="N114" s="11" t="s">
        <v>46</v>
      </c>
      <c r="O114" s="11" t="s">
        <v>28</v>
      </c>
      <c r="P114" s="11" t="s">
        <v>29</v>
      </c>
      <c r="Q114" s="11" t="s">
        <v>30</v>
      </c>
      <c r="R114" s="11" t="s">
        <v>31</v>
      </c>
      <c r="S114" s="11" t="s">
        <v>32</v>
      </c>
      <c r="T114" s="11" t="s">
        <v>33</v>
      </c>
      <c r="U114" s="11" t="s">
        <v>116</v>
      </c>
      <c r="V114" s="11" t="s">
        <v>35</v>
      </c>
      <c r="W114" s="11" t="s">
        <v>36</v>
      </c>
      <c r="X114" s="11" t="s">
        <v>37</v>
      </c>
      <c r="Y114" s="11" t="s">
        <v>38</v>
      </c>
      <c r="Z114" s="11" t="s">
        <v>47</v>
      </c>
      <c r="AA114" s="11" t="s">
        <v>48</v>
      </c>
      <c r="AB114" s="11" t="s">
        <v>49</v>
      </c>
      <c r="AC114" s="11" t="s">
        <v>50</v>
      </c>
      <c r="AD114" s="11" t="s">
        <v>51</v>
      </c>
      <c r="AE114" s="11">
        <v>61</v>
      </c>
    </row>
    <row r="115" spans="1:31" x14ac:dyDescent="0.35">
      <c r="A115" s="11">
        <v>118686521978</v>
      </c>
      <c r="B115" s="11">
        <v>457681635</v>
      </c>
      <c r="C115" s="19">
        <v>45542.654664351852</v>
      </c>
      <c r="D115" s="19">
        <v>45542.704386574071</v>
      </c>
      <c r="E115" s="11" t="s">
        <v>414</v>
      </c>
      <c r="I115" s="11">
        <f t="shared" si="1"/>
        <v>112</v>
      </c>
      <c r="J115" s="11" t="s">
        <v>942</v>
      </c>
      <c r="K115" s="11" t="s">
        <v>943</v>
      </c>
      <c r="L115" s="11" t="s">
        <v>25</v>
      </c>
      <c r="M115" s="11" t="s">
        <v>99</v>
      </c>
      <c r="N115" s="11" t="s">
        <v>107</v>
      </c>
      <c r="O115" s="11" t="s">
        <v>28</v>
      </c>
      <c r="P115" s="11" t="s">
        <v>29</v>
      </c>
      <c r="Q115" s="11" t="s">
        <v>104</v>
      </c>
      <c r="R115" s="11" t="s">
        <v>38</v>
      </c>
      <c r="S115" s="11" t="s">
        <v>110</v>
      </c>
      <c r="T115" s="11" t="s">
        <v>28</v>
      </c>
      <c r="U115" s="11" t="s">
        <v>62</v>
      </c>
      <c r="V115" s="11" t="s">
        <v>63</v>
      </c>
      <c r="W115" s="11" t="s">
        <v>85</v>
      </c>
      <c r="X115" s="11" t="s">
        <v>65</v>
      </c>
      <c r="Y115" s="11" t="s">
        <v>38</v>
      </c>
      <c r="Z115" s="11">
        <v>0</v>
      </c>
      <c r="AA115" s="11">
        <v>0</v>
      </c>
      <c r="AB115" s="11">
        <v>0</v>
      </c>
      <c r="AC115" s="11">
        <v>0</v>
      </c>
      <c r="AD115" s="11">
        <v>0</v>
      </c>
      <c r="AE115" s="11">
        <v>51</v>
      </c>
    </row>
    <row r="116" spans="1:31" x14ac:dyDescent="0.35">
      <c r="A116" s="11">
        <v>118686530339</v>
      </c>
      <c r="B116" s="11">
        <v>457681635</v>
      </c>
      <c r="C116" s="19">
        <v>45542.670648148145</v>
      </c>
      <c r="D116" s="19">
        <v>45542.702245370368</v>
      </c>
      <c r="E116" s="11" t="s">
        <v>944</v>
      </c>
      <c r="I116" s="11">
        <f t="shared" si="1"/>
        <v>113</v>
      </c>
      <c r="J116" s="11" t="s">
        <v>945</v>
      </c>
      <c r="K116" s="11" t="s">
        <v>946</v>
      </c>
      <c r="L116" s="11" t="s">
        <v>25</v>
      </c>
      <c r="M116" s="11" t="s">
        <v>99</v>
      </c>
      <c r="N116" s="11" t="s">
        <v>46</v>
      </c>
      <c r="O116" s="11" t="s">
        <v>28</v>
      </c>
    </row>
    <row r="117" spans="1:31" x14ac:dyDescent="0.35">
      <c r="A117" s="11">
        <v>118686542870</v>
      </c>
      <c r="B117" s="11">
        <v>457681635</v>
      </c>
      <c r="C117" s="19">
        <v>45542.694282407407</v>
      </c>
      <c r="D117" s="19">
        <v>45542.697384259256</v>
      </c>
      <c r="E117" s="11" t="s">
        <v>414</v>
      </c>
      <c r="I117" s="11">
        <f t="shared" si="1"/>
        <v>114</v>
      </c>
      <c r="J117" s="11" t="s">
        <v>947</v>
      </c>
      <c r="K117" s="11" t="s">
        <v>948</v>
      </c>
      <c r="L117" s="11" t="s">
        <v>91</v>
      </c>
      <c r="M117" s="11" t="s">
        <v>99</v>
      </c>
      <c r="N117" s="11" t="s">
        <v>46</v>
      </c>
      <c r="O117" s="11" t="s">
        <v>28</v>
      </c>
      <c r="P117" s="11" t="s">
        <v>29</v>
      </c>
      <c r="Q117" s="11" t="s">
        <v>30</v>
      </c>
      <c r="R117" s="11" t="s">
        <v>31</v>
      </c>
      <c r="S117" s="11" t="s">
        <v>32</v>
      </c>
      <c r="T117" s="11" t="s">
        <v>33</v>
      </c>
      <c r="U117" s="11" t="s">
        <v>116</v>
      </c>
      <c r="V117" s="11" t="s">
        <v>63</v>
      </c>
      <c r="W117" s="11" t="s">
        <v>64</v>
      </c>
      <c r="X117" s="11" t="s">
        <v>73</v>
      </c>
      <c r="Y117" s="11" t="s">
        <v>125</v>
      </c>
      <c r="Z117" s="11" t="s">
        <v>389</v>
      </c>
      <c r="AA117" s="11" t="s">
        <v>389</v>
      </c>
      <c r="AB117" s="11" t="s">
        <v>389</v>
      </c>
      <c r="AC117" s="11" t="s">
        <v>389</v>
      </c>
      <c r="AD117" s="11" t="s">
        <v>949</v>
      </c>
      <c r="AE117" s="11">
        <v>80</v>
      </c>
    </row>
    <row r="118" spans="1:31" x14ac:dyDescent="0.35">
      <c r="A118" s="11">
        <v>118686523128</v>
      </c>
      <c r="B118" s="11">
        <v>457681635</v>
      </c>
      <c r="C118" s="19">
        <v>45542.657141203701</v>
      </c>
      <c r="D118" s="19">
        <v>45542.694618055553</v>
      </c>
      <c r="E118" s="11" t="s">
        <v>363</v>
      </c>
      <c r="I118" s="11">
        <f t="shared" si="1"/>
        <v>115</v>
      </c>
      <c r="J118" s="11" t="s">
        <v>23</v>
      </c>
      <c r="K118" s="11" t="s">
        <v>24</v>
      </c>
      <c r="L118" s="11" t="s">
        <v>25</v>
      </c>
      <c r="M118" s="11" t="s">
        <v>26</v>
      </c>
      <c r="N118" s="11" t="s">
        <v>27</v>
      </c>
      <c r="O118" s="11" t="s">
        <v>28</v>
      </c>
      <c r="P118" s="11" t="s">
        <v>29</v>
      </c>
      <c r="Q118" s="11" t="s">
        <v>30</v>
      </c>
      <c r="R118" s="11" t="s">
        <v>31</v>
      </c>
      <c r="S118" s="11" t="s">
        <v>32</v>
      </c>
      <c r="T118" s="11" t="s">
        <v>33</v>
      </c>
      <c r="U118" s="11" t="s">
        <v>116</v>
      </c>
      <c r="V118" s="11" t="s">
        <v>35</v>
      </c>
      <c r="W118" s="11" t="s">
        <v>36</v>
      </c>
      <c r="X118" s="11" t="s">
        <v>37</v>
      </c>
      <c r="Y118" s="11" t="s">
        <v>38</v>
      </c>
      <c r="Z118" s="11" t="s">
        <v>39</v>
      </c>
      <c r="AA118" s="11" t="s">
        <v>40</v>
      </c>
      <c r="AB118" s="11" t="s">
        <v>41</v>
      </c>
      <c r="AC118" s="11" t="s">
        <v>42</v>
      </c>
      <c r="AD118" s="11" t="s">
        <v>43</v>
      </c>
      <c r="AE118" s="11">
        <v>72</v>
      </c>
    </row>
    <row r="119" spans="1:31" x14ac:dyDescent="0.35">
      <c r="A119" s="11">
        <v>118686537832</v>
      </c>
      <c r="B119" s="11">
        <v>457681635</v>
      </c>
      <c r="C119" s="19">
        <v>45542.684895833336</v>
      </c>
      <c r="D119" s="19">
        <v>45542.690532407411</v>
      </c>
      <c r="E119" s="11" t="s">
        <v>414</v>
      </c>
      <c r="I119" s="11">
        <f t="shared" si="1"/>
        <v>116</v>
      </c>
      <c r="J119" s="11" t="s">
        <v>950</v>
      </c>
      <c r="K119" s="11" t="s">
        <v>951</v>
      </c>
      <c r="L119" s="11" t="s">
        <v>25</v>
      </c>
      <c r="M119" s="11" t="s">
        <v>99</v>
      </c>
      <c r="N119" s="11" t="s">
        <v>46</v>
      </c>
      <c r="O119" s="11" t="s">
        <v>28</v>
      </c>
      <c r="P119" s="11" t="s">
        <v>29</v>
      </c>
      <c r="Q119" s="11" t="s">
        <v>30</v>
      </c>
      <c r="R119" s="11" t="s">
        <v>31</v>
      </c>
      <c r="S119" s="11" t="s">
        <v>32</v>
      </c>
      <c r="T119" s="11" t="s">
        <v>33</v>
      </c>
      <c r="U119" s="11" t="s">
        <v>116</v>
      </c>
      <c r="V119" s="11" t="s">
        <v>63</v>
      </c>
      <c r="W119" s="11" t="s">
        <v>64</v>
      </c>
      <c r="X119" s="11" t="s">
        <v>73</v>
      </c>
      <c r="Y119" s="11" t="s">
        <v>125</v>
      </c>
      <c r="Z119" s="11" t="s">
        <v>389</v>
      </c>
      <c r="AA119" s="11" t="s">
        <v>389</v>
      </c>
      <c r="AB119" s="11" t="s">
        <v>389</v>
      </c>
      <c r="AC119" s="11" t="s">
        <v>389</v>
      </c>
      <c r="AD119" s="11" t="s">
        <v>952</v>
      </c>
      <c r="AE119" s="11">
        <v>80</v>
      </c>
    </row>
    <row r="120" spans="1:31" x14ac:dyDescent="0.35">
      <c r="A120" s="11">
        <v>118686524265</v>
      </c>
      <c r="B120" s="11">
        <v>457681635</v>
      </c>
      <c r="C120" s="19">
        <v>45542.659699074073</v>
      </c>
      <c r="D120" s="19">
        <v>45542.687835648147</v>
      </c>
      <c r="E120" s="11" t="s">
        <v>414</v>
      </c>
      <c r="I120" s="11">
        <f t="shared" si="1"/>
        <v>117</v>
      </c>
      <c r="J120" s="11" t="s">
        <v>953</v>
      </c>
      <c r="K120" s="11" t="s">
        <v>954</v>
      </c>
      <c r="L120" s="11" t="s">
        <v>25</v>
      </c>
      <c r="M120" s="11" t="s">
        <v>99</v>
      </c>
      <c r="N120" s="11" t="s">
        <v>46</v>
      </c>
      <c r="O120" s="11" t="s">
        <v>28</v>
      </c>
      <c r="P120" s="11" t="s">
        <v>29</v>
      </c>
      <c r="Q120" s="11" t="s">
        <v>30</v>
      </c>
      <c r="R120" s="11" t="s">
        <v>31</v>
      </c>
      <c r="S120" s="11" t="s">
        <v>32</v>
      </c>
      <c r="T120" s="11" t="s">
        <v>33</v>
      </c>
      <c r="U120" s="11" t="s">
        <v>115</v>
      </c>
      <c r="V120" s="11" t="s">
        <v>63</v>
      </c>
      <c r="W120" s="11" t="s">
        <v>64</v>
      </c>
      <c r="X120" s="11" t="s">
        <v>73</v>
      </c>
      <c r="Y120" s="11" t="s">
        <v>125</v>
      </c>
      <c r="Z120" s="11" t="s">
        <v>955</v>
      </c>
      <c r="AA120" s="11" t="s">
        <v>956</v>
      </c>
      <c r="AB120" s="11" t="s">
        <v>957</v>
      </c>
      <c r="AC120" s="11" t="s">
        <v>958</v>
      </c>
      <c r="AD120" s="11" t="s">
        <v>959</v>
      </c>
      <c r="AE120" s="11">
        <v>75</v>
      </c>
    </row>
    <row r="121" spans="1:31" x14ac:dyDescent="0.35">
      <c r="A121" s="11">
        <v>118686522553</v>
      </c>
      <c r="B121" s="11">
        <v>457681635</v>
      </c>
      <c r="C121" s="19">
        <v>45542.656238425923</v>
      </c>
      <c r="D121" s="19">
        <v>45542.687337962961</v>
      </c>
      <c r="E121" s="11" t="s">
        <v>414</v>
      </c>
      <c r="I121" s="11">
        <f t="shared" si="1"/>
        <v>118</v>
      </c>
      <c r="J121" s="11" t="s">
        <v>960</v>
      </c>
      <c r="K121" s="11" t="s">
        <v>961</v>
      </c>
      <c r="L121" s="11" t="s">
        <v>25</v>
      </c>
      <c r="M121" s="11" t="s">
        <v>99</v>
      </c>
      <c r="N121" s="11" t="s">
        <v>46</v>
      </c>
      <c r="O121" s="11" t="s">
        <v>28</v>
      </c>
      <c r="P121" s="11" t="s">
        <v>29</v>
      </c>
      <c r="Q121" s="11" t="s">
        <v>30</v>
      </c>
      <c r="R121" s="11" t="s">
        <v>31</v>
      </c>
      <c r="S121" s="11" t="s">
        <v>32</v>
      </c>
      <c r="T121" s="11" t="s">
        <v>33</v>
      </c>
      <c r="U121" s="11" t="s">
        <v>116</v>
      </c>
      <c r="V121" s="11" t="s">
        <v>63</v>
      </c>
      <c r="W121" s="11" t="s">
        <v>64</v>
      </c>
      <c r="X121" s="11" t="s">
        <v>73</v>
      </c>
      <c r="Y121" s="11" t="s">
        <v>38</v>
      </c>
      <c r="Z121" s="11" t="s">
        <v>962</v>
      </c>
      <c r="AA121" s="11" t="s">
        <v>963</v>
      </c>
      <c r="AB121" s="11" t="s">
        <v>964</v>
      </c>
      <c r="AC121" s="11" t="s">
        <v>965</v>
      </c>
      <c r="AD121" s="11" t="s">
        <v>966</v>
      </c>
      <c r="AE121" s="11">
        <v>70</v>
      </c>
    </row>
    <row r="122" spans="1:31" x14ac:dyDescent="0.35">
      <c r="A122" s="11">
        <v>118686531854</v>
      </c>
      <c r="B122" s="11">
        <v>457681635</v>
      </c>
      <c r="C122" s="19">
        <v>45542.673703703702</v>
      </c>
      <c r="D122" s="19">
        <v>45542.674837962964</v>
      </c>
      <c r="E122" s="11" t="s">
        <v>967</v>
      </c>
      <c r="I122" s="11">
        <f t="shared" si="1"/>
        <v>119</v>
      </c>
      <c r="J122" s="11" t="s">
        <v>968</v>
      </c>
      <c r="K122" s="11" t="s">
        <v>969</v>
      </c>
      <c r="L122" s="11" t="s">
        <v>25</v>
      </c>
      <c r="M122" s="11" t="s">
        <v>99</v>
      </c>
      <c r="N122" s="11" t="s">
        <v>46</v>
      </c>
      <c r="O122" s="11" t="s">
        <v>28</v>
      </c>
      <c r="P122" s="11" t="s">
        <v>29</v>
      </c>
      <c r="Q122" s="11" t="s">
        <v>30</v>
      </c>
      <c r="R122" s="11" t="s">
        <v>31</v>
      </c>
      <c r="S122" s="11" t="s">
        <v>32</v>
      </c>
      <c r="T122" s="11" t="s">
        <v>33</v>
      </c>
      <c r="U122" s="11" t="s">
        <v>116</v>
      </c>
      <c r="V122" s="11" t="s">
        <v>63</v>
      </c>
      <c r="W122" s="11" t="s">
        <v>85</v>
      </c>
      <c r="X122" s="11" t="s">
        <v>73</v>
      </c>
      <c r="Y122" s="11" t="s">
        <v>66</v>
      </c>
    </row>
    <row r="123" spans="1:31" x14ac:dyDescent="0.35">
      <c r="A123" s="11">
        <v>118686527064</v>
      </c>
      <c r="B123" s="11">
        <v>457681635</v>
      </c>
      <c r="C123" s="19">
        <v>45542.65960648148</v>
      </c>
      <c r="D123" s="19">
        <v>45542.668391203704</v>
      </c>
      <c r="E123" s="11" t="s">
        <v>970</v>
      </c>
      <c r="I123" s="11">
        <f t="shared" si="1"/>
        <v>120</v>
      </c>
      <c r="J123" s="11" t="s">
        <v>971</v>
      </c>
      <c r="K123" s="11" t="s">
        <v>972</v>
      </c>
      <c r="L123" s="11" t="s">
        <v>25</v>
      </c>
      <c r="M123" s="11" t="s">
        <v>99</v>
      </c>
      <c r="N123" s="11" t="s">
        <v>46</v>
      </c>
      <c r="O123" s="11" t="s">
        <v>28</v>
      </c>
      <c r="P123" s="11" t="s">
        <v>29</v>
      </c>
      <c r="Q123" s="11" t="s">
        <v>30</v>
      </c>
      <c r="R123" s="11" t="s">
        <v>31</v>
      </c>
      <c r="S123" s="11" t="s">
        <v>32</v>
      </c>
      <c r="T123" s="11" t="s">
        <v>28</v>
      </c>
      <c r="U123" s="11" t="s">
        <v>116</v>
      </c>
      <c r="V123" s="11" t="s">
        <v>35</v>
      </c>
      <c r="W123" s="11" t="s">
        <v>36</v>
      </c>
      <c r="X123" s="11" t="s">
        <v>73</v>
      </c>
      <c r="Y123" s="11" t="s">
        <v>125</v>
      </c>
    </row>
    <row r="124" spans="1:31" x14ac:dyDescent="0.35">
      <c r="A124" s="11">
        <v>118686522650</v>
      </c>
      <c r="B124" s="11">
        <v>457681635</v>
      </c>
      <c r="C124" s="19">
        <v>45542.654965277776</v>
      </c>
      <c r="D124" s="19">
        <v>45542.658715277779</v>
      </c>
      <c r="E124" s="11" t="s">
        <v>973</v>
      </c>
      <c r="I124" s="11">
        <f t="shared" si="1"/>
        <v>121</v>
      </c>
      <c r="J124" s="11" t="s">
        <v>974</v>
      </c>
      <c r="K124" s="11" t="s">
        <v>975</v>
      </c>
      <c r="L124" s="11" t="s">
        <v>25</v>
      </c>
      <c r="M124" s="11" t="s">
        <v>99</v>
      </c>
      <c r="N124" s="11" t="s">
        <v>46</v>
      </c>
      <c r="O124" s="11" t="s">
        <v>28</v>
      </c>
      <c r="P124" s="11" t="s">
        <v>29</v>
      </c>
      <c r="Q124" s="11" t="s">
        <v>30</v>
      </c>
      <c r="R124" s="11" t="s">
        <v>38</v>
      </c>
      <c r="S124" s="11" t="s">
        <v>32</v>
      </c>
      <c r="T124" s="11" t="s">
        <v>61</v>
      </c>
      <c r="U124" s="11" t="s">
        <v>116</v>
      </c>
      <c r="V124" s="11" t="s">
        <v>63</v>
      </c>
      <c r="W124" s="11" t="s">
        <v>64</v>
      </c>
      <c r="X124" s="11" t="s">
        <v>73</v>
      </c>
      <c r="Y124" s="11" t="s">
        <v>66</v>
      </c>
    </row>
    <row r="125" spans="1:31" customFormat="1" ht="14.5" x14ac:dyDescent="0.35">
      <c r="A125">
        <v>118686531854</v>
      </c>
      <c r="B125">
        <v>457681635</v>
      </c>
      <c r="C125" s="1">
        <v>45542.673703703702</v>
      </c>
      <c r="D125" s="1">
        <v>45542.674837962964</v>
      </c>
      <c r="E125" t="s">
        <v>967</v>
      </c>
      <c r="I125" s="11">
        <f t="shared" si="1"/>
        <v>122</v>
      </c>
      <c r="J125" t="s">
        <v>968</v>
      </c>
      <c r="K125" t="s">
        <v>969</v>
      </c>
      <c r="L125" t="s">
        <v>25</v>
      </c>
      <c r="M125" t="s">
        <v>99</v>
      </c>
      <c r="N125" t="s">
        <v>46</v>
      </c>
      <c r="O125" t="s">
        <v>28</v>
      </c>
      <c r="P125" t="s">
        <v>29</v>
      </c>
      <c r="Q125" t="s">
        <v>30</v>
      </c>
      <c r="R125" t="s">
        <v>31</v>
      </c>
      <c r="S125" t="s">
        <v>32</v>
      </c>
      <c r="T125" t="s">
        <v>33</v>
      </c>
      <c r="U125" s="11" t="s">
        <v>116</v>
      </c>
      <c r="V125" t="s">
        <v>63</v>
      </c>
      <c r="W125" t="s">
        <v>85</v>
      </c>
      <c r="X125" t="s">
        <v>73</v>
      </c>
      <c r="Y125" t="s">
        <v>66</v>
      </c>
    </row>
    <row r="126" spans="1:31" customFormat="1" ht="14.5" x14ac:dyDescent="0.35">
      <c r="A126">
        <v>118686527064</v>
      </c>
      <c r="B126">
        <v>457681635</v>
      </c>
      <c r="C126" s="1">
        <v>45542.65960648148</v>
      </c>
      <c r="D126" s="1">
        <v>45542.668391203704</v>
      </c>
      <c r="E126" t="s">
        <v>970</v>
      </c>
      <c r="I126" s="11">
        <f t="shared" si="1"/>
        <v>123</v>
      </c>
      <c r="J126" t="s">
        <v>971</v>
      </c>
      <c r="K126" t="s">
        <v>972</v>
      </c>
      <c r="L126" t="s">
        <v>25</v>
      </c>
      <c r="M126" t="s">
        <v>99</v>
      </c>
      <c r="N126" t="s">
        <v>46</v>
      </c>
      <c r="O126" t="s">
        <v>28</v>
      </c>
      <c r="P126" t="s">
        <v>29</v>
      </c>
      <c r="Q126" t="s">
        <v>30</v>
      </c>
      <c r="R126" t="s">
        <v>31</v>
      </c>
      <c r="S126" t="s">
        <v>32</v>
      </c>
      <c r="T126" t="s">
        <v>28</v>
      </c>
      <c r="U126" s="11" t="s">
        <v>116</v>
      </c>
      <c r="V126" t="s">
        <v>35</v>
      </c>
      <c r="W126" t="s">
        <v>36</v>
      </c>
      <c r="X126" t="s">
        <v>73</v>
      </c>
      <c r="Y126" t="s">
        <v>125</v>
      </c>
    </row>
    <row r="127" spans="1:31" customFormat="1" ht="14.5" x14ac:dyDescent="0.35">
      <c r="A127">
        <v>118686522650</v>
      </c>
      <c r="B127">
        <v>457681635</v>
      </c>
      <c r="C127" s="1">
        <v>45542.654965277776</v>
      </c>
      <c r="D127" s="1">
        <v>45542.658715277779</v>
      </c>
      <c r="E127" t="s">
        <v>973</v>
      </c>
      <c r="I127" s="11">
        <f t="shared" si="1"/>
        <v>124</v>
      </c>
      <c r="J127" t="s">
        <v>974</v>
      </c>
      <c r="K127" t="s">
        <v>975</v>
      </c>
      <c r="L127" t="s">
        <v>25</v>
      </c>
      <c r="M127" t="s">
        <v>99</v>
      </c>
      <c r="N127" t="s">
        <v>46</v>
      </c>
      <c r="O127" t="s">
        <v>28</v>
      </c>
      <c r="P127" t="s">
        <v>29</v>
      </c>
      <c r="Q127" t="s">
        <v>30</v>
      </c>
      <c r="R127" t="s">
        <v>38</v>
      </c>
      <c r="S127" t="s">
        <v>32</v>
      </c>
      <c r="T127" t="s">
        <v>61</v>
      </c>
      <c r="U127" s="11" t="s">
        <v>116</v>
      </c>
      <c r="V127" t="s">
        <v>63</v>
      </c>
      <c r="W127" t="s">
        <v>64</v>
      </c>
      <c r="X127" t="s">
        <v>73</v>
      </c>
      <c r="Y127" t="s">
        <v>66</v>
      </c>
    </row>
    <row r="128" spans="1:31" x14ac:dyDescent="0.35">
      <c r="I128" s="20">
        <f>I127+1</f>
        <v>125</v>
      </c>
      <c r="J128" s="20" t="s">
        <v>457</v>
      </c>
      <c r="K128" s="20" t="s">
        <v>458</v>
      </c>
      <c r="L128" s="20" t="s">
        <v>25</v>
      </c>
      <c r="M128" s="20" t="s">
        <v>99</v>
      </c>
      <c r="N128" s="20" t="s">
        <v>46</v>
      </c>
      <c r="O128" s="20" t="s">
        <v>28</v>
      </c>
      <c r="P128" s="20" t="s">
        <v>29</v>
      </c>
      <c r="Q128" s="20" t="s">
        <v>30</v>
      </c>
      <c r="R128" s="20" t="s">
        <v>31</v>
      </c>
      <c r="S128" s="20" t="s">
        <v>32</v>
      </c>
      <c r="T128" s="20" t="s">
        <v>33</v>
      </c>
      <c r="U128" s="20" t="s">
        <v>116</v>
      </c>
      <c r="V128" s="20" t="s">
        <v>63</v>
      </c>
      <c r="W128" s="20" t="s">
        <v>85</v>
      </c>
      <c r="X128" s="20" t="s">
        <v>73</v>
      </c>
      <c r="Y128" s="20" t="s">
        <v>125</v>
      </c>
      <c r="Z128" s="20">
        <v>0</v>
      </c>
      <c r="AA128" s="20">
        <v>10000</v>
      </c>
      <c r="AB128" s="20">
        <v>60000</v>
      </c>
      <c r="AC128" s="20">
        <v>0</v>
      </c>
      <c r="AD128" s="20" t="s">
        <v>976</v>
      </c>
    </row>
    <row r="129" spans="9:31" x14ac:dyDescent="0.35">
      <c r="I129" s="20">
        <f>I128+1</f>
        <v>126</v>
      </c>
      <c r="J129" s="20" t="s">
        <v>977</v>
      </c>
      <c r="K129" s="20" t="s">
        <v>978</v>
      </c>
      <c r="L129" s="20" t="s">
        <v>25</v>
      </c>
      <c r="M129" s="20" t="s">
        <v>99</v>
      </c>
      <c r="N129" s="20" t="s">
        <v>46</v>
      </c>
      <c r="O129" s="20" t="s">
        <v>28</v>
      </c>
      <c r="P129" s="20" t="s">
        <v>29</v>
      </c>
      <c r="Q129" s="20" t="s">
        <v>30</v>
      </c>
      <c r="R129" s="20" t="s">
        <v>31</v>
      </c>
      <c r="S129" s="20" t="s">
        <v>32</v>
      </c>
      <c r="T129" s="20" t="s">
        <v>33</v>
      </c>
      <c r="U129" s="20" t="s">
        <v>116</v>
      </c>
      <c r="V129" s="20" t="s">
        <v>63</v>
      </c>
      <c r="W129" s="20" t="s">
        <v>85</v>
      </c>
      <c r="X129" s="20" t="s">
        <v>73</v>
      </c>
      <c r="Y129" s="20" t="s">
        <v>125</v>
      </c>
      <c r="Z129" s="20"/>
      <c r="AA129" s="20"/>
      <c r="AB129" s="20"/>
      <c r="AC129" s="20"/>
      <c r="AD129" s="20"/>
    </row>
    <row r="130" spans="9:31" x14ac:dyDescent="0.35">
      <c r="I130" s="20">
        <f>I129+1</f>
        <v>127</v>
      </c>
      <c r="J130" s="20" t="s">
        <v>520</v>
      </c>
      <c r="K130" s="20" t="s">
        <v>979</v>
      </c>
      <c r="L130" s="20" t="s">
        <v>25</v>
      </c>
      <c r="M130" s="20" t="s">
        <v>99</v>
      </c>
      <c r="N130" s="20" t="s">
        <v>46</v>
      </c>
      <c r="O130" s="20" t="s">
        <v>28</v>
      </c>
      <c r="P130" s="20" t="s">
        <v>29</v>
      </c>
      <c r="Q130" s="20" t="s">
        <v>30</v>
      </c>
      <c r="R130" s="20" t="s">
        <v>31</v>
      </c>
      <c r="S130" s="20" t="s">
        <v>32</v>
      </c>
      <c r="T130" s="20" t="s">
        <v>28</v>
      </c>
      <c r="U130" s="20" t="s">
        <v>116</v>
      </c>
      <c r="V130" s="20" t="s">
        <v>35</v>
      </c>
      <c r="W130" s="20" t="s">
        <v>64</v>
      </c>
      <c r="X130" s="20" t="s">
        <v>73</v>
      </c>
      <c r="Y130" s="20" t="s">
        <v>125</v>
      </c>
      <c r="Z130" s="20" t="s">
        <v>980</v>
      </c>
      <c r="AA130" s="20">
        <v>0</v>
      </c>
      <c r="AB130" s="20" t="s">
        <v>981</v>
      </c>
      <c r="AC130" s="20" t="s">
        <v>982</v>
      </c>
      <c r="AD130" s="20" t="s">
        <v>983</v>
      </c>
    </row>
    <row r="131" spans="9:31" x14ac:dyDescent="0.35">
      <c r="I131" s="20">
        <f>I130+1</f>
        <v>128</v>
      </c>
      <c r="J131" s="20" t="s">
        <v>695</v>
      </c>
      <c r="K131" s="20" t="s">
        <v>150</v>
      </c>
      <c r="L131" s="20" t="s">
        <v>25</v>
      </c>
      <c r="M131" s="20" t="s">
        <v>99</v>
      </c>
      <c r="N131" s="20" t="s">
        <v>46</v>
      </c>
      <c r="O131" s="20" t="s">
        <v>28</v>
      </c>
      <c r="P131" s="20" t="s">
        <v>29</v>
      </c>
      <c r="Q131" s="20" t="s">
        <v>30</v>
      </c>
      <c r="R131" s="20" t="s">
        <v>31</v>
      </c>
      <c r="S131" s="20" t="s">
        <v>32</v>
      </c>
      <c r="T131" s="20" t="s">
        <v>33</v>
      </c>
      <c r="U131" s="20" t="s">
        <v>116</v>
      </c>
      <c r="V131" s="20" t="s">
        <v>63</v>
      </c>
      <c r="W131" s="20" t="s">
        <v>85</v>
      </c>
      <c r="X131" s="20" t="s">
        <v>37</v>
      </c>
      <c r="Y131" s="20" t="s">
        <v>125</v>
      </c>
      <c r="Z131" s="20">
        <v>400000</v>
      </c>
      <c r="AA131" s="20" t="s">
        <v>145</v>
      </c>
      <c r="AB131" s="20" t="s">
        <v>984</v>
      </c>
      <c r="AC131" s="20" t="s">
        <v>127</v>
      </c>
      <c r="AD131" s="20" t="s">
        <v>128</v>
      </c>
    </row>
    <row r="132" spans="9:31" x14ac:dyDescent="0.35">
      <c r="I132" s="20">
        <f>I131+1</f>
        <v>129</v>
      </c>
      <c r="J132" s="20" t="s">
        <v>600</v>
      </c>
      <c r="K132" s="20" t="s">
        <v>601</v>
      </c>
      <c r="L132" s="20" t="s">
        <v>25</v>
      </c>
      <c r="M132" s="20" t="s">
        <v>99</v>
      </c>
      <c r="N132" s="20" t="s">
        <v>46</v>
      </c>
      <c r="O132" s="20" t="s">
        <v>28</v>
      </c>
      <c r="P132" s="20" t="s">
        <v>29</v>
      </c>
      <c r="Q132" s="20" t="s">
        <v>30</v>
      </c>
      <c r="R132" s="20" t="s">
        <v>31</v>
      </c>
      <c r="S132" s="20" t="s">
        <v>32</v>
      </c>
      <c r="T132" s="20" t="s">
        <v>33</v>
      </c>
      <c r="U132" s="20" t="s">
        <v>116</v>
      </c>
      <c r="V132" s="20" t="s">
        <v>63</v>
      </c>
      <c r="W132" s="20" t="s">
        <v>64</v>
      </c>
      <c r="X132" s="20" t="s">
        <v>73</v>
      </c>
      <c r="Y132" s="20" t="s">
        <v>125</v>
      </c>
      <c r="Z132" s="20">
        <v>0</v>
      </c>
      <c r="AA132" s="20">
        <v>100000000</v>
      </c>
      <c r="AB132" s="20">
        <v>100000000</v>
      </c>
      <c r="AC132" s="20" t="s">
        <v>127</v>
      </c>
      <c r="AD132" s="20">
        <v>400000</v>
      </c>
    </row>
    <row r="138" spans="9:31" x14ac:dyDescent="0.35">
      <c r="I138" s="12" t="s">
        <v>985</v>
      </c>
      <c r="J138" s="11" t="s">
        <v>129</v>
      </c>
      <c r="L138" s="11" t="s">
        <v>130</v>
      </c>
      <c r="M138" s="11" t="s">
        <v>131</v>
      </c>
      <c r="N138" s="11" t="s">
        <v>132</v>
      </c>
      <c r="O138" s="11" t="s">
        <v>133</v>
      </c>
      <c r="P138" s="11" t="s">
        <v>134</v>
      </c>
      <c r="Q138" s="11" t="s">
        <v>135</v>
      </c>
      <c r="R138" s="11" t="s">
        <v>136</v>
      </c>
      <c r="S138" s="11" t="s">
        <v>137</v>
      </c>
      <c r="T138" s="11" t="s">
        <v>138</v>
      </c>
      <c r="U138" s="11" t="s">
        <v>139</v>
      </c>
      <c r="V138" s="11" t="s">
        <v>140</v>
      </c>
      <c r="W138" s="11" t="s">
        <v>141</v>
      </c>
      <c r="X138" s="11" t="s">
        <v>142</v>
      </c>
      <c r="Y138" s="11" t="s">
        <v>143</v>
      </c>
      <c r="Z138" s="11" t="s">
        <v>144</v>
      </c>
      <c r="AA138" s="11" t="s">
        <v>145</v>
      </c>
      <c r="AB138" s="11" t="s">
        <v>146</v>
      </c>
      <c r="AC138" s="11" t="s">
        <v>127</v>
      </c>
      <c r="AD138" s="11" t="s">
        <v>128</v>
      </c>
    </row>
    <row r="139" spans="9:31" x14ac:dyDescent="0.35">
      <c r="I139" s="11">
        <f>I132+1</f>
        <v>130</v>
      </c>
      <c r="J139" s="11" t="s">
        <v>149</v>
      </c>
      <c r="K139" s="11" t="s">
        <v>150</v>
      </c>
      <c r="L139" s="11" t="s">
        <v>130</v>
      </c>
      <c r="M139" s="11" t="s">
        <v>131</v>
      </c>
      <c r="N139" s="11" t="s">
        <v>132</v>
      </c>
      <c r="O139" s="11" t="s">
        <v>133</v>
      </c>
      <c r="P139" s="11" t="s">
        <v>134</v>
      </c>
      <c r="Q139" s="11" t="s">
        <v>135</v>
      </c>
      <c r="R139" s="11" t="s">
        <v>136</v>
      </c>
      <c r="S139" s="11" t="s">
        <v>137</v>
      </c>
      <c r="T139" s="11" t="s">
        <v>138</v>
      </c>
      <c r="U139" s="11" t="s">
        <v>139</v>
      </c>
      <c r="V139" s="11" t="s">
        <v>140</v>
      </c>
      <c r="W139" s="11" t="s">
        <v>141</v>
      </c>
      <c r="X139" s="11" t="s">
        <v>151</v>
      </c>
      <c r="Y139" s="11" t="s">
        <v>143</v>
      </c>
      <c r="Z139" s="11" t="s">
        <v>152</v>
      </c>
      <c r="AA139" s="11" t="s">
        <v>153</v>
      </c>
      <c r="AB139" s="11" t="s">
        <v>154</v>
      </c>
      <c r="AC139" s="11" t="s">
        <v>147</v>
      </c>
      <c r="AD139" s="11" t="s">
        <v>148</v>
      </c>
      <c r="AE139" s="11">
        <v>98</v>
      </c>
    </row>
    <row r="140" spans="9:31" x14ac:dyDescent="0.35">
      <c r="I140" s="11">
        <f>I139+1</f>
        <v>131</v>
      </c>
      <c r="J140" s="11" t="s">
        <v>155</v>
      </c>
      <c r="K140" s="11" t="s">
        <v>156</v>
      </c>
      <c r="L140" s="11" t="s">
        <v>157</v>
      </c>
      <c r="M140" s="11" t="s">
        <v>158</v>
      </c>
      <c r="N140" s="11" t="s">
        <v>159</v>
      </c>
      <c r="O140" s="11" t="s">
        <v>160</v>
      </c>
      <c r="P140" s="11" t="s">
        <v>161</v>
      </c>
      <c r="Q140" s="11" t="s">
        <v>162</v>
      </c>
      <c r="R140" s="11" t="s">
        <v>163</v>
      </c>
      <c r="S140" s="11" t="s">
        <v>164</v>
      </c>
      <c r="T140" s="11" t="s">
        <v>165</v>
      </c>
      <c r="U140" s="11" t="s">
        <v>166</v>
      </c>
      <c r="V140" s="11" t="s">
        <v>167</v>
      </c>
      <c r="W140" s="11" t="s">
        <v>141</v>
      </c>
      <c r="X140" s="11" t="s">
        <v>168</v>
      </c>
      <c r="Y140" s="11" t="s">
        <v>143</v>
      </c>
    </row>
    <row r="141" spans="9:31" x14ac:dyDescent="0.35">
      <c r="I141" s="11">
        <f t="shared" ref="I141:I156" si="2">I140+1</f>
        <v>132</v>
      </c>
      <c r="J141" s="11" t="s">
        <v>171</v>
      </c>
      <c r="K141" s="11" t="s">
        <v>172</v>
      </c>
      <c r="L141" s="11" t="s">
        <v>130</v>
      </c>
      <c r="M141" s="11" t="s">
        <v>173</v>
      </c>
      <c r="N141" s="11" t="s">
        <v>132</v>
      </c>
      <c r="O141" s="11" t="s">
        <v>174</v>
      </c>
      <c r="P141" s="11" t="s">
        <v>134</v>
      </c>
      <c r="Q141" s="11" t="s">
        <v>135</v>
      </c>
      <c r="R141" s="11" t="s">
        <v>136</v>
      </c>
      <c r="S141" s="11" t="s">
        <v>175</v>
      </c>
      <c r="T141" s="11" t="s">
        <v>138</v>
      </c>
      <c r="U141" s="11" t="s">
        <v>176</v>
      </c>
      <c r="V141" s="11" t="s">
        <v>140</v>
      </c>
      <c r="W141" s="11" t="s">
        <v>177</v>
      </c>
      <c r="X141" s="11" t="s">
        <v>142</v>
      </c>
      <c r="Y141" s="11" t="s">
        <v>178</v>
      </c>
      <c r="Z141" s="11" t="s">
        <v>179</v>
      </c>
      <c r="AA141" s="11" t="s">
        <v>180</v>
      </c>
      <c r="AB141" s="11" t="s">
        <v>179</v>
      </c>
      <c r="AC141" s="11" t="s">
        <v>169</v>
      </c>
      <c r="AD141" s="11" t="s">
        <v>170</v>
      </c>
      <c r="AE141" s="11">
        <v>50</v>
      </c>
    </row>
    <row r="142" spans="9:31" x14ac:dyDescent="0.35">
      <c r="I142" s="11">
        <f t="shared" si="2"/>
        <v>133</v>
      </c>
      <c r="J142" s="11" t="s">
        <v>182</v>
      </c>
      <c r="K142" s="11" t="s">
        <v>183</v>
      </c>
      <c r="L142" s="11" t="s">
        <v>130</v>
      </c>
      <c r="M142" s="11" t="s">
        <v>131</v>
      </c>
      <c r="N142" s="11" t="s">
        <v>184</v>
      </c>
      <c r="O142" s="11" t="s">
        <v>133</v>
      </c>
      <c r="P142" s="11" t="s">
        <v>134</v>
      </c>
      <c r="Q142" s="11" t="s">
        <v>135</v>
      </c>
      <c r="R142" s="11" t="s">
        <v>136</v>
      </c>
      <c r="S142" s="11" t="s">
        <v>137</v>
      </c>
      <c r="T142" s="11" t="s">
        <v>165</v>
      </c>
      <c r="U142" s="11" t="s">
        <v>139</v>
      </c>
      <c r="V142" s="11" t="s">
        <v>140</v>
      </c>
      <c r="W142" s="11" t="s">
        <v>177</v>
      </c>
      <c r="X142" s="11" t="s">
        <v>142</v>
      </c>
      <c r="Y142" s="11" t="s">
        <v>143</v>
      </c>
      <c r="Z142" s="11">
        <v>250000</v>
      </c>
      <c r="AA142" s="11" t="s">
        <v>181</v>
      </c>
      <c r="AB142" s="11" t="s">
        <v>181</v>
      </c>
      <c r="AC142" s="11" t="s">
        <v>181</v>
      </c>
      <c r="AD142" s="11" t="s">
        <v>181</v>
      </c>
      <c r="AE142" s="11">
        <v>65</v>
      </c>
    </row>
    <row r="143" spans="9:31" x14ac:dyDescent="0.35">
      <c r="I143" s="11">
        <f t="shared" si="2"/>
        <v>134</v>
      </c>
      <c r="J143" s="11" t="s">
        <v>187</v>
      </c>
      <c r="K143" s="11" t="s">
        <v>188</v>
      </c>
      <c r="L143" s="11" t="s">
        <v>130</v>
      </c>
      <c r="M143" s="11" t="s">
        <v>131</v>
      </c>
      <c r="N143" s="11" t="s">
        <v>132</v>
      </c>
      <c r="O143" s="11" t="s">
        <v>133</v>
      </c>
      <c r="P143" s="11" t="s">
        <v>134</v>
      </c>
      <c r="Q143" s="11" t="s">
        <v>135</v>
      </c>
      <c r="R143" s="11" t="s">
        <v>136</v>
      </c>
      <c r="S143" s="11" t="s">
        <v>137</v>
      </c>
      <c r="T143" s="11" t="s">
        <v>138</v>
      </c>
      <c r="U143" s="11" t="s">
        <v>139</v>
      </c>
      <c r="V143" s="11" t="s">
        <v>140</v>
      </c>
      <c r="W143" s="11" t="s">
        <v>189</v>
      </c>
      <c r="X143" s="11" t="s">
        <v>142</v>
      </c>
      <c r="Y143" s="11" t="s">
        <v>143</v>
      </c>
      <c r="Z143" s="11" t="s">
        <v>190</v>
      </c>
      <c r="AA143" s="11" t="s">
        <v>186</v>
      </c>
      <c r="AB143" s="11" t="s">
        <v>186</v>
      </c>
      <c r="AC143" s="11" t="s">
        <v>185</v>
      </c>
      <c r="AD143" s="11" t="s">
        <v>186</v>
      </c>
      <c r="AE143" s="11">
        <v>100</v>
      </c>
    </row>
    <row r="144" spans="9:31" x14ac:dyDescent="0.35">
      <c r="I144" s="11">
        <f t="shared" si="2"/>
        <v>135</v>
      </c>
      <c r="J144" s="11" t="s">
        <v>192</v>
      </c>
      <c r="K144" s="11" t="s">
        <v>193</v>
      </c>
      <c r="L144" s="11" t="s">
        <v>130</v>
      </c>
      <c r="M144" s="11" t="s">
        <v>131</v>
      </c>
      <c r="N144" s="11" t="s">
        <v>132</v>
      </c>
      <c r="O144" s="11" t="s">
        <v>133</v>
      </c>
      <c r="P144" s="11" t="s">
        <v>134</v>
      </c>
      <c r="Q144" s="11" t="s">
        <v>135</v>
      </c>
      <c r="R144" s="11" t="s">
        <v>136</v>
      </c>
      <c r="S144" s="11" t="s">
        <v>137</v>
      </c>
      <c r="T144" s="11" t="s">
        <v>138</v>
      </c>
      <c r="U144" s="11" t="s">
        <v>139</v>
      </c>
      <c r="V144" s="11" t="s">
        <v>140</v>
      </c>
      <c r="W144" s="11" t="s">
        <v>189</v>
      </c>
      <c r="X144" s="11" t="s">
        <v>142</v>
      </c>
      <c r="Y144" s="11" t="s">
        <v>194</v>
      </c>
      <c r="Z144" s="11" t="s">
        <v>186</v>
      </c>
      <c r="AA144" s="11" t="s">
        <v>186</v>
      </c>
      <c r="AB144" s="11" t="s">
        <v>186</v>
      </c>
      <c r="AC144" s="11" t="s">
        <v>191</v>
      </c>
      <c r="AD144" s="11" t="s">
        <v>186</v>
      </c>
      <c r="AE144" s="11">
        <v>60</v>
      </c>
    </row>
    <row r="145" spans="9:31" x14ac:dyDescent="0.35">
      <c r="I145" s="11">
        <f t="shared" si="2"/>
        <v>136</v>
      </c>
      <c r="J145" s="11" t="s">
        <v>197</v>
      </c>
      <c r="K145" s="11" t="s">
        <v>198</v>
      </c>
      <c r="L145" s="11" t="s">
        <v>130</v>
      </c>
      <c r="M145" s="11" t="s">
        <v>131</v>
      </c>
      <c r="N145" s="11" t="s">
        <v>184</v>
      </c>
      <c r="O145" s="11" t="s">
        <v>133</v>
      </c>
      <c r="P145" s="11" t="s">
        <v>134</v>
      </c>
      <c r="Q145" s="11" t="s">
        <v>135</v>
      </c>
      <c r="R145" s="11" t="s">
        <v>136</v>
      </c>
      <c r="S145" s="11" t="s">
        <v>137</v>
      </c>
      <c r="T145" s="11" t="s">
        <v>165</v>
      </c>
      <c r="U145" s="11" t="s">
        <v>139</v>
      </c>
      <c r="V145" s="11" t="s">
        <v>140</v>
      </c>
      <c r="W145" s="11" t="s">
        <v>189</v>
      </c>
      <c r="X145" s="11" t="s">
        <v>142</v>
      </c>
      <c r="Y145" s="11" t="s">
        <v>143</v>
      </c>
      <c r="Z145" s="11" t="s">
        <v>199</v>
      </c>
      <c r="AA145" s="11" t="s">
        <v>200</v>
      </c>
      <c r="AB145" s="11" t="s">
        <v>186</v>
      </c>
      <c r="AC145" s="11" t="s">
        <v>195</v>
      </c>
      <c r="AD145" s="11" t="s">
        <v>196</v>
      </c>
      <c r="AE145" s="11">
        <v>60</v>
      </c>
    </row>
    <row r="146" spans="9:31" x14ac:dyDescent="0.35">
      <c r="I146" s="11">
        <f t="shared" si="2"/>
        <v>137</v>
      </c>
      <c r="J146" s="11" t="s">
        <v>202</v>
      </c>
      <c r="K146" s="11" t="s">
        <v>203</v>
      </c>
      <c r="L146" s="11" t="s">
        <v>130</v>
      </c>
      <c r="M146" s="11" t="s">
        <v>131</v>
      </c>
      <c r="N146" s="11" t="s">
        <v>132</v>
      </c>
      <c r="O146" s="11" t="s">
        <v>133</v>
      </c>
      <c r="P146" s="11" t="s">
        <v>134</v>
      </c>
      <c r="Q146" s="11" t="s">
        <v>135</v>
      </c>
      <c r="R146" s="11" t="s">
        <v>136</v>
      </c>
      <c r="S146" s="11" t="s">
        <v>137</v>
      </c>
      <c r="T146" s="11" t="s">
        <v>138</v>
      </c>
      <c r="U146" s="11" t="s">
        <v>139</v>
      </c>
      <c r="V146" s="11" t="s">
        <v>140</v>
      </c>
      <c r="W146" s="11" t="s">
        <v>189</v>
      </c>
      <c r="X146" s="11" t="s">
        <v>142</v>
      </c>
      <c r="Y146" s="11" t="s">
        <v>143</v>
      </c>
      <c r="Z146" s="11" t="s">
        <v>204</v>
      </c>
      <c r="AA146" s="11" t="s">
        <v>186</v>
      </c>
      <c r="AB146" s="11" t="s">
        <v>186</v>
      </c>
      <c r="AC146" s="11" t="s">
        <v>201</v>
      </c>
      <c r="AD146" s="11" t="s">
        <v>186</v>
      </c>
      <c r="AE146" s="11">
        <v>60</v>
      </c>
    </row>
    <row r="147" spans="9:31" x14ac:dyDescent="0.35">
      <c r="I147" s="11">
        <f t="shared" si="2"/>
        <v>138</v>
      </c>
      <c r="J147" s="11" t="s">
        <v>205</v>
      </c>
      <c r="K147" s="11" t="s">
        <v>206</v>
      </c>
      <c r="L147" s="11" t="s">
        <v>130</v>
      </c>
      <c r="M147" s="11" t="s">
        <v>173</v>
      </c>
      <c r="N147" s="11" t="s">
        <v>132</v>
      </c>
      <c r="O147" s="11" t="s">
        <v>133</v>
      </c>
      <c r="P147" s="11" t="s">
        <v>134</v>
      </c>
      <c r="Q147" s="11" t="s">
        <v>135</v>
      </c>
      <c r="R147" s="11" t="s">
        <v>136</v>
      </c>
      <c r="S147" s="11" t="s">
        <v>207</v>
      </c>
      <c r="T147" s="11" t="s">
        <v>138</v>
      </c>
      <c r="U147" s="11" t="s">
        <v>208</v>
      </c>
      <c r="V147" s="11" t="s">
        <v>209</v>
      </c>
      <c r="W147" s="11" t="s">
        <v>177</v>
      </c>
      <c r="X147" s="11" t="s">
        <v>142</v>
      </c>
      <c r="Y147" s="11" t="s">
        <v>178</v>
      </c>
    </row>
    <row r="148" spans="9:31" x14ac:dyDescent="0.35">
      <c r="I148" s="11">
        <f t="shared" si="2"/>
        <v>139</v>
      </c>
      <c r="J148" s="11" t="s">
        <v>210</v>
      </c>
      <c r="K148" s="11" t="s">
        <v>211</v>
      </c>
      <c r="L148" s="11" t="s">
        <v>130</v>
      </c>
      <c r="M148" s="11" t="s">
        <v>131</v>
      </c>
      <c r="N148" s="11" t="s">
        <v>132</v>
      </c>
      <c r="O148" s="11" t="s">
        <v>133</v>
      </c>
      <c r="P148" s="11" t="s">
        <v>134</v>
      </c>
      <c r="Q148" s="11" t="s">
        <v>135</v>
      </c>
      <c r="R148" s="11" t="s">
        <v>136</v>
      </c>
      <c r="S148" s="11" t="s">
        <v>137</v>
      </c>
      <c r="T148" s="11" t="s">
        <v>138</v>
      </c>
      <c r="U148" s="11" t="s">
        <v>139</v>
      </c>
      <c r="V148" s="11" t="s">
        <v>140</v>
      </c>
      <c r="W148" s="11" t="s">
        <v>141</v>
      </c>
      <c r="X148" s="11" t="s">
        <v>151</v>
      </c>
      <c r="Y148" s="11" t="s">
        <v>143</v>
      </c>
      <c r="Z148" s="11" t="s">
        <v>212</v>
      </c>
      <c r="AA148" s="11" t="s">
        <v>213</v>
      </c>
      <c r="AB148" s="11" t="s">
        <v>214</v>
      </c>
      <c r="AC148" s="11">
        <v>0</v>
      </c>
      <c r="AD148" s="11">
        <v>0</v>
      </c>
      <c r="AE148" s="11">
        <v>50</v>
      </c>
    </row>
    <row r="149" spans="9:31" x14ac:dyDescent="0.35">
      <c r="I149" s="11">
        <f t="shared" si="2"/>
        <v>140</v>
      </c>
      <c r="J149" s="11" t="s">
        <v>215</v>
      </c>
      <c r="K149" s="11" t="s">
        <v>216</v>
      </c>
      <c r="L149" s="11" t="s">
        <v>130</v>
      </c>
      <c r="M149" s="11" t="s">
        <v>131</v>
      </c>
      <c r="N149" s="11" t="s">
        <v>132</v>
      </c>
      <c r="O149" s="11" t="s">
        <v>160</v>
      </c>
    </row>
    <row r="150" spans="9:31" x14ac:dyDescent="0.35">
      <c r="I150" s="11">
        <f t="shared" si="2"/>
        <v>141</v>
      </c>
      <c r="J150" s="11" t="s">
        <v>217</v>
      </c>
      <c r="K150" s="11" t="s">
        <v>218</v>
      </c>
      <c r="L150" s="11" t="s">
        <v>130</v>
      </c>
      <c r="M150" s="11" t="s">
        <v>173</v>
      </c>
      <c r="N150" s="11" t="s">
        <v>132</v>
      </c>
      <c r="O150" s="11" t="s">
        <v>133</v>
      </c>
    </row>
    <row r="151" spans="9:31" x14ac:dyDescent="0.35">
      <c r="I151" s="11">
        <f t="shared" si="2"/>
        <v>142</v>
      </c>
      <c r="J151" s="11" t="s">
        <v>219</v>
      </c>
      <c r="K151" s="11" t="s">
        <v>220</v>
      </c>
      <c r="L151" s="11" t="s">
        <v>130</v>
      </c>
      <c r="M151" s="11" t="s">
        <v>221</v>
      </c>
      <c r="N151" s="11" t="s">
        <v>132</v>
      </c>
      <c r="O151" s="11" t="s">
        <v>133</v>
      </c>
      <c r="P151" s="11" t="s">
        <v>134</v>
      </c>
      <c r="Q151" s="11" t="s">
        <v>222</v>
      </c>
      <c r="R151" s="11" t="s">
        <v>136</v>
      </c>
      <c r="S151" s="11" t="s">
        <v>137</v>
      </c>
      <c r="T151" s="11" t="s">
        <v>138</v>
      </c>
      <c r="U151" s="11" t="s">
        <v>139</v>
      </c>
      <c r="V151" s="11" t="s">
        <v>140</v>
      </c>
      <c r="W151" s="11" t="s">
        <v>189</v>
      </c>
      <c r="X151" s="11" t="s">
        <v>151</v>
      </c>
      <c r="Y151" s="11" t="s">
        <v>143</v>
      </c>
    </row>
    <row r="152" spans="9:31" x14ac:dyDescent="0.35">
      <c r="I152" s="11">
        <f t="shared" si="2"/>
        <v>143</v>
      </c>
      <c r="J152" s="11" t="s">
        <v>223</v>
      </c>
      <c r="K152" s="11" t="s">
        <v>224</v>
      </c>
      <c r="L152" s="11" t="s">
        <v>130</v>
      </c>
      <c r="M152" s="11" t="s">
        <v>221</v>
      </c>
      <c r="N152" s="11" t="s">
        <v>132</v>
      </c>
      <c r="O152" s="11" t="s">
        <v>133</v>
      </c>
      <c r="P152" s="11" t="s">
        <v>161</v>
      </c>
      <c r="Q152" s="11" t="s">
        <v>135</v>
      </c>
      <c r="R152" s="11" t="s">
        <v>136</v>
      </c>
      <c r="S152" s="11" t="s">
        <v>207</v>
      </c>
      <c r="T152" s="11" t="s">
        <v>165</v>
      </c>
      <c r="U152" s="11" t="s">
        <v>176</v>
      </c>
      <c r="V152" s="11" t="s">
        <v>209</v>
      </c>
      <c r="W152" s="11" t="s">
        <v>189</v>
      </c>
      <c r="X152" s="11" t="s">
        <v>151</v>
      </c>
      <c r="Y152" s="11" t="s">
        <v>225</v>
      </c>
    </row>
    <row r="153" spans="9:31" x14ac:dyDescent="0.35">
      <c r="I153" s="11">
        <f t="shared" si="2"/>
        <v>144</v>
      </c>
      <c r="J153" s="11" t="s">
        <v>226</v>
      </c>
      <c r="K153" s="11" t="s">
        <v>227</v>
      </c>
      <c r="L153" s="11" t="s">
        <v>130</v>
      </c>
      <c r="M153" s="11" t="s">
        <v>131</v>
      </c>
      <c r="N153" s="11" t="s">
        <v>132</v>
      </c>
      <c r="O153" s="11" t="s">
        <v>228</v>
      </c>
      <c r="P153" s="11" t="s">
        <v>134</v>
      </c>
      <c r="Q153" s="11" t="s">
        <v>135</v>
      </c>
      <c r="R153" s="11" t="s">
        <v>136</v>
      </c>
      <c r="S153" s="11" t="s">
        <v>175</v>
      </c>
      <c r="T153" s="11" t="s">
        <v>165</v>
      </c>
      <c r="U153" s="11" t="s">
        <v>139</v>
      </c>
      <c r="V153" s="11" t="s">
        <v>140</v>
      </c>
      <c r="W153" s="11" t="s">
        <v>189</v>
      </c>
      <c r="X153" s="11" t="s">
        <v>142</v>
      </c>
      <c r="Y153" s="11" t="s">
        <v>143</v>
      </c>
      <c r="Z153" s="11" t="s">
        <v>186</v>
      </c>
      <c r="AA153" s="11" t="s">
        <v>186</v>
      </c>
      <c r="AB153" s="11" t="s">
        <v>186</v>
      </c>
      <c r="AC153" s="11">
        <v>0</v>
      </c>
      <c r="AD153" s="11" t="s">
        <v>186</v>
      </c>
      <c r="AE153" s="11">
        <v>50</v>
      </c>
    </row>
    <row r="154" spans="9:31" x14ac:dyDescent="0.35">
      <c r="I154" s="11">
        <f t="shared" si="2"/>
        <v>145</v>
      </c>
      <c r="J154" s="11" t="s">
        <v>229</v>
      </c>
      <c r="K154" s="11" t="s">
        <v>230</v>
      </c>
    </row>
    <row r="155" spans="9:31" x14ac:dyDescent="0.35">
      <c r="I155" s="11">
        <f t="shared" si="2"/>
        <v>146</v>
      </c>
      <c r="J155" s="11" t="s">
        <v>231</v>
      </c>
      <c r="K155" s="11" t="s">
        <v>232</v>
      </c>
      <c r="L155" s="11" t="s">
        <v>130</v>
      </c>
      <c r="M155" s="11" t="s">
        <v>221</v>
      </c>
      <c r="N155" s="11" t="s">
        <v>132</v>
      </c>
      <c r="O155" s="11" t="s">
        <v>228</v>
      </c>
    </row>
    <row r="156" spans="9:31" x14ac:dyDescent="0.35">
      <c r="I156" s="11">
        <f t="shared" si="2"/>
        <v>147</v>
      </c>
      <c r="J156" s="11" t="s">
        <v>233</v>
      </c>
      <c r="K156" s="11" t="s">
        <v>234</v>
      </c>
      <c r="L156" s="11" t="s">
        <v>130</v>
      </c>
      <c r="M156" s="11" t="s">
        <v>158</v>
      </c>
      <c r="N156" s="11" t="s">
        <v>132</v>
      </c>
      <c r="O156" s="11" t="s">
        <v>160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FB037-D6BD-4867-9E39-A307D1C7A906}">
  <sheetPr>
    <tabColor rgb="FF00B050"/>
  </sheetPr>
  <dimension ref="B1:AC164"/>
  <sheetViews>
    <sheetView showGridLines="0" topLeftCell="G4" zoomScale="81" zoomScaleNormal="60" workbookViewId="0">
      <selection activeCell="AB36" sqref="AB36"/>
    </sheetView>
  </sheetViews>
  <sheetFormatPr defaultColWidth="8.6328125" defaultRowHeight="13" x14ac:dyDescent="0.35"/>
  <cols>
    <col min="1" max="2" width="8.6328125" style="11"/>
    <col min="3" max="3" width="15.36328125" style="11" customWidth="1"/>
    <col min="4" max="25" width="8.90625" style="11" customWidth="1"/>
    <col min="26" max="28" width="8.6328125" style="11"/>
    <col min="29" max="29" width="25.90625" style="11" bestFit="1" customWidth="1"/>
    <col min="30" max="30" width="29.6328125" style="11" bestFit="1" customWidth="1"/>
    <col min="31" max="16384" width="8.6328125" style="11"/>
  </cols>
  <sheetData>
    <row r="1" spans="2:25" x14ac:dyDescent="0.35">
      <c r="B1" s="3"/>
      <c r="C1" s="3"/>
      <c r="D1" s="77" t="s">
        <v>986</v>
      </c>
      <c r="E1" s="77"/>
      <c r="F1" s="77"/>
      <c r="G1" s="77"/>
      <c r="H1" s="77"/>
      <c r="I1" s="77"/>
      <c r="J1" s="77"/>
      <c r="K1" s="77"/>
      <c r="L1" s="77"/>
      <c r="M1" s="77"/>
      <c r="N1" s="77"/>
      <c r="O1" s="77"/>
      <c r="P1" s="77"/>
      <c r="Q1" s="77"/>
      <c r="R1" s="77"/>
      <c r="S1" s="77"/>
      <c r="T1" s="77"/>
      <c r="U1" s="77"/>
      <c r="V1" s="77"/>
      <c r="W1" s="5"/>
      <c r="X1" s="5"/>
      <c r="Y1" s="41"/>
    </row>
    <row r="2" spans="2:25" x14ac:dyDescent="0.35">
      <c r="B2" s="3"/>
      <c r="C2" s="3"/>
      <c r="D2" s="4">
        <v>1</v>
      </c>
      <c r="E2" s="4">
        <v>1</v>
      </c>
      <c r="F2" s="4">
        <v>1</v>
      </c>
      <c r="G2" s="4">
        <v>1</v>
      </c>
      <c r="H2" s="4">
        <v>2</v>
      </c>
      <c r="I2" s="4">
        <v>2</v>
      </c>
      <c r="J2" s="4">
        <v>2</v>
      </c>
      <c r="K2" s="4">
        <v>2</v>
      </c>
      <c r="L2" s="4">
        <v>2</v>
      </c>
      <c r="M2" s="4">
        <v>2</v>
      </c>
      <c r="N2" s="4">
        <v>2</v>
      </c>
      <c r="O2" s="4">
        <v>2</v>
      </c>
      <c r="P2" s="4">
        <v>2</v>
      </c>
      <c r="Q2" s="4">
        <v>2</v>
      </c>
      <c r="R2" s="4">
        <v>6</v>
      </c>
      <c r="S2" s="4">
        <v>4</v>
      </c>
      <c r="T2" s="4">
        <v>6</v>
      </c>
      <c r="U2" s="4">
        <v>5</v>
      </c>
      <c r="V2" s="4">
        <v>5</v>
      </c>
      <c r="W2" s="4">
        <f>SUM(D2:V2)</f>
        <v>50</v>
      </c>
      <c r="X2" s="4"/>
      <c r="Y2" s="41"/>
    </row>
    <row r="3" spans="2:25" x14ac:dyDescent="0.35">
      <c r="B3" s="6" t="s">
        <v>987</v>
      </c>
      <c r="C3" s="6" t="s">
        <v>988</v>
      </c>
      <c r="D3" s="6">
        <v>1</v>
      </c>
      <c r="E3" s="6">
        <f>D3+1</f>
        <v>2</v>
      </c>
      <c r="F3" s="6">
        <f t="shared" ref="F3:V3" si="0">E3+1</f>
        <v>3</v>
      </c>
      <c r="G3" s="6">
        <f t="shared" si="0"/>
        <v>4</v>
      </c>
      <c r="H3" s="6">
        <f t="shared" si="0"/>
        <v>5</v>
      </c>
      <c r="I3" s="6">
        <f t="shared" si="0"/>
        <v>6</v>
      </c>
      <c r="J3" s="6">
        <f t="shared" si="0"/>
        <v>7</v>
      </c>
      <c r="K3" s="6">
        <f t="shared" si="0"/>
        <v>8</v>
      </c>
      <c r="L3" s="6">
        <f t="shared" si="0"/>
        <v>9</v>
      </c>
      <c r="M3" s="6">
        <f t="shared" si="0"/>
        <v>10</v>
      </c>
      <c r="N3" s="6">
        <f t="shared" si="0"/>
        <v>11</v>
      </c>
      <c r="O3" s="6">
        <f t="shared" si="0"/>
        <v>12</v>
      </c>
      <c r="P3" s="6">
        <f t="shared" si="0"/>
        <v>13</v>
      </c>
      <c r="Q3" s="6">
        <f t="shared" si="0"/>
        <v>14</v>
      </c>
      <c r="R3" s="6">
        <f t="shared" si="0"/>
        <v>15</v>
      </c>
      <c r="S3" s="6">
        <f t="shared" si="0"/>
        <v>16</v>
      </c>
      <c r="T3" s="6">
        <f t="shared" si="0"/>
        <v>17</v>
      </c>
      <c r="U3" s="6">
        <f t="shared" si="0"/>
        <v>18</v>
      </c>
      <c r="V3" s="6">
        <f t="shared" si="0"/>
        <v>19</v>
      </c>
      <c r="W3" s="6" t="s">
        <v>989</v>
      </c>
      <c r="X3" s="6" t="s">
        <v>990</v>
      </c>
      <c r="Y3" s="41"/>
    </row>
    <row r="4" spans="2:25" x14ac:dyDescent="0.35">
      <c r="B4" s="3">
        <v>1</v>
      </c>
      <c r="C4" s="3" t="s">
        <v>331</v>
      </c>
      <c r="D4" s="3">
        <f>IF('Survey Responses'!L4='Survey Responses'!L$2,Marks!D$2,0)</f>
        <v>0</v>
      </c>
      <c r="E4" s="3">
        <f>IF('Survey Responses'!M4='Survey Responses'!M$2,Marks!E$2,0)</f>
        <v>1</v>
      </c>
      <c r="F4" s="3">
        <f>IF('Survey Responses'!N4='Survey Responses'!N$2,Marks!F$2,0)</f>
        <v>1</v>
      </c>
      <c r="G4" s="3">
        <f>IF('Survey Responses'!O4='Survey Responses'!O$2,Marks!G$2,0)</f>
        <v>1</v>
      </c>
      <c r="H4" s="3">
        <f>IF('Survey Responses'!P4='Survey Responses'!P$2,Marks!H$2,0)</f>
        <v>2</v>
      </c>
      <c r="I4" s="3">
        <f>IF('Survey Responses'!Q4='Survey Responses'!Q$2,Marks!I$2,0)</f>
        <v>2</v>
      </c>
      <c r="J4" s="3">
        <f>IF('Survey Responses'!R4='Survey Responses'!R$2,Marks!J$2,0)</f>
        <v>2</v>
      </c>
      <c r="K4" s="3">
        <f>IF('Survey Responses'!S4='Survey Responses'!S$2,Marks!K$2,0)</f>
        <v>2</v>
      </c>
      <c r="L4" s="3">
        <f>IF('Survey Responses'!T4='Survey Responses'!T$2,Marks!L$2,0)</f>
        <v>2</v>
      </c>
      <c r="M4" s="3">
        <f>IF('Survey Responses'!U4='Survey Responses'!U$2,Marks!M$2,0)</f>
        <v>2</v>
      </c>
      <c r="N4" s="3">
        <f>IF('Survey Responses'!V4='Survey Responses'!V$2,Marks!N$2,0)</f>
        <v>2</v>
      </c>
      <c r="O4" s="3">
        <f>IF('Survey Responses'!W4='Survey Responses'!W$2,Marks!O$2,0)</f>
        <v>2</v>
      </c>
      <c r="P4" s="3">
        <f>IF('Survey Responses'!X4='Survey Responses'!X$2,Marks!P$2,0)</f>
        <v>2</v>
      </c>
      <c r="Q4" s="3">
        <f>IF('Survey Responses'!Y4='Survey Responses'!Y$2,Marks!Q$2,0)</f>
        <v>2</v>
      </c>
      <c r="R4" s="3">
        <v>6</v>
      </c>
      <c r="S4" s="3">
        <f>IF('Survey Responses'!AA4='Survey Responses'!AA$2,Marks!S$2,0)</f>
        <v>0</v>
      </c>
      <c r="T4" s="3">
        <f>IF('Survey Responses'!AB4='Survey Responses'!AB$2,Marks!T$2,0)</f>
        <v>0</v>
      </c>
      <c r="U4" s="3">
        <f>IF('Survey Responses'!AC4='Survey Responses'!AC$2,Marks!U$2,0)</f>
        <v>0</v>
      </c>
      <c r="V4" s="3">
        <f>IF('Survey Responses'!AD4='Survey Responses'!AD$2,Marks!V$2,0)</f>
        <v>0</v>
      </c>
      <c r="W4" s="3">
        <f>SUM(D4:V4)</f>
        <v>29</v>
      </c>
      <c r="X4" s="7">
        <f>W4/$W$2</f>
        <v>0.57999999999999996</v>
      </c>
      <c r="Y4" s="41"/>
    </row>
    <row r="5" spans="2:25" x14ac:dyDescent="0.35">
      <c r="B5" s="3">
        <f>B4+1</f>
        <v>2</v>
      </c>
      <c r="C5" s="3" t="s">
        <v>339</v>
      </c>
      <c r="D5" s="3">
        <f>IF('Survey Responses'!L5='Survey Responses'!L$2,Marks!D$2,0)</f>
        <v>0</v>
      </c>
      <c r="E5" s="3">
        <f>IF('Survey Responses'!M5='Survey Responses'!M$2,Marks!E$2,0)</f>
        <v>1</v>
      </c>
      <c r="F5" s="3">
        <f>IF('Survey Responses'!N5='Survey Responses'!N$2,Marks!F$2,0)</f>
        <v>1</v>
      </c>
      <c r="G5" s="3">
        <f>IF('Survey Responses'!O5='Survey Responses'!O$2,Marks!G$2,0)</f>
        <v>1</v>
      </c>
      <c r="H5" s="3">
        <f>IF('Survey Responses'!P5='Survey Responses'!P$2,Marks!H$2,0)</f>
        <v>2</v>
      </c>
      <c r="I5" s="3">
        <f>IF('Survey Responses'!Q5='Survey Responses'!Q$2,Marks!I$2,0)</f>
        <v>2</v>
      </c>
      <c r="J5" s="3">
        <f>IF('Survey Responses'!R5='Survey Responses'!R$2,Marks!J$2,0)</f>
        <v>2</v>
      </c>
      <c r="K5" s="3">
        <f>IF('Survey Responses'!S5='Survey Responses'!S$2,Marks!K$2,0)</f>
        <v>2</v>
      </c>
      <c r="L5" s="3">
        <f>IF('Survey Responses'!T5='Survey Responses'!T$2,Marks!L$2,0)</f>
        <v>2</v>
      </c>
      <c r="M5" s="3">
        <f>IF('Survey Responses'!U5='Survey Responses'!U$2,Marks!M$2,0)</f>
        <v>2</v>
      </c>
      <c r="N5" s="3">
        <f>IF('Survey Responses'!V5='Survey Responses'!V$2,Marks!N$2,0)</f>
        <v>2</v>
      </c>
      <c r="O5" s="3">
        <f>IF('Survey Responses'!W5='Survey Responses'!W$2,Marks!O$2,0)</f>
        <v>0</v>
      </c>
      <c r="P5" s="3">
        <f>IF('Survey Responses'!X5='Survey Responses'!X$2,Marks!P$2,0)</f>
        <v>2</v>
      </c>
      <c r="Q5" s="3">
        <f>IF('Survey Responses'!Y5='Survey Responses'!Y$2,Marks!Q$2,0)</f>
        <v>2</v>
      </c>
      <c r="R5" s="3">
        <f>IF('Survey Responses'!Z5='Survey Responses'!Z$2,Marks!R$2,0)</f>
        <v>0</v>
      </c>
      <c r="S5" s="3">
        <f>IF('Survey Responses'!AA5='Survey Responses'!AA$2,Marks!S$2,0)</f>
        <v>0</v>
      </c>
      <c r="T5" s="3">
        <f>IF('Survey Responses'!AB5='Survey Responses'!AB$2,Marks!T$2,0)</f>
        <v>0</v>
      </c>
      <c r="U5" s="3">
        <f>IF('Survey Responses'!AC5='Survey Responses'!AC$2,Marks!U$2,0)</f>
        <v>0</v>
      </c>
      <c r="V5" s="3">
        <f>IF('Survey Responses'!AD5='Survey Responses'!AD$2,Marks!V$2,0)</f>
        <v>0</v>
      </c>
      <c r="W5" s="3">
        <f t="shared" ref="W5:W68" si="1">SUM(D5:V5)</f>
        <v>21</v>
      </c>
      <c r="X5" s="7">
        <f t="shared" ref="X5:X68" si="2">W5/$W$2</f>
        <v>0.42</v>
      </c>
      <c r="Y5" s="41"/>
    </row>
    <row r="6" spans="2:25" x14ac:dyDescent="0.35">
      <c r="B6" s="3">
        <f t="shared" ref="B6:B69" si="3">B5+1</f>
        <v>3</v>
      </c>
      <c r="C6" s="3" t="s">
        <v>347</v>
      </c>
      <c r="D6" s="3">
        <f>IF('Survey Responses'!L6='Survey Responses'!L$2,Marks!D$2,0)</f>
        <v>0</v>
      </c>
      <c r="E6" s="3">
        <f>IF('Survey Responses'!M6='Survey Responses'!M$2,Marks!E$2,0)</f>
        <v>1</v>
      </c>
      <c r="F6" s="3">
        <f>IF('Survey Responses'!N6='Survey Responses'!N$2,Marks!F$2,0)</f>
        <v>1</v>
      </c>
      <c r="G6" s="3">
        <f>IF('Survey Responses'!O6='Survey Responses'!O$2,Marks!G$2,0)</f>
        <v>1</v>
      </c>
      <c r="H6" s="3">
        <f>IF('Survey Responses'!P6='Survey Responses'!P$2,Marks!H$2,0)</f>
        <v>2</v>
      </c>
      <c r="I6" s="3">
        <f>IF('Survey Responses'!Q6='Survey Responses'!Q$2,Marks!I$2,0)</f>
        <v>2</v>
      </c>
      <c r="J6" s="3">
        <f>IF('Survey Responses'!R6='Survey Responses'!R$2,Marks!J$2,0)</f>
        <v>2</v>
      </c>
      <c r="K6" s="3">
        <f>IF('Survey Responses'!S6='Survey Responses'!S$2,Marks!K$2,0)</f>
        <v>2</v>
      </c>
      <c r="L6" s="3">
        <f>IF('Survey Responses'!T6='Survey Responses'!T$2,Marks!L$2,0)</f>
        <v>2</v>
      </c>
      <c r="M6" s="3">
        <f>IF('Survey Responses'!U6='Survey Responses'!U$2,Marks!M$2,0)</f>
        <v>2</v>
      </c>
      <c r="N6" s="3">
        <f>IF('Survey Responses'!V6='Survey Responses'!V$2,Marks!N$2,0)</f>
        <v>2</v>
      </c>
      <c r="O6" s="3">
        <f>IF('Survey Responses'!W6='Survey Responses'!W$2,Marks!O$2,0)</f>
        <v>0</v>
      </c>
      <c r="P6" s="3">
        <f>IF('Survey Responses'!X6='Survey Responses'!X$2,Marks!P$2,0)</f>
        <v>2</v>
      </c>
      <c r="Q6" s="3">
        <f>IF('Survey Responses'!Y6='Survey Responses'!Y$2,Marks!Q$2,0)</f>
        <v>2</v>
      </c>
      <c r="R6" s="3">
        <v>6</v>
      </c>
      <c r="S6" s="3">
        <f>IF('Survey Responses'!AA6='Survey Responses'!AA$2,Marks!S$2,0)</f>
        <v>0</v>
      </c>
      <c r="T6" s="3">
        <f>IF('Survey Responses'!AB6='Survey Responses'!AB$2,Marks!T$2,0)</f>
        <v>0</v>
      </c>
      <c r="U6" s="3">
        <v>5</v>
      </c>
      <c r="V6" s="3">
        <v>5</v>
      </c>
      <c r="W6" s="3">
        <f t="shared" si="1"/>
        <v>37</v>
      </c>
      <c r="X6" s="7">
        <f t="shared" si="2"/>
        <v>0.74</v>
      </c>
      <c r="Y6" s="41"/>
    </row>
    <row r="7" spans="2:25" x14ac:dyDescent="0.35">
      <c r="B7" s="3">
        <f t="shared" si="3"/>
        <v>4</v>
      </c>
      <c r="C7" s="3" t="s">
        <v>350</v>
      </c>
      <c r="D7" s="3">
        <f>IF('Survey Responses'!L7='Survey Responses'!L$2,Marks!D$2,0)</f>
        <v>0</v>
      </c>
      <c r="E7" s="3">
        <f>IF('Survey Responses'!M7='Survey Responses'!M$2,Marks!E$2,0)</f>
        <v>1</v>
      </c>
      <c r="F7" s="3">
        <f>IF('Survey Responses'!N7='Survey Responses'!N$2,Marks!F$2,0)</f>
        <v>1</v>
      </c>
      <c r="G7" s="3">
        <f>IF('Survey Responses'!O7='Survey Responses'!O$2,Marks!G$2,0)</f>
        <v>1</v>
      </c>
      <c r="H7" s="3">
        <f>IF('Survey Responses'!P7='Survey Responses'!P$2,Marks!H$2,0)</f>
        <v>2</v>
      </c>
      <c r="I7" s="3">
        <f>IF('Survey Responses'!Q7='Survey Responses'!Q$2,Marks!I$2,0)</f>
        <v>2</v>
      </c>
      <c r="J7" s="3">
        <f>IF('Survey Responses'!R7='Survey Responses'!R$2,Marks!J$2,0)</f>
        <v>2</v>
      </c>
      <c r="K7" s="3">
        <f>IF('Survey Responses'!S7='Survey Responses'!S$2,Marks!K$2,0)</f>
        <v>2</v>
      </c>
      <c r="L7" s="3">
        <f>IF('Survey Responses'!T7='Survey Responses'!T$2,Marks!L$2,0)</f>
        <v>2</v>
      </c>
      <c r="M7" s="3">
        <f>IF('Survey Responses'!U7='Survey Responses'!U$2,Marks!M$2,0)</f>
        <v>2</v>
      </c>
      <c r="N7" s="3">
        <f>IF('Survey Responses'!V7='Survey Responses'!V$2,Marks!N$2,0)</f>
        <v>0</v>
      </c>
      <c r="O7" s="3">
        <f>IF('Survey Responses'!W7='Survey Responses'!W$2,Marks!O$2,0)</f>
        <v>0</v>
      </c>
      <c r="P7" s="3">
        <f>IF('Survey Responses'!X7='Survey Responses'!X$2,Marks!P$2,0)</f>
        <v>0</v>
      </c>
      <c r="Q7" s="3">
        <f>IF('Survey Responses'!Y7='Survey Responses'!Y$2,Marks!Q$2,0)</f>
        <v>0</v>
      </c>
      <c r="R7" s="3">
        <v>6</v>
      </c>
      <c r="S7" s="3">
        <f>IF('Survey Responses'!AA7='Survey Responses'!AA$2,Marks!S$2,0)</f>
        <v>0</v>
      </c>
      <c r="T7" s="3">
        <f>IF('Survey Responses'!AB7='Survey Responses'!AB$2,Marks!T$2,0)</f>
        <v>0</v>
      </c>
      <c r="U7" s="3">
        <v>5</v>
      </c>
      <c r="V7" s="3">
        <f>IF('Survey Responses'!AD7='Survey Responses'!AD$2,Marks!V$2,0)</f>
        <v>0</v>
      </c>
      <c r="W7" s="3">
        <f t="shared" si="1"/>
        <v>26</v>
      </c>
      <c r="X7" s="7">
        <f t="shared" si="2"/>
        <v>0.52</v>
      </c>
      <c r="Y7" s="41"/>
    </row>
    <row r="8" spans="2:25" x14ac:dyDescent="0.35">
      <c r="B8" s="3">
        <f t="shared" si="3"/>
        <v>5</v>
      </c>
      <c r="C8" s="3" t="s">
        <v>356</v>
      </c>
      <c r="D8" s="3">
        <f>IF('Survey Responses'!L8='Survey Responses'!L$2,Marks!D$2,0)</f>
        <v>0</v>
      </c>
      <c r="E8" s="3">
        <f>IF('Survey Responses'!M8='Survey Responses'!M$2,Marks!E$2,0)</f>
        <v>1</v>
      </c>
      <c r="F8" s="3">
        <f>IF('Survey Responses'!N8='Survey Responses'!N$2,Marks!F$2,0)</f>
        <v>1</v>
      </c>
      <c r="G8" s="3">
        <f>IF('Survey Responses'!O8='Survey Responses'!O$2,Marks!G$2,0)</f>
        <v>1</v>
      </c>
      <c r="H8" s="3">
        <f>IF('Survey Responses'!P8='Survey Responses'!P$2,Marks!H$2,0)</f>
        <v>2</v>
      </c>
      <c r="I8" s="3">
        <f>IF('Survey Responses'!Q8='Survey Responses'!Q$2,Marks!I$2,0)</f>
        <v>2</v>
      </c>
      <c r="J8" s="3">
        <f>IF('Survey Responses'!R8='Survey Responses'!R$2,Marks!J$2,0)</f>
        <v>2</v>
      </c>
      <c r="K8" s="3">
        <f>IF('Survey Responses'!S8='Survey Responses'!S$2,Marks!K$2,0)</f>
        <v>0</v>
      </c>
      <c r="L8" s="3">
        <f>IF('Survey Responses'!T8='Survey Responses'!T$2,Marks!L$2,0)</f>
        <v>2</v>
      </c>
      <c r="M8" s="3">
        <f>IF('Survey Responses'!U8='Survey Responses'!U$2,Marks!M$2,0)</f>
        <v>2</v>
      </c>
      <c r="N8" s="3">
        <f>IF('Survey Responses'!V8='Survey Responses'!V$2,Marks!N$2,0)</f>
        <v>0</v>
      </c>
      <c r="O8" s="3">
        <f>IF('Survey Responses'!W8='Survey Responses'!W$2,Marks!O$2,0)</f>
        <v>0</v>
      </c>
      <c r="P8" s="3">
        <f>IF('Survey Responses'!X8='Survey Responses'!X$2,Marks!P$2,0)</f>
        <v>0</v>
      </c>
      <c r="Q8" s="3">
        <f>IF('Survey Responses'!Y8='Survey Responses'!Y$2,Marks!Q$2,0)</f>
        <v>0</v>
      </c>
      <c r="R8" s="3">
        <f>IF('Survey Responses'!Z8='Survey Responses'!Z$2,Marks!R$2,0)</f>
        <v>0</v>
      </c>
      <c r="S8" s="3">
        <v>4</v>
      </c>
      <c r="T8" s="3">
        <f>IF('Survey Responses'!AB8='Survey Responses'!AB$2,Marks!T$2,0)</f>
        <v>0</v>
      </c>
      <c r="U8" s="3">
        <f>IF('Survey Responses'!AC8='Survey Responses'!AC$2,Marks!U$2,0)</f>
        <v>0</v>
      </c>
      <c r="V8" s="3">
        <f>IF('Survey Responses'!AD8='Survey Responses'!AD$2,Marks!V$2,0)</f>
        <v>0</v>
      </c>
      <c r="W8" s="3">
        <f t="shared" si="1"/>
        <v>17</v>
      </c>
      <c r="X8" s="7">
        <f t="shared" si="2"/>
        <v>0.34</v>
      </c>
      <c r="Y8" s="41"/>
    </row>
    <row r="9" spans="2:25" x14ac:dyDescent="0.35">
      <c r="B9" s="3">
        <f t="shared" si="3"/>
        <v>6</v>
      </c>
      <c r="C9" s="3" t="s">
        <v>364</v>
      </c>
      <c r="D9" s="3">
        <f>IF('Survey Responses'!L9='Survey Responses'!L$2,Marks!D$2,0)</f>
        <v>0</v>
      </c>
      <c r="E9" s="3">
        <f>IF('Survey Responses'!M9='Survey Responses'!M$2,Marks!E$2,0)</f>
        <v>1</v>
      </c>
      <c r="F9" s="3">
        <f>IF('Survey Responses'!N9='Survey Responses'!N$2,Marks!F$2,0)</f>
        <v>1</v>
      </c>
      <c r="G9" s="3">
        <f>IF('Survey Responses'!O9='Survey Responses'!O$2,Marks!G$2,0)</f>
        <v>1</v>
      </c>
      <c r="H9" s="3">
        <f>IF('Survey Responses'!P9='Survey Responses'!P$2,Marks!H$2,0)</f>
        <v>2</v>
      </c>
      <c r="I9" s="3">
        <f>IF('Survey Responses'!Q9='Survey Responses'!Q$2,Marks!I$2,0)</f>
        <v>0</v>
      </c>
      <c r="J9" s="3">
        <f>IF('Survey Responses'!R9='Survey Responses'!R$2,Marks!J$2,0)</f>
        <v>2</v>
      </c>
      <c r="K9" s="3">
        <f>IF('Survey Responses'!S9='Survey Responses'!S$2,Marks!K$2,0)</f>
        <v>0</v>
      </c>
      <c r="L9" s="3">
        <f>IF('Survey Responses'!T9='Survey Responses'!T$2,Marks!L$2,0)</f>
        <v>2</v>
      </c>
      <c r="M9" s="3">
        <f>IF('Survey Responses'!U9='Survey Responses'!U$2,Marks!M$2,0)</f>
        <v>2</v>
      </c>
      <c r="N9" s="3">
        <f>IF('Survey Responses'!V9='Survey Responses'!V$2,Marks!N$2,0)</f>
        <v>2</v>
      </c>
      <c r="O9" s="3">
        <f>IF('Survey Responses'!W9='Survey Responses'!W$2,Marks!O$2,0)</f>
        <v>2</v>
      </c>
      <c r="P9" s="3">
        <f>IF('Survey Responses'!X9='Survey Responses'!X$2,Marks!P$2,0)</f>
        <v>0</v>
      </c>
      <c r="Q9" s="3">
        <f>IF('Survey Responses'!Y9='Survey Responses'!Y$2,Marks!Q$2,0)</f>
        <v>2</v>
      </c>
      <c r="R9" s="3">
        <f>IF('Survey Responses'!Z9='Survey Responses'!Z$2,Marks!R$2,0)</f>
        <v>0</v>
      </c>
      <c r="S9" s="3">
        <f>IF('Survey Responses'!AA9='Survey Responses'!AA$2,Marks!S$2,0)</f>
        <v>0</v>
      </c>
      <c r="T9" s="3">
        <f>IF('Survey Responses'!AB9='Survey Responses'!AB$2,Marks!T$2,0)</f>
        <v>0</v>
      </c>
      <c r="U9" s="3">
        <f>IF('Survey Responses'!AC9='Survey Responses'!AC$2,Marks!U$2,0)</f>
        <v>0</v>
      </c>
      <c r="V9" s="3">
        <f>IF('Survey Responses'!AD9='Survey Responses'!AD$2,Marks!V$2,0)</f>
        <v>0</v>
      </c>
      <c r="W9" s="3">
        <f t="shared" si="1"/>
        <v>17</v>
      </c>
      <c r="X9" s="7">
        <f t="shared" si="2"/>
        <v>0.34</v>
      </c>
      <c r="Y9" s="41"/>
    </row>
    <row r="10" spans="2:25" x14ac:dyDescent="0.35">
      <c r="B10" s="3">
        <f t="shared" si="3"/>
        <v>7</v>
      </c>
      <c r="C10" s="3" t="s">
        <v>369</v>
      </c>
      <c r="D10" s="3">
        <f>IF('Survey Responses'!L10='Survey Responses'!L$2,Marks!D$2,0)</f>
        <v>0</v>
      </c>
      <c r="E10" s="3">
        <f>IF('Survey Responses'!M10='Survey Responses'!M$2,Marks!E$2,0)</f>
        <v>1</v>
      </c>
      <c r="F10" s="3">
        <f>IF('Survey Responses'!N10='Survey Responses'!N$2,Marks!F$2,0)</f>
        <v>1</v>
      </c>
      <c r="G10" s="3">
        <f>IF('Survey Responses'!O10='Survey Responses'!O$2,Marks!G$2,0)</f>
        <v>1</v>
      </c>
      <c r="H10" s="3">
        <f>IF('Survey Responses'!P10='Survey Responses'!P$2,Marks!H$2,0)</f>
        <v>2</v>
      </c>
      <c r="I10" s="3">
        <f>IF('Survey Responses'!Q10='Survey Responses'!Q$2,Marks!I$2,0)</f>
        <v>2</v>
      </c>
      <c r="J10" s="3">
        <f>IF('Survey Responses'!R10='Survey Responses'!R$2,Marks!J$2,0)</f>
        <v>2</v>
      </c>
      <c r="K10" s="3">
        <f>IF('Survey Responses'!S10='Survey Responses'!S$2,Marks!K$2,0)</f>
        <v>2</v>
      </c>
      <c r="L10" s="3">
        <f>IF('Survey Responses'!T10='Survey Responses'!T$2,Marks!L$2,0)</f>
        <v>2</v>
      </c>
      <c r="M10" s="3">
        <f>IF('Survey Responses'!U10='Survey Responses'!U$2,Marks!M$2,0)</f>
        <v>2</v>
      </c>
      <c r="N10" s="3">
        <f>IF('Survey Responses'!V10='Survey Responses'!V$2,Marks!N$2,0)</f>
        <v>0</v>
      </c>
      <c r="O10" s="3">
        <f>IF('Survey Responses'!W10='Survey Responses'!W$2,Marks!O$2,0)</f>
        <v>2</v>
      </c>
      <c r="P10" s="3">
        <f>IF('Survey Responses'!X10='Survey Responses'!X$2,Marks!P$2,0)</f>
        <v>2</v>
      </c>
      <c r="Q10" s="3">
        <f>IF('Survey Responses'!Y10='Survey Responses'!Y$2,Marks!Q$2,0)</f>
        <v>2</v>
      </c>
      <c r="R10" s="3">
        <f>IF('Survey Responses'!Z10='Survey Responses'!Z$2,Marks!R$2,0)</f>
        <v>0</v>
      </c>
      <c r="S10" s="3">
        <f>IF('Survey Responses'!AA10='Survey Responses'!AA$2,Marks!S$2,0)</f>
        <v>0</v>
      </c>
      <c r="T10" s="3">
        <f>IF('Survey Responses'!AB10='Survey Responses'!AB$2,Marks!T$2,0)</f>
        <v>0</v>
      </c>
      <c r="U10" s="3">
        <v>5</v>
      </c>
      <c r="V10" s="3">
        <f>IF('Survey Responses'!AD10='Survey Responses'!AD$2,Marks!V$2,0)</f>
        <v>0</v>
      </c>
      <c r="W10" s="3">
        <f t="shared" si="1"/>
        <v>26</v>
      </c>
      <c r="X10" s="7">
        <f t="shared" si="2"/>
        <v>0.52</v>
      </c>
      <c r="Y10" s="41"/>
    </row>
    <row r="11" spans="2:25" x14ac:dyDescent="0.35">
      <c r="B11" s="3">
        <f t="shared" si="3"/>
        <v>8</v>
      </c>
      <c r="C11" s="3" t="s">
        <v>376</v>
      </c>
      <c r="D11" s="3">
        <f>IF('Survey Responses'!L11='Survey Responses'!L$2,Marks!D$2,0)</f>
        <v>0</v>
      </c>
      <c r="E11" s="3">
        <f>IF('Survey Responses'!M11='Survey Responses'!M$2,Marks!E$2,0)</f>
        <v>1</v>
      </c>
      <c r="F11" s="3">
        <f>IF('Survey Responses'!N11='Survey Responses'!N$2,Marks!F$2,0)</f>
        <v>1</v>
      </c>
      <c r="G11" s="3">
        <f>IF('Survey Responses'!O11='Survey Responses'!O$2,Marks!G$2,0)</f>
        <v>1</v>
      </c>
      <c r="H11" s="3">
        <f>IF('Survey Responses'!P11='Survey Responses'!P$2,Marks!H$2,0)</f>
        <v>2</v>
      </c>
      <c r="I11" s="3">
        <f>IF('Survey Responses'!Q11='Survey Responses'!Q$2,Marks!I$2,0)</f>
        <v>2</v>
      </c>
      <c r="J11" s="3">
        <f>IF('Survey Responses'!R11='Survey Responses'!R$2,Marks!J$2,0)</f>
        <v>2</v>
      </c>
      <c r="K11" s="3">
        <f>IF('Survey Responses'!S11='Survey Responses'!S$2,Marks!K$2,0)</f>
        <v>2</v>
      </c>
      <c r="L11" s="3">
        <f>IF('Survey Responses'!T11='Survey Responses'!T$2,Marks!L$2,0)</f>
        <v>2</v>
      </c>
      <c r="M11" s="3">
        <f>IF('Survey Responses'!U11='Survey Responses'!U$2,Marks!M$2,0)</f>
        <v>2</v>
      </c>
      <c r="N11" s="3">
        <f>IF('Survey Responses'!V11='Survey Responses'!V$2,Marks!N$2,0)</f>
        <v>2</v>
      </c>
      <c r="O11" s="3">
        <f>IF('Survey Responses'!W11='Survey Responses'!W$2,Marks!O$2,0)</f>
        <v>2</v>
      </c>
      <c r="P11" s="3">
        <f>IF('Survey Responses'!X11='Survey Responses'!X$2,Marks!P$2,0)</f>
        <v>2</v>
      </c>
      <c r="Q11" s="3">
        <f>IF('Survey Responses'!Y11='Survey Responses'!Y$2,Marks!Q$2,0)</f>
        <v>2</v>
      </c>
      <c r="R11" s="3">
        <v>6</v>
      </c>
      <c r="S11" s="3">
        <f>IF('Survey Responses'!AA11='Survey Responses'!AA$2,Marks!S$2,0)</f>
        <v>0</v>
      </c>
      <c r="T11" s="3">
        <f>IF('Survey Responses'!AB11='Survey Responses'!AB$2,Marks!T$2,0)</f>
        <v>0</v>
      </c>
      <c r="U11" s="3">
        <v>5</v>
      </c>
      <c r="V11" s="3">
        <v>5</v>
      </c>
      <c r="W11" s="3">
        <f t="shared" si="1"/>
        <v>39</v>
      </c>
      <c r="X11" s="7">
        <f t="shared" si="2"/>
        <v>0.78</v>
      </c>
      <c r="Y11" s="41"/>
    </row>
    <row r="12" spans="2:25" x14ac:dyDescent="0.35">
      <c r="B12" s="3">
        <f t="shared" si="3"/>
        <v>9</v>
      </c>
      <c r="C12" s="3" t="s">
        <v>384</v>
      </c>
      <c r="D12" s="3">
        <f>IF('Survey Responses'!L12='Survey Responses'!L$2,Marks!D$2,0)</f>
        <v>0</v>
      </c>
      <c r="E12" s="3">
        <f>IF('Survey Responses'!M12='Survey Responses'!M$2,Marks!E$2,0)</f>
        <v>1</v>
      </c>
      <c r="F12" s="3">
        <f>IF('Survey Responses'!N12='Survey Responses'!N$2,Marks!F$2,0)</f>
        <v>1</v>
      </c>
      <c r="G12" s="3">
        <f>IF('Survey Responses'!O12='Survey Responses'!O$2,Marks!G$2,0)</f>
        <v>1</v>
      </c>
      <c r="H12" s="3">
        <f>IF('Survey Responses'!P12='Survey Responses'!P$2,Marks!H$2,0)</f>
        <v>2</v>
      </c>
      <c r="I12" s="3">
        <f>IF('Survey Responses'!Q12='Survey Responses'!Q$2,Marks!I$2,0)</f>
        <v>2</v>
      </c>
      <c r="J12" s="3">
        <f>IF('Survey Responses'!R12='Survey Responses'!R$2,Marks!J$2,0)</f>
        <v>2</v>
      </c>
      <c r="K12" s="3">
        <f>IF('Survey Responses'!S12='Survey Responses'!S$2,Marks!K$2,0)</f>
        <v>2</v>
      </c>
      <c r="L12" s="3">
        <f>IF('Survey Responses'!T12='Survey Responses'!T$2,Marks!L$2,0)</f>
        <v>2</v>
      </c>
      <c r="M12" s="3">
        <f>IF('Survey Responses'!U12='Survey Responses'!U$2,Marks!M$2,0)</f>
        <v>2</v>
      </c>
      <c r="N12" s="3">
        <f>IF('Survey Responses'!V12='Survey Responses'!V$2,Marks!N$2,0)</f>
        <v>0</v>
      </c>
      <c r="O12" s="3">
        <f>IF('Survey Responses'!W12='Survey Responses'!W$2,Marks!O$2,0)</f>
        <v>0</v>
      </c>
      <c r="P12" s="3">
        <f>IF('Survey Responses'!X12='Survey Responses'!X$2,Marks!P$2,0)</f>
        <v>0</v>
      </c>
      <c r="Q12" s="3">
        <f>IF('Survey Responses'!Y12='Survey Responses'!Y$2,Marks!Q$2,0)</f>
        <v>2</v>
      </c>
      <c r="R12" s="3">
        <v>6</v>
      </c>
      <c r="S12" s="3">
        <f>IF('Survey Responses'!AA12='Survey Responses'!AA$2,Marks!S$2,0)</f>
        <v>0</v>
      </c>
      <c r="T12" s="3">
        <f>IF('Survey Responses'!AB12='Survey Responses'!AB$2,Marks!T$2,0)</f>
        <v>0</v>
      </c>
      <c r="U12" s="3">
        <v>5</v>
      </c>
      <c r="V12" s="3">
        <v>0</v>
      </c>
      <c r="W12" s="3">
        <f t="shared" si="1"/>
        <v>28</v>
      </c>
      <c r="X12" s="7">
        <f t="shared" si="2"/>
        <v>0.56000000000000005</v>
      </c>
      <c r="Y12" s="41"/>
    </row>
    <row r="13" spans="2:25" x14ac:dyDescent="0.35">
      <c r="B13" s="3">
        <f t="shared" si="3"/>
        <v>10</v>
      </c>
      <c r="C13" s="3" t="s">
        <v>391</v>
      </c>
      <c r="D13" s="3">
        <f>IF('Survey Responses'!L13='Survey Responses'!L$2,Marks!D$2,0)</f>
        <v>0</v>
      </c>
      <c r="E13" s="3">
        <f>IF('Survey Responses'!M13='Survey Responses'!M$2,Marks!E$2,0)</f>
        <v>0</v>
      </c>
      <c r="F13" s="3">
        <f>IF('Survey Responses'!N13='Survey Responses'!N$2,Marks!F$2,0)</f>
        <v>1</v>
      </c>
      <c r="G13" s="3">
        <f>IF('Survey Responses'!O13='Survey Responses'!O$2,Marks!G$2,0)</f>
        <v>1</v>
      </c>
      <c r="H13" s="3">
        <f>IF('Survey Responses'!P13='Survey Responses'!P$2,Marks!H$2,0)</f>
        <v>2</v>
      </c>
      <c r="I13" s="3">
        <f>IF('Survey Responses'!Q13='Survey Responses'!Q$2,Marks!I$2,0)</f>
        <v>0</v>
      </c>
      <c r="J13" s="3">
        <f>IF('Survey Responses'!R13='Survey Responses'!R$2,Marks!J$2,0)</f>
        <v>2</v>
      </c>
      <c r="K13" s="3">
        <f>IF('Survey Responses'!S13='Survey Responses'!S$2,Marks!K$2,0)</f>
        <v>0</v>
      </c>
      <c r="L13" s="3">
        <f>IF('Survey Responses'!T13='Survey Responses'!T$2,Marks!L$2,0)</f>
        <v>0</v>
      </c>
      <c r="M13" s="3">
        <f>IF('Survey Responses'!U13='Survey Responses'!U$2,Marks!M$2,0)</f>
        <v>2</v>
      </c>
      <c r="N13" s="3">
        <f>IF('Survey Responses'!V13='Survey Responses'!V$2,Marks!N$2,0)</f>
        <v>0</v>
      </c>
      <c r="O13" s="3">
        <f>IF('Survey Responses'!W13='Survey Responses'!W$2,Marks!O$2,0)</f>
        <v>0</v>
      </c>
      <c r="P13" s="3">
        <f>IF('Survey Responses'!X13='Survey Responses'!X$2,Marks!P$2,0)</f>
        <v>0</v>
      </c>
      <c r="Q13" s="3">
        <f>IF('Survey Responses'!Y13='Survey Responses'!Y$2,Marks!Q$2,0)</f>
        <v>0</v>
      </c>
      <c r="R13" s="3">
        <f>IF('Survey Responses'!Z13='Survey Responses'!Z$2,Marks!R$2,0)</f>
        <v>0</v>
      </c>
      <c r="S13" s="3">
        <f>IF('Survey Responses'!AA13='Survey Responses'!AA$2,Marks!S$2,0)</f>
        <v>0</v>
      </c>
      <c r="T13" s="3">
        <f>IF('Survey Responses'!AB13='Survey Responses'!AB$2,Marks!T$2,0)</f>
        <v>0</v>
      </c>
      <c r="U13" s="3">
        <v>5</v>
      </c>
      <c r="V13" s="3">
        <f>IF('Survey Responses'!AD13='Survey Responses'!AD$2,Marks!V$2,0)</f>
        <v>0</v>
      </c>
      <c r="W13" s="3">
        <f t="shared" si="1"/>
        <v>13</v>
      </c>
      <c r="X13" s="7">
        <f t="shared" si="2"/>
        <v>0.26</v>
      </c>
      <c r="Y13" s="41"/>
    </row>
    <row r="14" spans="2:25" x14ac:dyDescent="0.35">
      <c r="B14" s="3">
        <f t="shared" si="3"/>
        <v>11</v>
      </c>
      <c r="C14" s="3" t="s">
        <v>398</v>
      </c>
      <c r="D14" s="3">
        <f>IF('Survey Responses'!L14='Survey Responses'!L$2,Marks!D$2,0)</f>
        <v>0</v>
      </c>
      <c r="E14" s="3">
        <f>IF('Survey Responses'!M14='Survey Responses'!M$2,Marks!E$2,0)</f>
        <v>1</v>
      </c>
      <c r="F14" s="3">
        <f>IF('Survey Responses'!N14='Survey Responses'!N$2,Marks!F$2,0)</f>
        <v>1</v>
      </c>
      <c r="G14" s="3">
        <f>IF('Survey Responses'!O14='Survey Responses'!O$2,Marks!G$2,0)</f>
        <v>1</v>
      </c>
      <c r="H14" s="3">
        <f>IF('Survey Responses'!P14='Survey Responses'!P$2,Marks!H$2,0)</f>
        <v>2</v>
      </c>
      <c r="I14" s="3">
        <f>IF('Survey Responses'!Q14='Survey Responses'!Q$2,Marks!I$2,0)</f>
        <v>2</v>
      </c>
      <c r="J14" s="3">
        <f>IF('Survey Responses'!R14='Survey Responses'!R$2,Marks!J$2,0)</f>
        <v>2</v>
      </c>
      <c r="K14" s="3">
        <f>IF('Survey Responses'!S14='Survey Responses'!S$2,Marks!K$2,0)</f>
        <v>2</v>
      </c>
      <c r="L14" s="3">
        <f>IF('Survey Responses'!T14='Survey Responses'!T$2,Marks!L$2,0)</f>
        <v>2</v>
      </c>
      <c r="M14" s="3">
        <f>IF('Survey Responses'!U14='Survey Responses'!U$2,Marks!M$2,0)</f>
        <v>2</v>
      </c>
      <c r="N14" s="3">
        <f>IF('Survey Responses'!V14='Survey Responses'!V$2,Marks!N$2,0)</f>
        <v>0</v>
      </c>
      <c r="O14" s="3">
        <f>IF('Survey Responses'!W14='Survey Responses'!W$2,Marks!O$2,0)</f>
        <v>0</v>
      </c>
      <c r="P14" s="3">
        <f>IF('Survey Responses'!X14='Survey Responses'!X$2,Marks!P$2,0)</f>
        <v>2</v>
      </c>
      <c r="Q14" s="3">
        <f>IF('Survey Responses'!Y14='Survey Responses'!Y$2,Marks!Q$2,0)</f>
        <v>2</v>
      </c>
      <c r="R14" s="3">
        <f>IF('Survey Responses'!Z14='Survey Responses'!Z$2,Marks!R$2,0)</f>
        <v>0</v>
      </c>
      <c r="S14" s="3">
        <f>IF('Survey Responses'!AA14='Survey Responses'!AA$2,Marks!S$2,0)</f>
        <v>0</v>
      </c>
      <c r="T14" s="3">
        <f>IF('Survey Responses'!AB14='Survey Responses'!AB$2,Marks!T$2,0)</f>
        <v>0</v>
      </c>
      <c r="U14" s="3">
        <f>IF('Survey Responses'!AC14='Survey Responses'!AC$2,Marks!U$2,0)</f>
        <v>0</v>
      </c>
      <c r="V14" s="3">
        <f>IF('Survey Responses'!AD14='Survey Responses'!AD$2,Marks!V$2,0)</f>
        <v>0</v>
      </c>
      <c r="W14" s="3">
        <f t="shared" si="1"/>
        <v>19</v>
      </c>
      <c r="X14" s="7">
        <f t="shared" si="2"/>
        <v>0.38</v>
      </c>
      <c r="Y14" s="41"/>
    </row>
    <row r="15" spans="2:25" x14ac:dyDescent="0.35">
      <c r="B15" s="3">
        <f t="shared" si="3"/>
        <v>12</v>
      </c>
      <c r="C15" s="3" t="s">
        <v>401</v>
      </c>
      <c r="D15" s="3">
        <f>IF('Survey Responses'!L15='Survey Responses'!L$2,Marks!D$2,0)</f>
        <v>0</v>
      </c>
      <c r="E15" s="3">
        <f>IF('Survey Responses'!M15='Survey Responses'!M$2,Marks!E$2,0)</f>
        <v>1</v>
      </c>
      <c r="F15" s="3">
        <f>IF('Survey Responses'!N15='Survey Responses'!N$2,Marks!F$2,0)</f>
        <v>1</v>
      </c>
      <c r="G15" s="3">
        <f>IF('Survey Responses'!O15='Survey Responses'!O$2,Marks!G$2,0)</f>
        <v>1</v>
      </c>
      <c r="H15" s="3">
        <f>IF('Survey Responses'!P15='Survey Responses'!P$2,Marks!H$2,0)</f>
        <v>2</v>
      </c>
      <c r="I15" s="3">
        <f>IF('Survey Responses'!Q15='Survey Responses'!Q$2,Marks!I$2,0)</f>
        <v>2</v>
      </c>
      <c r="J15" s="3">
        <f>IF('Survey Responses'!R15='Survey Responses'!R$2,Marks!J$2,0)</f>
        <v>2</v>
      </c>
      <c r="K15" s="3">
        <f>IF('Survey Responses'!S15='Survey Responses'!S$2,Marks!K$2,0)</f>
        <v>2</v>
      </c>
      <c r="L15" s="3">
        <f>IF('Survey Responses'!T15='Survey Responses'!T$2,Marks!L$2,0)</f>
        <v>2</v>
      </c>
      <c r="M15" s="3">
        <f>IF('Survey Responses'!U15='Survey Responses'!U$2,Marks!M$2,0)</f>
        <v>0</v>
      </c>
      <c r="N15" s="3">
        <f>IF('Survey Responses'!V15='Survey Responses'!V$2,Marks!N$2,0)</f>
        <v>2</v>
      </c>
      <c r="O15" s="3">
        <f>IF('Survey Responses'!W15='Survey Responses'!W$2,Marks!O$2,0)</f>
        <v>0</v>
      </c>
      <c r="P15" s="3">
        <f>IF('Survey Responses'!X15='Survey Responses'!X$2,Marks!P$2,0)</f>
        <v>0</v>
      </c>
      <c r="Q15" s="3">
        <f>IF('Survey Responses'!Y15='Survey Responses'!Y$2,Marks!Q$2,0)</f>
        <v>2</v>
      </c>
      <c r="R15" s="3">
        <v>6</v>
      </c>
      <c r="S15" s="3">
        <f>IF('Survey Responses'!AA15='Survey Responses'!AA$2,Marks!S$2,0)</f>
        <v>0</v>
      </c>
      <c r="T15" s="3">
        <f>IF('Survey Responses'!AB15='Survey Responses'!AB$2,Marks!T$2,0)</f>
        <v>0</v>
      </c>
      <c r="U15" s="3">
        <v>5</v>
      </c>
      <c r="V15" s="3">
        <f>IF('Survey Responses'!AD15='Survey Responses'!AD$2,Marks!V$2,0)</f>
        <v>0</v>
      </c>
      <c r="W15" s="3">
        <f t="shared" si="1"/>
        <v>28</v>
      </c>
      <c r="X15" s="7">
        <f t="shared" si="2"/>
        <v>0.56000000000000005</v>
      </c>
      <c r="Y15" s="41"/>
    </row>
    <row r="16" spans="2:25" x14ac:dyDescent="0.35">
      <c r="B16" s="3">
        <f t="shared" si="3"/>
        <v>13</v>
      </c>
      <c r="C16" s="3" t="s">
        <v>409</v>
      </c>
      <c r="D16" s="3">
        <f>IF('Survey Responses'!L16='Survey Responses'!L$2,Marks!D$2,0)</f>
        <v>0</v>
      </c>
      <c r="E16" s="3">
        <f>IF('Survey Responses'!M16='Survey Responses'!M$2,Marks!E$2,0)</f>
        <v>1</v>
      </c>
      <c r="F16" s="3">
        <f>IF('Survey Responses'!N16='Survey Responses'!N$2,Marks!F$2,0)</f>
        <v>1</v>
      </c>
      <c r="G16" s="3">
        <f>IF('Survey Responses'!O16='Survey Responses'!O$2,Marks!G$2,0)</f>
        <v>0</v>
      </c>
      <c r="H16" s="3">
        <f>IF('Survey Responses'!P16='Survey Responses'!P$2,Marks!H$2,0)</f>
        <v>2</v>
      </c>
      <c r="I16" s="3">
        <f>IF('Survey Responses'!Q16='Survey Responses'!Q$2,Marks!I$2,0)</f>
        <v>2</v>
      </c>
      <c r="J16" s="3">
        <f>IF('Survey Responses'!R16='Survey Responses'!R$2,Marks!J$2,0)</f>
        <v>2</v>
      </c>
      <c r="K16" s="3">
        <f>IF('Survey Responses'!S16='Survey Responses'!S$2,Marks!K$2,0)</f>
        <v>2</v>
      </c>
      <c r="L16" s="3">
        <f>IF('Survey Responses'!T16='Survey Responses'!T$2,Marks!L$2,0)</f>
        <v>2</v>
      </c>
      <c r="M16" s="3">
        <f>IF('Survey Responses'!U16='Survey Responses'!U$2,Marks!M$2,0)</f>
        <v>2</v>
      </c>
      <c r="N16" s="3">
        <f>IF('Survey Responses'!V16='Survey Responses'!V$2,Marks!N$2,0)</f>
        <v>2</v>
      </c>
      <c r="O16" s="3">
        <f>IF('Survey Responses'!W16='Survey Responses'!W$2,Marks!O$2,0)</f>
        <v>0</v>
      </c>
      <c r="P16" s="3">
        <f>IF('Survey Responses'!X16='Survey Responses'!X$2,Marks!P$2,0)</f>
        <v>2</v>
      </c>
      <c r="Q16" s="3">
        <f>IF('Survey Responses'!Y16='Survey Responses'!Y$2,Marks!Q$2,0)</f>
        <v>2</v>
      </c>
      <c r="R16" s="3">
        <f>IF('Survey Responses'!Z16='Survey Responses'!Z$2,Marks!R$2,0)</f>
        <v>0</v>
      </c>
      <c r="S16" s="3">
        <f>IF('Survey Responses'!AA16='Survey Responses'!AA$2,Marks!S$2,0)</f>
        <v>0</v>
      </c>
      <c r="T16" s="3">
        <f>IF('Survey Responses'!AB16='Survey Responses'!AB$2,Marks!T$2,0)</f>
        <v>0</v>
      </c>
      <c r="U16" s="3">
        <v>5</v>
      </c>
      <c r="V16" s="3">
        <f>IF('Survey Responses'!AD16='Survey Responses'!AD$2,Marks!V$2,0)</f>
        <v>0</v>
      </c>
      <c r="W16" s="3">
        <f t="shared" si="1"/>
        <v>25</v>
      </c>
      <c r="X16" s="7">
        <f t="shared" si="2"/>
        <v>0.5</v>
      </c>
      <c r="Y16" s="41"/>
    </row>
    <row r="17" spans="2:25" x14ac:dyDescent="0.35">
      <c r="B17" s="3">
        <f t="shared" si="3"/>
        <v>14</v>
      </c>
      <c r="C17" s="3" t="s">
        <v>412</v>
      </c>
      <c r="D17" s="3">
        <f>IF('Survey Responses'!L17='Survey Responses'!L$2,Marks!D$2,0)</f>
        <v>0</v>
      </c>
      <c r="E17" s="3">
        <f>IF('Survey Responses'!M17='Survey Responses'!M$2,Marks!E$2,0)</f>
        <v>1</v>
      </c>
      <c r="F17" s="3">
        <f>IF('Survey Responses'!N17='Survey Responses'!N$2,Marks!F$2,0)</f>
        <v>1</v>
      </c>
      <c r="G17" s="3">
        <f>IF('Survey Responses'!O17='Survey Responses'!O$2,Marks!G$2,0)</f>
        <v>1</v>
      </c>
      <c r="H17" s="3">
        <f>IF('Survey Responses'!P17='Survey Responses'!P$2,Marks!H$2,0)</f>
        <v>2</v>
      </c>
      <c r="I17" s="3">
        <f>IF('Survey Responses'!Q17='Survey Responses'!Q$2,Marks!I$2,0)</f>
        <v>2</v>
      </c>
      <c r="J17" s="3">
        <f>IF('Survey Responses'!R17='Survey Responses'!R$2,Marks!J$2,0)</f>
        <v>2</v>
      </c>
      <c r="K17" s="3">
        <f>IF('Survey Responses'!S17='Survey Responses'!S$2,Marks!K$2,0)</f>
        <v>2</v>
      </c>
      <c r="L17" s="3">
        <f>IF('Survey Responses'!T17='Survey Responses'!T$2,Marks!L$2,0)</f>
        <v>2</v>
      </c>
      <c r="M17" s="3">
        <f>IF('Survey Responses'!U17='Survey Responses'!U$2,Marks!M$2,0)</f>
        <v>2</v>
      </c>
      <c r="N17" s="3">
        <f>IF('Survey Responses'!V17='Survey Responses'!V$2,Marks!N$2,0)</f>
        <v>0</v>
      </c>
      <c r="O17" s="3">
        <f>IF('Survey Responses'!W17='Survey Responses'!W$2,Marks!O$2,0)</f>
        <v>0</v>
      </c>
      <c r="P17" s="3">
        <f>IF('Survey Responses'!X17='Survey Responses'!X$2,Marks!P$2,0)</f>
        <v>0</v>
      </c>
      <c r="Q17" s="3">
        <f>IF('Survey Responses'!Y17='Survey Responses'!Y$2,Marks!Q$2,0)</f>
        <v>2</v>
      </c>
      <c r="R17" s="3">
        <v>6</v>
      </c>
      <c r="S17" s="3">
        <f>IF('Survey Responses'!AA17='Survey Responses'!AA$2,Marks!S$2,0)</f>
        <v>0</v>
      </c>
      <c r="T17" s="3">
        <f>IF('Survey Responses'!AB17='Survey Responses'!AB$2,Marks!T$2,0)</f>
        <v>0</v>
      </c>
      <c r="U17" s="3">
        <v>5</v>
      </c>
      <c r="V17" s="3">
        <f>IF('Survey Responses'!AD17='Survey Responses'!AD$2,Marks!V$2,0)</f>
        <v>0</v>
      </c>
      <c r="W17" s="3">
        <f t="shared" si="1"/>
        <v>28</v>
      </c>
      <c r="X17" s="7">
        <f t="shared" si="2"/>
        <v>0.56000000000000005</v>
      </c>
      <c r="Y17" s="41"/>
    </row>
    <row r="18" spans="2:25" x14ac:dyDescent="0.35">
      <c r="B18" s="3">
        <f t="shared" si="3"/>
        <v>15</v>
      </c>
      <c r="C18" s="3" t="s">
        <v>415</v>
      </c>
      <c r="D18" s="3">
        <f>IF('Survey Responses'!L18='Survey Responses'!L$2,Marks!D$2,0)</f>
        <v>0</v>
      </c>
      <c r="E18" s="3">
        <f>IF('Survey Responses'!M18='Survey Responses'!M$2,Marks!E$2,0)</f>
        <v>1</v>
      </c>
      <c r="F18" s="3">
        <f>IF('Survey Responses'!N18='Survey Responses'!N$2,Marks!F$2,0)</f>
        <v>1</v>
      </c>
      <c r="G18" s="3">
        <f>IF('Survey Responses'!O18='Survey Responses'!O$2,Marks!G$2,0)</f>
        <v>1</v>
      </c>
      <c r="H18" s="3">
        <f>IF('Survey Responses'!P18='Survey Responses'!P$2,Marks!H$2,0)</f>
        <v>2</v>
      </c>
      <c r="I18" s="3">
        <f>IF('Survey Responses'!Q18='Survey Responses'!Q$2,Marks!I$2,0)</f>
        <v>2</v>
      </c>
      <c r="J18" s="3">
        <f>IF('Survey Responses'!R18='Survey Responses'!R$2,Marks!J$2,0)</f>
        <v>2</v>
      </c>
      <c r="K18" s="3">
        <f>IF('Survey Responses'!S18='Survey Responses'!S$2,Marks!K$2,0)</f>
        <v>2</v>
      </c>
      <c r="L18" s="3">
        <f>IF('Survey Responses'!T18='Survey Responses'!T$2,Marks!L$2,0)</f>
        <v>2</v>
      </c>
      <c r="M18" s="3">
        <f>IF('Survey Responses'!U18='Survey Responses'!U$2,Marks!M$2,0)</f>
        <v>2</v>
      </c>
      <c r="N18" s="3">
        <f>IF('Survey Responses'!V18='Survey Responses'!V$2,Marks!N$2,0)</f>
        <v>2</v>
      </c>
      <c r="O18" s="3">
        <f>IF('Survey Responses'!W18='Survey Responses'!W$2,Marks!O$2,0)</f>
        <v>2</v>
      </c>
      <c r="P18" s="3">
        <f>IF('Survey Responses'!X18='Survey Responses'!X$2,Marks!P$2,0)</f>
        <v>2</v>
      </c>
      <c r="Q18" s="3">
        <f>IF('Survey Responses'!Y18='Survey Responses'!Y$2,Marks!Q$2,0)</f>
        <v>2</v>
      </c>
      <c r="R18" s="3">
        <v>6</v>
      </c>
      <c r="S18" s="3">
        <v>4</v>
      </c>
      <c r="T18" s="3">
        <v>6</v>
      </c>
      <c r="U18" s="3">
        <v>5</v>
      </c>
      <c r="V18" s="3">
        <f>IF('Survey Responses'!AD18='Survey Responses'!AD$2,Marks!V$2,0)</f>
        <v>0</v>
      </c>
      <c r="W18" s="3">
        <f t="shared" si="1"/>
        <v>44</v>
      </c>
      <c r="X18" s="7">
        <f t="shared" si="2"/>
        <v>0.88</v>
      </c>
      <c r="Y18" s="41"/>
    </row>
    <row r="19" spans="2:25" x14ac:dyDescent="0.35">
      <c r="B19" s="3">
        <f t="shared" si="3"/>
        <v>16</v>
      </c>
      <c r="C19" s="3" t="s">
        <v>422</v>
      </c>
      <c r="D19" s="3">
        <f>IF('Survey Responses'!L19='Survey Responses'!L$2,Marks!D$2,0)</f>
        <v>0</v>
      </c>
      <c r="E19" s="3">
        <f>IF('Survey Responses'!M19='Survey Responses'!M$2,Marks!E$2,0)</f>
        <v>1</v>
      </c>
      <c r="F19" s="3">
        <f>IF('Survey Responses'!N19='Survey Responses'!N$2,Marks!F$2,0)</f>
        <v>1</v>
      </c>
      <c r="G19" s="3">
        <f>IF('Survey Responses'!O19='Survey Responses'!O$2,Marks!G$2,0)</f>
        <v>1</v>
      </c>
      <c r="H19" s="3">
        <f>IF('Survey Responses'!P19='Survey Responses'!P$2,Marks!H$2,0)</f>
        <v>2</v>
      </c>
      <c r="I19" s="3">
        <f>IF('Survey Responses'!Q19='Survey Responses'!Q$2,Marks!I$2,0)</f>
        <v>2</v>
      </c>
      <c r="J19" s="3">
        <f>IF('Survey Responses'!R19='Survey Responses'!R$2,Marks!J$2,0)</f>
        <v>2</v>
      </c>
      <c r="K19" s="3">
        <f>IF('Survey Responses'!S19='Survey Responses'!S$2,Marks!K$2,0)</f>
        <v>2</v>
      </c>
      <c r="L19" s="3">
        <f>IF('Survey Responses'!T19='Survey Responses'!T$2,Marks!L$2,0)</f>
        <v>2</v>
      </c>
      <c r="M19" s="3">
        <f>IF('Survey Responses'!U19='Survey Responses'!U$2,Marks!M$2,0)</f>
        <v>2</v>
      </c>
      <c r="N19" s="3">
        <f>IF('Survey Responses'!V19='Survey Responses'!V$2,Marks!N$2,0)</f>
        <v>2</v>
      </c>
      <c r="O19" s="3">
        <f>IF('Survey Responses'!W19='Survey Responses'!W$2,Marks!O$2,0)</f>
        <v>2</v>
      </c>
      <c r="P19" s="3">
        <f>IF('Survey Responses'!X19='Survey Responses'!X$2,Marks!P$2,0)</f>
        <v>0</v>
      </c>
      <c r="Q19" s="3">
        <f>IF('Survey Responses'!Y19='Survey Responses'!Y$2,Marks!Q$2,0)</f>
        <v>2</v>
      </c>
      <c r="R19" s="3">
        <v>6</v>
      </c>
      <c r="S19" s="3">
        <f>IF('Survey Responses'!AA19='Survey Responses'!AA$2,Marks!S$2,0)</f>
        <v>0</v>
      </c>
      <c r="T19" s="3">
        <f>IF('Survey Responses'!AB19='Survey Responses'!AB$2,Marks!T$2,0)</f>
        <v>0</v>
      </c>
      <c r="U19" s="3">
        <v>5</v>
      </c>
      <c r="V19" s="3">
        <v>5</v>
      </c>
      <c r="W19" s="3">
        <f t="shared" si="1"/>
        <v>37</v>
      </c>
      <c r="X19" s="7">
        <f t="shared" si="2"/>
        <v>0.74</v>
      </c>
      <c r="Y19" s="41"/>
    </row>
    <row r="20" spans="2:25" x14ac:dyDescent="0.35">
      <c r="B20" s="3">
        <f t="shared" si="3"/>
        <v>17</v>
      </c>
      <c r="C20" s="3" t="s">
        <v>429</v>
      </c>
      <c r="D20" s="3">
        <f>IF('Survey Responses'!L20='Survey Responses'!L$2,Marks!D$2,0)</f>
        <v>0</v>
      </c>
      <c r="E20" s="3">
        <f>IF('Survey Responses'!M20='Survey Responses'!M$2,Marks!E$2,0)</f>
        <v>1</v>
      </c>
      <c r="F20" s="3">
        <f>IF('Survey Responses'!N20='Survey Responses'!N$2,Marks!F$2,0)</f>
        <v>1</v>
      </c>
      <c r="G20" s="3">
        <f>IF('Survey Responses'!O20='Survey Responses'!O$2,Marks!G$2,0)</f>
        <v>1</v>
      </c>
      <c r="H20" s="3">
        <f>IF('Survey Responses'!P20='Survey Responses'!P$2,Marks!H$2,0)</f>
        <v>2</v>
      </c>
      <c r="I20" s="3">
        <f>IF('Survey Responses'!Q20='Survey Responses'!Q$2,Marks!I$2,0)</f>
        <v>2</v>
      </c>
      <c r="J20" s="3">
        <f>IF('Survey Responses'!R20='Survey Responses'!R$2,Marks!J$2,0)</f>
        <v>2</v>
      </c>
      <c r="K20" s="3">
        <f>IF('Survey Responses'!S20='Survey Responses'!S$2,Marks!K$2,0)</f>
        <v>2</v>
      </c>
      <c r="L20" s="3">
        <f>IF('Survey Responses'!T20='Survey Responses'!T$2,Marks!L$2,0)</f>
        <v>2</v>
      </c>
      <c r="M20" s="3">
        <f>IF('Survey Responses'!U20='Survey Responses'!U$2,Marks!M$2,0)</f>
        <v>2</v>
      </c>
      <c r="N20" s="3">
        <f>IF('Survey Responses'!V20='Survey Responses'!V$2,Marks!N$2,0)</f>
        <v>2</v>
      </c>
      <c r="O20" s="3">
        <f>IF('Survey Responses'!W20='Survey Responses'!W$2,Marks!O$2,0)</f>
        <v>2</v>
      </c>
      <c r="P20" s="3">
        <f>IF('Survey Responses'!X20='Survey Responses'!X$2,Marks!P$2,0)</f>
        <v>2</v>
      </c>
      <c r="Q20" s="3">
        <f>IF('Survey Responses'!Y20='Survey Responses'!Y$2,Marks!Q$2,0)</f>
        <v>2</v>
      </c>
      <c r="R20" s="3">
        <v>6</v>
      </c>
      <c r="S20" s="3">
        <f>IF('Survey Responses'!AA20='Survey Responses'!AA$2,Marks!S$2,0)</f>
        <v>0</v>
      </c>
      <c r="T20" s="3">
        <f>IF('Survey Responses'!AB20='Survey Responses'!AB$2,Marks!T$2,0)</f>
        <v>0</v>
      </c>
      <c r="U20" s="3">
        <v>5</v>
      </c>
      <c r="V20" s="3">
        <v>5</v>
      </c>
      <c r="W20" s="3">
        <f t="shared" si="1"/>
        <v>39</v>
      </c>
      <c r="X20" s="7">
        <f t="shared" si="2"/>
        <v>0.78</v>
      </c>
      <c r="Y20" s="41"/>
    </row>
    <row r="21" spans="2:25" x14ac:dyDescent="0.35">
      <c r="B21" s="3">
        <f t="shared" si="3"/>
        <v>18</v>
      </c>
      <c r="C21" s="3" t="s">
        <v>436</v>
      </c>
      <c r="D21" s="3">
        <f>IF('Survey Responses'!L21='Survey Responses'!L$2,Marks!D$2,0)</f>
        <v>0</v>
      </c>
      <c r="E21" s="3">
        <f>IF('Survey Responses'!M21='Survey Responses'!M$2,Marks!E$2,0)</f>
        <v>0</v>
      </c>
      <c r="F21" s="3">
        <f>IF('Survey Responses'!N21='Survey Responses'!N$2,Marks!F$2,0)</f>
        <v>1</v>
      </c>
      <c r="G21" s="3">
        <f>IF('Survey Responses'!O21='Survey Responses'!O$2,Marks!G$2,0)</f>
        <v>0</v>
      </c>
      <c r="H21" s="3">
        <f>IF('Survey Responses'!P21='Survey Responses'!P$2,Marks!H$2,0)</f>
        <v>2</v>
      </c>
      <c r="I21" s="3">
        <f>IF('Survey Responses'!Q21='Survey Responses'!Q$2,Marks!I$2,0)</f>
        <v>0</v>
      </c>
      <c r="J21" s="3">
        <f>IF('Survey Responses'!R21='Survey Responses'!R$2,Marks!J$2,0)</f>
        <v>2</v>
      </c>
      <c r="K21" s="3">
        <f>IF('Survey Responses'!S21='Survey Responses'!S$2,Marks!K$2,0)</f>
        <v>2</v>
      </c>
      <c r="L21" s="3">
        <f>IF('Survey Responses'!T21='Survey Responses'!T$2,Marks!L$2,0)</f>
        <v>0</v>
      </c>
      <c r="M21" s="3">
        <f>IF('Survey Responses'!U21='Survey Responses'!U$2,Marks!M$2,0)</f>
        <v>2</v>
      </c>
      <c r="N21" s="3">
        <f>IF('Survey Responses'!V21='Survey Responses'!V$2,Marks!N$2,0)</f>
        <v>0</v>
      </c>
      <c r="O21" s="3">
        <f>IF('Survey Responses'!W21='Survey Responses'!W$2,Marks!O$2,0)</f>
        <v>0</v>
      </c>
      <c r="P21" s="3">
        <f>IF('Survey Responses'!X21='Survey Responses'!X$2,Marks!P$2,0)</f>
        <v>2</v>
      </c>
      <c r="Q21" s="3">
        <f>IF('Survey Responses'!Y21='Survey Responses'!Y$2,Marks!Q$2,0)</f>
        <v>2</v>
      </c>
      <c r="R21" s="3">
        <v>6</v>
      </c>
      <c r="S21" s="3">
        <v>4</v>
      </c>
      <c r="T21" s="3">
        <v>6</v>
      </c>
      <c r="U21" s="3">
        <v>5</v>
      </c>
      <c r="V21" s="3">
        <f>IF('Survey Responses'!AD21='Survey Responses'!AD$2,Marks!V$2,0)</f>
        <v>0</v>
      </c>
      <c r="W21" s="3">
        <f t="shared" si="1"/>
        <v>34</v>
      </c>
      <c r="X21" s="7">
        <f t="shared" si="2"/>
        <v>0.68</v>
      </c>
      <c r="Y21" s="41"/>
    </row>
    <row r="22" spans="2:25" x14ac:dyDescent="0.35">
      <c r="B22" s="3">
        <f t="shared" si="3"/>
        <v>19</v>
      </c>
      <c r="C22" s="3" t="s">
        <v>442</v>
      </c>
      <c r="D22" s="3">
        <f>IF('Survey Responses'!L22='Survey Responses'!L$2,Marks!D$2,0)</f>
        <v>0</v>
      </c>
      <c r="E22" s="3">
        <f>IF('Survey Responses'!M22='Survey Responses'!M$2,Marks!E$2,0)</f>
        <v>1</v>
      </c>
      <c r="F22" s="3">
        <f>IF('Survey Responses'!N22='Survey Responses'!N$2,Marks!F$2,0)</f>
        <v>1</v>
      </c>
      <c r="G22" s="3">
        <f>IF('Survey Responses'!O22='Survey Responses'!O$2,Marks!G$2,0)</f>
        <v>1</v>
      </c>
      <c r="H22" s="3">
        <f>IF('Survey Responses'!P22='Survey Responses'!P$2,Marks!H$2,0)</f>
        <v>2</v>
      </c>
      <c r="I22" s="3">
        <f>IF('Survey Responses'!Q22='Survey Responses'!Q$2,Marks!I$2,0)</f>
        <v>2</v>
      </c>
      <c r="J22" s="3">
        <f>IF('Survey Responses'!R22='Survey Responses'!R$2,Marks!J$2,0)</f>
        <v>2</v>
      </c>
      <c r="K22" s="3">
        <f>IF('Survey Responses'!S22='Survey Responses'!S$2,Marks!K$2,0)</f>
        <v>0</v>
      </c>
      <c r="L22" s="3">
        <f>IF('Survey Responses'!T22='Survey Responses'!T$2,Marks!L$2,0)</f>
        <v>0</v>
      </c>
      <c r="M22" s="3">
        <f>IF('Survey Responses'!U22='Survey Responses'!U$2,Marks!M$2,0)</f>
        <v>0</v>
      </c>
      <c r="N22" s="3">
        <f>IF('Survey Responses'!V22='Survey Responses'!V$2,Marks!N$2,0)</f>
        <v>0</v>
      </c>
      <c r="O22" s="3">
        <f>IF('Survey Responses'!W22='Survey Responses'!W$2,Marks!O$2,0)</f>
        <v>0</v>
      </c>
      <c r="P22" s="3">
        <f>IF('Survey Responses'!X22='Survey Responses'!X$2,Marks!P$2,0)</f>
        <v>0</v>
      </c>
      <c r="Q22" s="3">
        <f>IF('Survey Responses'!Y22='Survey Responses'!Y$2,Marks!Q$2,0)</f>
        <v>0</v>
      </c>
      <c r="R22" s="3">
        <v>6</v>
      </c>
      <c r="S22" s="3">
        <v>4</v>
      </c>
      <c r="T22" s="3">
        <v>6</v>
      </c>
      <c r="U22" s="3">
        <v>5</v>
      </c>
      <c r="V22" s="3">
        <f>IF('Survey Responses'!AD22='Survey Responses'!AD$2,Marks!V$2,0)</f>
        <v>0</v>
      </c>
      <c r="W22" s="3">
        <f t="shared" si="1"/>
        <v>30</v>
      </c>
      <c r="X22" s="7">
        <f t="shared" si="2"/>
        <v>0.6</v>
      </c>
      <c r="Y22" s="41"/>
    </row>
    <row r="23" spans="2:25" x14ac:dyDescent="0.35">
      <c r="B23" s="3">
        <f t="shared" si="3"/>
        <v>20</v>
      </c>
      <c r="C23" s="3" t="s">
        <v>449</v>
      </c>
      <c r="D23" s="3">
        <f>IF('Survey Responses'!L23='Survey Responses'!L$2,Marks!D$2,0)</f>
        <v>0</v>
      </c>
      <c r="E23" s="3">
        <f>IF('Survey Responses'!M23='Survey Responses'!M$2,Marks!E$2,0)</f>
        <v>1</v>
      </c>
      <c r="F23" s="3">
        <f>IF('Survey Responses'!N23='Survey Responses'!N$2,Marks!F$2,0)</f>
        <v>1</v>
      </c>
      <c r="G23" s="3">
        <f>IF('Survey Responses'!O23='Survey Responses'!O$2,Marks!G$2,0)</f>
        <v>1</v>
      </c>
      <c r="H23" s="3">
        <f>IF('Survey Responses'!P23='Survey Responses'!P$2,Marks!H$2,0)</f>
        <v>2</v>
      </c>
      <c r="I23" s="3">
        <f>IF('Survey Responses'!Q23='Survey Responses'!Q$2,Marks!I$2,0)</f>
        <v>2</v>
      </c>
      <c r="J23" s="3">
        <f>IF('Survey Responses'!R23='Survey Responses'!R$2,Marks!J$2,0)</f>
        <v>2</v>
      </c>
      <c r="K23" s="3">
        <f>IF('Survey Responses'!S23='Survey Responses'!S$2,Marks!K$2,0)</f>
        <v>2</v>
      </c>
      <c r="L23" s="3">
        <f>IF('Survey Responses'!T23='Survey Responses'!T$2,Marks!L$2,0)</f>
        <v>2</v>
      </c>
      <c r="M23" s="3">
        <f>IF('Survey Responses'!U23='Survey Responses'!U$2,Marks!M$2,0)</f>
        <v>2</v>
      </c>
      <c r="N23" s="3">
        <f>IF('Survey Responses'!V23='Survey Responses'!V$2,Marks!N$2,0)</f>
        <v>2</v>
      </c>
      <c r="O23" s="3">
        <f>IF('Survey Responses'!W23='Survey Responses'!W$2,Marks!O$2,0)</f>
        <v>2</v>
      </c>
      <c r="P23" s="3">
        <f>IF('Survey Responses'!X23='Survey Responses'!X$2,Marks!P$2,0)</f>
        <v>2</v>
      </c>
      <c r="Q23" s="3">
        <f>IF('Survey Responses'!Y23='Survey Responses'!Y$2,Marks!Q$2,0)</f>
        <v>0</v>
      </c>
      <c r="R23" s="3">
        <v>6</v>
      </c>
      <c r="S23" s="3">
        <f>IF('Survey Responses'!AA23='Survey Responses'!AA$2,Marks!S$2,0)</f>
        <v>0</v>
      </c>
      <c r="T23" s="3">
        <f>IF('Survey Responses'!AB23='Survey Responses'!AB$2,Marks!T$2,0)</f>
        <v>0</v>
      </c>
      <c r="U23" s="3">
        <v>5</v>
      </c>
      <c r="V23" s="3">
        <v>5</v>
      </c>
      <c r="W23" s="3">
        <f t="shared" si="1"/>
        <v>37</v>
      </c>
      <c r="X23" s="7">
        <f t="shared" si="2"/>
        <v>0.74</v>
      </c>
      <c r="Y23" s="41"/>
    </row>
    <row r="24" spans="2:25" x14ac:dyDescent="0.35">
      <c r="B24" s="3">
        <f t="shared" si="3"/>
        <v>21</v>
      </c>
      <c r="C24" s="3" t="s">
        <v>457</v>
      </c>
      <c r="D24" s="3">
        <f>IF('Survey Responses'!L24='Survey Responses'!L$2,Marks!D$2,0)</f>
        <v>0</v>
      </c>
      <c r="E24" s="3">
        <f>IF('Survey Responses'!M24='Survey Responses'!M$2,Marks!E$2,0)</f>
        <v>1</v>
      </c>
      <c r="F24" s="3">
        <f>IF('Survey Responses'!N24='Survey Responses'!N$2,Marks!F$2,0)</f>
        <v>1</v>
      </c>
      <c r="G24" s="3">
        <f>IF('Survey Responses'!O24='Survey Responses'!O$2,Marks!G$2,0)</f>
        <v>1</v>
      </c>
      <c r="H24" s="3">
        <f>IF('Survey Responses'!P24='Survey Responses'!P$2,Marks!H$2,0)</f>
        <v>2</v>
      </c>
      <c r="I24" s="3">
        <f>IF('Survey Responses'!Q24='Survey Responses'!Q$2,Marks!I$2,0)</f>
        <v>2</v>
      </c>
      <c r="J24" s="3">
        <f>IF('Survey Responses'!R24='Survey Responses'!R$2,Marks!J$2,0)</f>
        <v>2</v>
      </c>
      <c r="K24" s="3">
        <f>IF('Survey Responses'!S24='Survey Responses'!S$2,Marks!K$2,0)</f>
        <v>2</v>
      </c>
      <c r="L24" s="3">
        <f>IF('Survey Responses'!T24='Survey Responses'!T$2,Marks!L$2,0)</f>
        <v>2</v>
      </c>
      <c r="M24" s="3">
        <f>IF('Survey Responses'!U24='Survey Responses'!U$2,Marks!M$2,0)</f>
        <v>2</v>
      </c>
      <c r="N24" s="3">
        <f>IF('Survey Responses'!V24='Survey Responses'!V$2,Marks!N$2,0)</f>
        <v>2</v>
      </c>
      <c r="O24" s="3">
        <f>IF('Survey Responses'!W24='Survey Responses'!W$2,Marks!O$2,0)</f>
        <v>0</v>
      </c>
      <c r="P24" s="3">
        <f>IF('Survey Responses'!X24='Survey Responses'!X$2,Marks!P$2,0)</f>
        <v>2</v>
      </c>
      <c r="Q24" s="3">
        <f>IF('Survey Responses'!Y24='Survey Responses'!Y$2,Marks!Q$2,0)</f>
        <v>2</v>
      </c>
      <c r="R24" s="3">
        <f>IF('Survey Responses'!Z24='Survey Responses'!Z$2,Marks!R$2,0)</f>
        <v>0</v>
      </c>
      <c r="S24" s="3">
        <f>IF('Survey Responses'!AA24='Survey Responses'!AA$2,Marks!S$2,0)</f>
        <v>0</v>
      </c>
      <c r="T24" s="3">
        <f>IF('Survey Responses'!AB24='Survey Responses'!AB$2,Marks!T$2,0)</f>
        <v>0</v>
      </c>
      <c r="U24" s="3">
        <v>5</v>
      </c>
      <c r="V24" s="3">
        <f>IF('Survey Responses'!AD24='Survey Responses'!AD$2,Marks!V$2,0)</f>
        <v>0</v>
      </c>
      <c r="W24" s="3">
        <f t="shared" si="1"/>
        <v>26</v>
      </c>
      <c r="X24" s="7">
        <f t="shared" si="2"/>
        <v>0.52</v>
      </c>
      <c r="Y24" s="41"/>
    </row>
    <row r="25" spans="2:25" x14ac:dyDescent="0.35">
      <c r="B25" s="3">
        <f t="shared" si="3"/>
        <v>22</v>
      </c>
      <c r="C25" s="3" t="s">
        <v>464</v>
      </c>
      <c r="D25" s="3">
        <f>IF('Survey Responses'!L25='Survey Responses'!L$2,Marks!D$2,0)</f>
        <v>0</v>
      </c>
      <c r="E25" s="3">
        <f>IF('Survey Responses'!M25='Survey Responses'!M$2,Marks!E$2,0)</f>
        <v>1</v>
      </c>
      <c r="F25" s="3">
        <f>IF('Survey Responses'!N25='Survey Responses'!N$2,Marks!F$2,0)</f>
        <v>1</v>
      </c>
      <c r="G25" s="3">
        <f>IF('Survey Responses'!O25='Survey Responses'!O$2,Marks!G$2,0)</f>
        <v>1</v>
      </c>
      <c r="H25" s="3">
        <f>IF('Survey Responses'!P25='Survey Responses'!P$2,Marks!H$2,0)</f>
        <v>2</v>
      </c>
      <c r="I25" s="3">
        <f>IF('Survey Responses'!Q25='Survey Responses'!Q$2,Marks!I$2,0)</f>
        <v>2</v>
      </c>
      <c r="J25" s="3">
        <f>IF('Survey Responses'!R25='Survey Responses'!R$2,Marks!J$2,0)</f>
        <v>2</v>
      </c>
      <c r="K25" s="3">
        <f>IF('Survey Responses'!S25='Survey Responses'!S$2,Marks!K$2,0)</f>
        <v>2</v>
      </c>
      <c r="L25" s="3">
        <f>IF('Survey Responses'!T25='Survey Responses'!T$2,Marks!L$2,0)</f>
        <v>2</v>
      </c>
      <c r="M25" s="3">
        <f>IF('Survey Responses'!U25='Survey Responses'!U$2,Marks!M$2,0)</f>
        <v>2</v>
      </c>
      <c r="N25" s="3">
        <f>IF('Survey Responses'!V25='Survey Responses'!V$2,Marks!N$2,0)</f>
        <v>2</v>
      </c>
      <c r="O25" s="3">
        <f>IF('Survey Responses'!W25='Survey Responses'!W$2,Marks!O$2,0)</f>
        <v>0</v>
      </c>
      <c r="P25" s="3">
        <f>IF('Survey Responses'!X25='Survey Responses'!X$2,Marks!P$2,0)</f>
        <v>2</v>
      </c>
      <c r="Q25" s="3">
        <f>IF('Survey Responses'!Y25='Survey Responses'!Y$2,Marks!Q$2,0)</f>
        <v>2</v>
      </c>
      <c r="R25" s="3">
        <v>6</v>
      </c>
      <c r="S25" s="3">
        <v>4</v>
      </c>
      <c r="T25" s="3">
        <v>6</v>
      </c>
      <c r="U25" s="3">
        <v>5</v>
      </c>
      <c r="V25" s="3">
        <v>0</v>
      </c>
      <c r="W25" s="3">
        <f t="shared" si="1"/>
        <v>42</v>
      </c>
      <c r="X25" s="7">
        <f t="shared" si="2"/>
        <v>0.84</v>
      </c>
      <c r="Y25" s="41"/>
    </row>
    <row r="26" spans="2:25" x14ac:dyDescent="0.35">
      <c r="B26" s="3">
        <f t="shared" si="3"/>
        <v>23</v>
      </c>
      <c r="C26" s="3" t="s">
        <v>471</v>
      </c>
      <c r="D26" s="3">
        <f>IF('Survey Responses'!L26='Survey Responses'!L$2,Marks!D$2,0)</f>
        <v>0</v>
      </c>
      <c r="E26" s="3">
        <f>IF('Survey Responses'!M26='Survey Responses'!M$2,Marks!E$2,0)</f>
        <v>1</v>
      </c>
      <c r="F26" s="3">
        <f>IF('Survey Responses'!N26='Survey Responses'!N$2,Marks!F$2,0)</f>
        <v>1</v>
      </c>
      <c r="G26" s="3">
        <f>IF('Survey Responses'!O26='Survey Responses'!O$2,Marks!G$2,0)</f>
        <v>1</v>
      </c>
      <c r="H26" s="3">
        <f>IF('Survey Responses'!P26='Survey Responses'!P$2,Marks!H$2,0)</f>
        <v>2</v>
      </c>
      <c r="I26" s="3">
        <f>IF('Survey Responses'!Q26='Survey Responses'!Q$2,Marks!I$2,0)</f>
        <v>2</v>
      </c>
      <c r="J26" s="3">
        <f>IF('Survey Responses'!R26='Survey Responses'!R$2,Marks!J$2,0)</f>
        <v>2</v>
      </c>
      <c r="K26" s="3">
        <f>IF('Survey Responses'!S26='Survey Responses'!S$2,Marks!K$2,0)</f>
        <v>2</v>
      </c>
      <c r="L26" s="3">
        <f>IF('Survey Responses'!T26='Survey Responses'!T$2,Marks!L$2,0)</f>
        <v>0</v>
      </c>
      <c r="M26" s="3">
        <f>IF('Survey Responses'!U26='Survey Responses'!U$2,Marks!M$2,0)</f>
        <v>2</v>
      </c>
      <c r="N26" s="3">
        <f>IF('Survey Responses'!V26='Survey Responses'!V$2,Marks!N$2,0)</f>
        <v>2</v>
      </c>
      <c r="O26" s="3">
        <f>IF('Survey Responses'!W26='Survey Responses'!W$2,Marks!O$2,0)</f>
        <v>2</v>
      </c>
      <c r="P26" s="3">
        <f>IF('Survey Responses'!X26='Survey Responses'!X$2,Marks!P$2,0)</f>
        <v>2</v>
      </c>
      <c r="Q26" s="3">
        <f>IF('Survey Responses'!Y26='Survey Responses'!Y$2,Marks!Q$2,0)</f>
        <v>0</v>
      </c>
      <c r="R26" s="3">
        <v>6</v>
      </c>
      <c r="S26" s="3">
        <f>IF('Survey Responses'!AA26='Survey Responses'!AA$2,Marks!S$2,0)</f>
        <v>0</v>
      </c>
      <c r="T26" s="3">
        <f>IF('Survey Responses'!AB26='Survey Responses'!AB$2,Marks!T$2,0)</f>
        <v>0</v>
      </c>
      <c r="U26" s="3">
        <v>5</v>
      </c>
      <c r="V26" s="3">
        <f>IF('Survey Responses'!AD26='Survey Responses'!AD$2,Marks!V$2,0)</f>
        <v>0</v>
      </c>
      <c r="W26" s="3">
        <f t="shared" si="1"/>
        <v>30</v>
      </c>
      <c r="X26" s="7">
        <f t="shared" si="2"/>
        <v>0.6</v>
      </c>
      <c r="Y26" s="41"/>
    </row>
    <row r="27" spans="2:25" x14ac:dyDescent="0.35">
      <c r="B27" s="3">
        <f t="shared" si="3"/>
        <v>24</v>
      </c>
      <c r="C27" s="3" t="s">
        <v>473</v>
      </c>
      <c r="D27" s="3">
        <f>IF('Survey Responses'!L27='Survey Responses'!L$2,Marks!D$2,0)</f>
        <v>0</v>
      </c>
      <c r="E27" s="3">
        <f>IF('Survey Responses'!M27='Survey Responses'!M$2,Marks!E$2,0)</f>
        <v>1</v>
      </c>
      <c r="F27" s="3">
        <f>IF('Survey Responses'!N27='Survey Responses'!N$2,Marks!F$2,0)</f>
        <v>1</v>
      </c>
      <c r="G27" s="3">
        <f>IF('Survey Responses'!O27='Survey Responses'!O$2,Marks!G$2,0)</f>
        <v>1</v>
      </c>
      <c r="H27" s="3">
        <f>IF('Survey Responses'!P27='Survey Responses'!P$2,Marks!H$2,0)</f>
        <v>2</v>
      </c>
      <c r="I27" s="3">
        <f>IF('Survey Responses'!Q27='Survey Responses'!Q$2,Marks!I$2,0)</f>
        <v>2</v>
      </c>
      <c r="J27" s="3">
        <f>IF('Survey Responses'!R27='Survey Responses'!R$2,Marks!J$2,0)</f>
        <v>2</v>
      </c>
      <c r="K27" s="3">
        <f>IF('Survey Responses'!S27='Survey Responses'!S$2,Marks!K$2,0)</f>
        <v>2</v>
      </c>
      <c r="L27" s="3">
        <f>IF('Survey Responses'!T27='Survey Responses'!T$2,Marks!L$2,0)</f>
        <v>2</v>
      </c>
      <c r="M27" s="3">
        <f>IF('Survey Responses'!U27='Survey Responses'!U$2,Marks!M$2,0)</f>
        <v>0</v>
      </c>
      <c r="N27" s="3">
        <f>IF('Survey Responses'!V27='Survey Responses'!V$2,Marks!N$2,0)</f>
        <v>2</v>
      </c>
      <c r="O27" s="3">
        <f>IF('Survey Responses'!W27='Survey Responses'!W$2,Marks!O$2,0)</f>
        <v>0</v>
      </c>
      <c r="P27" s="3">
        <f>IF('Survey Responses'!X27='Survey Responses'!X$2,Marks!P$2,0)</f>
        <v>0</v>
      </c>
      <c r="Q27" s="3">
        <f>IF('Survey Responses'!Y27='Survey Responses'!Y$2,Marks!Q$2,0)</f>
        <v>2</v>
      </c>
      <c r="R27" s="3">
        <v>6</v>
      </c>
      <c r="S27" s="3">
        <v>4</v>
      </c>
      <c r="T27" s="3">
        <v>6</v>
      </c>
      <c r="U27" s="3">
        <v>5</v>
      </c>
      <c r="V27" s="3">
        <f>IF('Survey Responses'!AD27='Survey Responses'!AD$2,Marks!V$2,0)</f>
        <v>0</v>
      </c>
      <c r="W27" s="3">
        <f t="shared" si="1"/>
        <v>38</v>
      </c>
      <c r="X27" s="7">
        <f t="shared" si="2"/>
        <v>0.76</v>
      </c>
      <c r="Y27" s="41"/>
    </row>
    <row r="28" spans="2:25" x14ac:dyDescent="0.35">
      <c r="B28" s="3">
        <f t="shared" si="3"/>
        <v>25</v>
      </c>
      <c r="C28" s="3" t="s">
        <v>481</v>
      </c>
      <c r="D28" s="3">
        <f>IF('Survey Responses'!L28='Survey Responses'!L$2,Marks!D$2,0)</f>
        <v>0</v>
      </c>
      <c r="E28" s="3">
        <f>IF('Survey Responses'!M28='Survey Responses'!M$2,Marks!E$2,0)</f>
        <v>1</v>
      </c>
      <c r="F28" s="3">
        <f>IF('Survey Responses'!N28='Survey Responses'!N$2,Marks!F$2,0)</f>
        <v>0</v>
      </c>
      <c r="G28" s="3">
        <f>IF('Survey Responses'!O28='Survey Responses'!O$2,Marks!G$2,0)</f>
        <v>1</v>
      </c>
      <c r="H28" s="3">
        <f>IF('Survey Responses'!P28='Survey Responses'!P$2,Marks!H$2,0)</f>
        <v>2</v>
      </c>
      <c r="I28" s="3">
        <f>IF('Survey Responses'!Q28='Survey Responses'!Q$2,Marks!I$2,0)</f>
        <v>2</v>
      </c>
      <c r="J28" s="3">
        <f>IF('Survey Responses'!R28='Survey Responses'!R$2,Marks!J$2,0)</f>
        <v>2</v>
      </c>
      <c r="K28" s="3">
        <f>IF('Survey Responses'!S28='Survey Responses'!S$2,Marks!K$2,0)</f>
        <v>2</v>
      </c>
      <c r="L28" s="3">
        <f>IF('Survey Responses'!T28='Survey Responses'!T$2,Marks!L$2,0)</f>
        <v>2</v>
      </c>
      <c r="M28" s="3">
        <f>IF('Survey Responses'!U28='Survey Responses'!U$2,Marks!M$2,0)</f>
        <v>2</v>
      </c>
      <c r="N28" s="3">
        <f>IF('Survey Responses'!V28='Survey Responses'!V$2,Marks!N$2,0)</f>
        <v>0</v>
      </c>
      <c r="O28" s="3">
        <f>IF('Survey Responses'!W28='Survey Responses'!W$2,Marks!O$2,0)</f>
        <v>0</v>
      </c>
      <c r="P28" s="3">
        <f>IF('Survey Responses'!X28='Survey Responses'!X$2,Marks!P$2,0)</f>
        <v>0</v>
      </c>
      <c r="Q28" s="3">
        <f>IF('Survey Responses'!Y28='Survey Responses'!Y$2,Marks!Q$2,0)</f>
        <v>0</v>
      </c>
      <c r="R28" s="3">
        <f>IF('Survey Responses'!Z28='Survey Responses'!Z$2,Marks!R$2,0)</f>
        <v>0</v>
      </c>
      <c r="S28" s="3">
        <f>IF('Survey Responses'!AA28='Survey Responses'!AA$2,Marks!S$2,0)</f>
        <v>0</v>
      </c>
      <c r="T28" s="3">
        <f>IF('Survey Responses'!AB28='Survey Responses'!AB$2,Marks!T$2,0)</f>
        <v>0</v>
      </c>
      <c r="U28" s="3">
        <v>5</v>
      </c>
      <c r="V28" s="3">
        <f>IF('Survey Responses'!AD28='Survey Responses'!AD$2,Marks!V$2,0)</f>
        <v>0</v>
      </c>
      <c r="W28" s="3">
        <f t="shared" si="1"/>
        <v>19</v>
      </c>
      <c r="X28" s="7">
        <f t="shared" si="2"/>
        <v>0.38</v>
      </c>
      <c r="Y28" s="41"/>
    </row>
    <row r="29" spans="2:25" x14ac:dyDescent="0.35">
      <c r="B29" s="3">
        <f t="shared" si="3"/>
        <v>26</v>
      </c>
      <c r="C29" s="3" t="s">
        <v>488</v>
      </c>
      <c r="D29" s="3">
        <f>IF('Survey Responses'!L29='Survey Responses'!L$2,Marks!D$2,0)</f>
        <v>0</v>
      </c>
      <c r="E29" s="3">
        <f>IF('Survey Responses'!M29='Survey Responses'!M$2,Marks!E$2,0)</f>
        <v>1</v>
      </c>
      <c r="F29" s="3">
        <f>IF('Survey Responses'!N29='Survey Responses'!N$2,Marks!F$2,0)</f>
        <v>1</v>
      </c>
      <c r="G29" s="3">
        <f>IF('Survey Responses'!O29='Survey Responses'!O$2,Marks!G$2,0)</f>
        <v>0</v>
      </c>
      <c r="H29" s="3">
        <f>IF('Survey Responses'!P29='Survey Responses'!P$2,Marks!H$2,0)</f>
        <v>2</v>
      </c>
      <c r="I29" s="3">
        <f>IF('Survey Responses'!Q29='Survey Responses'!Q$2,Marks!I$2,0)</f>
        <v>2</v>
      </c>
      <c r="J29" s="3">
        <f>IF('Survey Responses'!R29='Survey Responses'!R$2,Marks!J$2,0)</f>
        <v>2</v>
      </c>
      <c r="K29" s="3">
        <f>IF('Survey Responses'!S29='Survey Responses'!S$2,Marks!K$2,0)</f>
        <v>0</v>
      </c>
      <c r="L29" s="3">
        <f>IF('Survey Responses'!T29='Survey Responses'!T$2,Marks!L$2,0)</f>
        <v>2</v>
      </c>
      <c r="M29" s="3">
        <f>IF('Survey Responses'!U29='Survey Responses'!U$2,Marks!M$2,0)</f>
        <v>2</v>
      </c>
      <c r="N29" s="3">
        <f>IF('Survey Responses'!V29='Survey Responses'!V$2,Marks!N$2,0)</f>
        <v>2</v>
      </c>
      <c r="O29" s="3">
        <f>IF('Survey Responses'!W29='Survey Responses'!W$2,Marks!O$2,0)</f>
        <v>0</v>
      </c>
      <c r="P29" s="3">
        <f>IF('Survey Responses'!X29='Survey Responses'!X$2,Marks!P$2,0)</f>
        <v>0</v>
      </c>
      <c r="Q29" s="3">
        <f>IF('Survey Responses'!Y29='Survey Responses'!Y$2,Marks!Q$2,0)</f>
        <v>2</v>
      </c>
      <c r="R29" s="3">
        <f>IF('Survey Responses'!Z29='Survey Responses'!Z$2,Marks!R$2,0)</f>
        <v>0</v>
      </c>
      <c r="S29" s="3">
        <v>4</v>
      </c>
      <c r="T29" s="3">
        <f>IF('Survey Responses'!AB29='Survey Responses'!AB$2,Marks!T$2,0)</f>
        <v>0</v>
      </c>
      <c r="U29" s="3">
        <v>5</v>
      </c>
      <c r="V29" s="3">
        <f>IF('Survey Responses'!AD29='Survey Responses'!AD$2,Marks!V$2,0)</f>
        <v>0</v>
      </c>
      <c r="W29" s="3">
        <f t="shared" si="1"/>
        <v>25</v>
      </c>
      <c r="X29" s="7">
        <f t="shared" si="2"/>
        <v>0.5</v>
      </c>
      <c r="Y29" s="41"/>
    </row>
    <row r="30" spans="2:25" x14ac:dyDescent="0.35">
      <c r="B30" s="3">
        <f t="shared" si="3"/>
        <v>27</v>
      </c>
      <c r="C30" s="3" t="s">
        <v>492</v>
      </c>
      <c r="D30" s="3">
        <f>IF('Survey Responses'!L30='Survey Responses'!L$2,Marks!D$2,0)</f>
        <v>0</v>
      </c>
      <c r="E30" s="3">
        <f>IF('Survey Responses'!M30='Survey Responses'!M$2,Marks!E$2,0)</f>
        <v>1</v>
      </c>
      <c r="F30" s="3">
        <f>IF('Survey Responses'!N30='Survey Responses'!N$2,Marks!F$2,0)</f>
        <v>1</v>
      </c>
      <c r="G30" s="3">
        <f>IF('Survey Responses'!O30='Survey Responses'!O$2,Marks!G$2,0)</f>
        <v>1</v>
      </c>
      <c r="H30" s="3">
        <f>IF('Survey Responses'!P30='Survey Responses'!P$2,Marks!H$2,0)</f>
        <v>2</v>
      </c>
      <c r="I30" s="3">
        <f>IF('Survey Responses'!Q30='Survey Responses'!Q$2,Marks!I$2,0)</f>
        <v>2</v>
      </c>
      <c r="J30" s="3">
        <f>IF('Survey Responses'!R30='Survey Responses'!R$2,Marks!J$2,0)</f>
        <v>2</v>
      </c>
      <c r="K30" s="3">
        <f>IF('Survey Responses'!S30='Survey Responses'!S$2,Marks!K$2,0)</f>
        <v>2</v>
      </c>
      <c r="L30" s="3">
        <f>IF('Survey Responses'!T30='Survey Responses'!T$2,Marks!L$2,0)</f>
        <v>2</v>
      </c>
      <c r="M30" s="3">
        <f>IF('Survey Responses'!U30='Survey Responses'!U$2,Marks!M$2,0)</f>
        <v>2</v>
      </c>
      <c r="N30" s="3">
        <f>IF('Survey Responses'!V30='Survey Responses'!V$2,Marks!N$2,0)</f>
        <v>2</v>
      </c>
      <c r="O30" s="3">
        <f>IF('Survey Responses'!W30='Survey Responses'!W$2,Marks!O$2,0)</f>
        <v>0</v>
      </c>
      <c r="P30" s="3">
        <f>IF('Survey Responses'!X30='Survey Responses'!X$2,Marks!P$2,0)</f>
        <v>2</v>
      </c>
      <c r="Q30" s="3">
        <f>IF('Survey Responses'!Y30='Survey Responses'!Y$2,Marks!Q$2,0)</f>
        <v>2</v>
      </c>
      <c r="R30" s="3">
        <v>6</v>
      </c>
      <c r="S30" s="3">
        <v>4</v>
      </c>
      <c r="T30" s="3">
        <v>6</v>
      </c>
      <c r="U30" s="3">
        <v>5</v>
      </c>
      <c r="V30" s="3">
        <f>IF('Survey Responses'!AD30='Survey Responses'!AD$2,Marks!V$2,0)</f>
        <v>0</v>
      </c>
      <c r="W30" s="3">
        <f t="shared" si="1"/>
        <v>42</v>
      </c>
      <c r="X30" s="7">
        <f t="shared" si="2"/>
        <v>0.84</v>
      </c>
      <c r="Y30" s="41"/>
    </row>
    <row r="31" spans="2:25" x14ac:dyDescent="0.35">
      <c r="B31" s="3">
        <f t="shared" si="3"/>
        <v>28</v>
      </c>
      <c r="C31" s="3" t="s">
        <v>499</v>
      </c>
      <c r="D31" s="3">
        <f>IF('Survey Responses'!L31='Survey Responses'!L$2,Marks!D$2,0)</f>
        <v>0</v>
      </c>
      <c r="E31" s="3">
        <f>IF('Survey Responses'!M31='Survey Responses'!M$2,Marks!E$2,0)</f>
        <v>0</v>
      </c>
      <c r="F31" s="3">
        <f>IF('Survey Responses'!N31='Survey Responses'!N$2,Marks!F$2,0)</f>
        <v>1</v>
      </c>
      <c r="G31" s="3">
        <f>IF('Survey Responses'!O31='Survey Responses'!O$2,Marks!G$2,0)</f>
        <v>1</v>
      </c>
      <c r="H31" s="3">
        <f>IF('Survey Responses'!P31='Survey Responses'!P$2,Marks!H$2,0)</f>
        <v>2</v>
      </c>
      <c r="I31" s="3">
        <f>IF('Survey Responses'!Q31='Survey Responses'!Q$2,Marks!I$2,0)</f>
        <v>2</v>
      </c>
      <c r="J31" s="3">
        <f>IF('Survey Responses'!R31='Survey Responses'!R$2,Marks!J$2,0)</f>
        <v>2</v>
      </c>
      <c r="K31" s="3">
        <f>IF('Survey Responses'!S31='Survey Responses'!S$2,Marks!K$2,0)</f>
        <v>0</v>
      </c>
      <c r="L31" s="3">
        <f>IF('Survey Responses'!T31='Survey Responses'!T$2,Marks!L$2,0)</f>
        <v>0</v>
      </c>
      <c r="M31" s="3">
        <f>IF('Survey Responses'!U31='Survey Responses'!U$2,Marks!M$2,0)</f>
        <v>2</v>
      </c>
      <c r="N31" s="3">
        <f>IF('Survey Responses'!V31='Survey Responses'!V$2,Marks!N$2,0)</f>
        <v>0</v>
      </c>
      <c r="O31" s="3">
        <f>IF('Survey Responses'!W31='Survey Responses'!W$2,Marks!O$2,0)</f>
        <v>0</v>
      </c>
      <c r="P31" s="3">
        <f>IF('Survey Responses'!X31='Survey Responses'!X$2,Marks!P$2,0)</f>
        <v>2</v>
      </c>
      <c r="Q31" s="3">
        <f>IF('Survey Responses'!Y31='Survey Responses'!Y$2,Marks!Q$2,0)</f>
        <v>0</v>
      </c>
      <c r="R31" s="3">
        <f>IF('Survey Responses'!Z31='Survey Responses'!Z$2,Marks!R$2,0)</f>
        <v>0</v>
      </c>
      <c r="S31" s="3">
        <f>IF('Survey Responses'!AA31='Survey Responses'!AA$2,Marks!S$2,0)</f>
        <v>0</v>
      </c>
      <c r="T31" s="3">
        <f>IF('Survey Responses'!AB31='Survey Responses'!AB$2,Marks!T$2,0)</f>
        <v>0</v>
      </c>
      <c r="U31" s="3">
        <f>IF('Survey Responses'!AC31='Survey Responses'!AC$2,Marks!U$2,0)</f>
        <v>0</v>
      </c>
      <c r="V31" s="3">
        <f>IF('Survey Responses'!AD31='Survey Responses'!AD$2,Marks!V$2,0)</f>
        <v>0</v>
      </c>
      <c r="W31" s="3">
        <f t="shared" si="1"/>
        <v>12</v>
      </c>
      <c r="X31" s="7">
        <f t="shared" si="2"/>
        <v>0.24</v>
      </c>
      <c r="Y31" s="41"/>
    </row>
    <row r="32" spans="2:25" x14ac:dyDescent="0.35">
      <c r="B32" s="3">
        <f t="shared" si="3"/>
        <v>29</v>
      </c>
      <c r="C32" s="3" t="s">
        <v>507</v>
      </c>
      <c r="D32" s="3">
        <f>IF('Survey Responses'!L32='Survey Responses'!L$2,Marks!D$2,0)</f>
        <v>0</v>
      </c>
      <c r="E32" s="3">
        <f>IF('Survey Responses'!M32='Survey Responses'!M$2,Marks!E$2,0)</f>
        <v>1</v>
      </c>
      <c r="F32" s="3">
        <f>IF('Survey Responses'!N32='Survey Responses'!N$2,Marks!F$2,0)</f>
        <v>1</v>
      </c>
      <c r="G32" s="3">
        <f>IF('Survey Responses'!O32='Survey Responses'!O$2,Marks!G$2,0)</f>
        <v>1</v>
      </c>
      <c r="H32" s="3">
        <f>IF('Survey Responses'!P32='Survey Responses'!P$2,Marks!H$2,0)</f>
        <v>2</v>
      </c>
      <c r="I32" s="3">
        <f>IF('Survey Responses'!Q32='Survey Responses'!Q$2,Marks!I$2,0)</f>
        <v>2</v>
      </c>
      <c r="J32" s="3">
        <f>IF('Survey Responses'!R32='Survey Responses'!R$2,Marks!J$2,0)</f>
        <v>2</v>
      </c>
      <c r="K32" s="3">
        <f>IF('Survey Responses'!S32='Survey Responses'!S$2,Marks!K$2,0)</f>
        <v>2</v>
      </c>
      <c r="L32" s="3">
        <f>IF('Survey Responses'!T32='Survey Responses'!T$2,Marks!L$2,0)</f>
        <v>2</v>
      </c>
      <c r="M32" s="3">
        <f>IF('Survey Responses'!U32='Survey Responses'!U$2,Marks!M$2,0)</f>
        <v>2</v>
      </c>
      <c r="N32" s="3">
        <f>IF('Survey Responses'!V32='Survey Responses'!V$2,Marks!N$2,0)</f>
        <v>2</v>
      </c>
      <c r="O32" s="3">
        <f>IF('Survey Responses'!W32='Survey Responses'!W$2,Marks!O$2,0)</f>
        <v>0</v>
      </c>
      <c r="P32" s="3">
        <f>IF('Survey Responses'!X32='Survey Responses'!X$2,Marks!P$2,0)</f>
        <v>2</v>
      </c>
      <c r="Q32" s="3">
        <f>IF('Survey Responses'!Y32='Survey Responses'!Y$2,Marks!Q$2,0)</f>
        <v>2</v>
      </c>
      <c r="R32" s="3">
        <f>IF('Survey Responses'!Z32='Survey Responses'!Z$2,Marks!R$2,0)</f>
        <v>0</v>
      </c>
      <c r="S32" s="3">
        <f>IF('Survey Responses'!AA32='Survey Responses'!AA$2,Marks!S$2,0)</f>
        <v>0</v>
      </c>
      <c r="T32" s="3">
        <v>5</v>
      </c>
      <c r="U32" s="3">
        <f>IF('Survey Responses'!AC32='Survey Responses'!AC$2,Marks!U$2,0)</f>
        <v>0</v>
      </c>
      <c r="V32" s="3">
        <f>IF('Survey Responses'!AD32='Survey Responses'!AD$2,Marks!V$2,0)</f>
        <v>0</v>
      </c>
      <c r="W32" s="3">
        <f t="shared" si="1"/>
        <v>26</v>
      </c>
      <c r="X32" s="7">
        <f t="shared" si="2"/>
        <v>0.52</v>
      </c>
      <c r="Y32" s="41"/>
    </row>
    <row r="33" spans="2:25" x14ac:dyDescent="0.35">
      <c r="B33" s="3">
        <f t="shared" si="3"/>
        <v>30</v>
      </c>
      <c r="C33" s="3" t="s">
        <v>514</v>
      </c>
      <c r="D33" s="3">
        <f>IF('Survey Responses'!L33='Survey Responses'!L$2,Marks!D$2,0)</f>
        <v>0</v>
      </c>
      <c r="E33" s="3">
        <f>IF('Survey Responses'!M33='Survey Responses'!M$2,Marks!E$2,0)</f>
        <v>1</v>
      </c>
      <c r="F33" s="3">
        <f>IF('Survey Responses'!N33='Survey Responses'!N$2,Marks!F$2,0)</f>
        <v>1</v>
      </c>
      <c r="G33" s="3">
        <f>IF('Survey Responses'!O33='Survey Responses'!O$2,Marks!G$2,0)</f>
        <v>1</v>
      </c>
      <c r="H33" s="3">
        <f>IF('Survey Responses'!P33='Survey Responses'!P$2,Marks!H$2,0)</f>
        <v>2</v>
      </c>
      <c r="I33" s="3">
        <f>IF('Survey Responses'!Q33='Survey Responses'!Q$2,Marks!I$2,0)</f>
        <v>2</v>
      </c>
      <c r="J33" s="3">
        <f>IF('Survey Responses'!R33='Survey Responses'!R$2,Marks!J$2,0)</f>
        <v>2</v>
      </c>
      <c r="K33" s="3">
        <f>IF('Survey Responses'!S33='Survey Responses'!S$2,Marks!K$2,0)</f>
        <v>0</v>
      </c>
      <c r="L33" s="3">
        <f>IF('Survey Responses'!T33='Survey Responses'!T$2,Marks!L$2,0)</f>
        <v>2</v>
      </c>
      <c r="M33" s="3">
        <f>IF('Survey Responses'!U33='Survey Responses'!U$2,Marks!M$2,0)</f>
        <v>2</v>
      </c>
      <c r="N33" s="3">
        <f>IF('Survey Responses'!V33='Survey Responses'!V$2,Marks!N$2,0)</f>
        <v>0</v>
      </c>
      <c r="O33" s="3">
        <f>IF('Survey Responses'!W33='Survey Responses'!W$2,Marks!O$2,0)</f>
        <v>2</v>
      </c>
      <c r="P33" s="3">
        <f>IF('Survey Responses'!X33='Survey Responses'!X$2,Marks!P$2,0)</f>
        <v>0</v>
      </c>
      <c r="Q33" s="3">
        <f>IF('Survey Responses'!Y33='Survey Responses'!Y$2,Marks!Q$2,0)</f>
        <v>2</v>
      </c>
      <c r="R33" s="3">
        <f>IF('Survey Responses'!Z33='Survey Responses'!Z$2,Marks!R$2,0)</f>
        <v>0</v>
      </c>
      <c r="S33" s="3">
        <f>IF('Survey Responses'!AA33='Survey Responses'!AA$2,Marks!S$2,0)</f>
        <v>0</v>
      </c>
      <c r="T33" s="3">
        <f>IF('Survey Responses'!AB33='Survey Responses'!AB$2,Marks!T$2,0)</f>
        <v>0</v>
      </c>
      <c r="U33" s="3">
        <f>IF('Survey Responses'!AC33='Survey Responses'!AC$2,Marks!U$2,0)</f>
        <v>0</v>
      </c>
      <c r="V33" s="3">
        <f>IF('Survey Responses'!AD33='Survey Responses'!AD$2,Marks!V$2,0)</f>
        <v>0</v>
      </c>
      <c r="W33" s="3">
        <f t="shared" si="1"/>
        <v>17</v>
      </c>
      <c r="X33" s="7">
        <f t="shared" si="2"/>
        <v>0.34</v>
      </c>
      <c r="Y33" s="41"/>
    </row>
    <row r="34" spans="2:25" x14ac:dyDescent="0.35">
      <c r="B34" s="3">
        <f t="shared" si="3"/>
        <v>31</v>
      </c>
      <c r="C34" s="3" t="s">
        <v>517</v>
      </c>
      <c r="D34" s="3">
        <f>IF('Survey Responses'!L34='Survey Responses'!L$2,Marks!D$2,0)</f>
        <v>0</v>
      </c>
      <c r="E34" s="3">
        <f>IF('Survey Responses'!M34='Survey Responses'!M$2,Marks!E$2,0)</f>
        <v>1</v>
      </c>
      <c r="F34" s="3">
        <f>IF('Survey Responses'!N34='Survey Responses'!N$2,Marks!F$2,0)</f>
        <v>1</v>
      </c>
      <c r="G34" s="3">
        <f>IF('Survey Responses'!O34='Survey Responses'!O$2,Marks!G$2,0)</f>
        <v>1</v>
      </c>
      <c r="H34" s="3">
        <f>IF('Survey Responses'!P34='Survey Responses'!P$2,Marks!H$2,0)</f>
        <v>2</v>
      </c>
      <c r="I34" s="3">
        <f>IF('Survey Responses'!Q34='Survey Responses'!Q$2,Marks!I$2,0)</f>
        <v>2</v>
      </c>
      <c r="J34" s="3">
        <f>IF('Survey Responses'!R34='Survey Responses'!R$2,Marks!J$2,0)</f>
        <v>2</v>
      </c>
      <c r="K34" s="3">
        <f>IF('Survey Responses'!S34='Survey Responses'!S$2,Marks!K$2,0)</f>
        <v>2</v>
      </c>
      <c r="L34" s="3">
        <f>IF('Survey Responses'!T34='Survey Responses'!T$2,Marks!L$2,0)</f>
        <v>2</v>
      </c>
      <c r="M34" s="3">
        <f>IF('Survey Responses'!U34='Survey Responses'!U$2,Marks!M$2,0)</f>
        <v>2</v>
      </c>
      <c r="N34" s="3">
        <f>IF('Survey Responses'!V34='Survey Responses'!V$2,Marks!N$2,0)</f>
        <v>0</v>
      </c>
      <c r="O34" s="3">
        <f>IF('Survey Responses'!W34='Survey Responses'!W$2,Marks!O$2,0)</f>
        <v>2</v>
      </c>
      <c r="P34" s="3">
        <f>IF('Survey Responses'!X34='Survey Responses'!X$2,Marks!P$2,0)</f>
        <v>2</v>
      </c>
      <c r="Q34" s="3">
        <f>IF('Survey Responses'!Y34='Survey Responses'!Y$2,Marks!Q$2,0)</f>
        <v>2</v>
      </c>
      <c r="R34" s="3">
        <v>6</v>
      </c>
      <c r="S34" s="3">
        <v>4</v>
      </c>
      <c r="T34" s="3">
        <v>5</v>
      </c>
      <c r="U34" s="3">
        <v>5</v>
      </c>
      <c r="V34" s="3">
        <f>IF('Survey Responses'!AD34='Survey Responses'!AD$2,Marks!V$2,0)</f>
        <v>0</v>
      </c>
      <c r="W34" s="3">
        <f t="shared" si="1"/>
        <v>41</v>
      </c>
      <c r="X34" s="7">
        <f t="shared" si="2"/>
        <v>0.82</v>
      </c>
      <c r="Y34" s="41"/>
    </row>
    <row r="35" spans="2:25" x14ac:dyDescent="0.35">
      <c r="B35" s="3">
        <f t="shared" si="3"/>
        <v>32</v>
      </c>
      <c r="C35" s="3" t="s">
        <v>520</v>
      </c>
      <c r="D35" s="3">
        <f>IF('Survey Responses'!L35='Survey Responses'!L$2,Marks!D$2,0)</f>
        <v>0</v>
      </c>
      <c r="E35" s="3">
        <f>IF('Survey Responses'!M35='Survey Responses'!M$2,Marks!E$2,0)</f>
        <v>1</v>
      </c>
      <c r="F35" s="3">
        <f>IF('Survey Responses'!N35='Survey Responses'!N$2,Marks!F$2,0)</f>
        <v>1</v>
      </c>
      <c r="G35" s="3">
        <f>IF('Survey Responses'!O35='Survey Responses'!O$2,Marks!G$2,0)</f>
        <v>1</v>
      </c>
      <c r="H35" s="3">
        <f>IF('Survey Responses'!P35='Survey Responses'!P$2,Marks!H$2,0)</f>
        <v>2</v>
      </c>
      <c r="I35" s="3">
        <f>IF('Survey Responses'!Q35='Survey Responses'!Q$2,Marks!I$2,0)</f>
        <v>2</v>
      </c>
      <c r="J35" s="3">
        <f>IF('Survey Responses'!R35='Survey Responses'!R$2,Marks!J$2,0)</f>
        <v>2</v>
      </c>
      <c r="K35" s="3">
        <f>IF('Survey Responses'!S35='Survey Responses'!S$2,Marks!K$2,0)</f>
        <v>2</v>
      </c>
      <c r="L35" s="3">
        <f>IF('Survey Responses'!T35='Survey Responses'!T$2,Marks!L$2,0)</f>
        <v>0</v>
      </c>
      <c r="M35" s="3">
        <f>IF('Survey Responses'!U35='Survey Responses'!U$2,Marks!M$2,0)</f>
        <v>2</v>
      </c>
      <c r="N35" s="3">
        <f>IF('Survey Responses'!V35='Survey Responses'!V$2,Marks!N$2,0)</f>
        <v>0</v>
      </c>
      <c r="O35" s="3">
        <f>IF('Survey Responses'!W35='Survey Responses'!W$2,Marks!O$2,0)</f>
        <v>0</v>
      </c>
      <c r="P35" s="3">
        <f>IF('Survey Responses'!X35='Survey Responses'!X$2,Marks!P$2,0)</f>
        <v>2</v>
      </c>
      <c r="Q35" s="3">
        <f>IF('Survey Responses'!Y35='Survey Responses'!Y$2,Marks!Q$2,0)</f>
        <v>2</v>
      </c>
      <c r="R35" s="3">
        <v>6</v>
      </c>
      <c r="S35" s="3">
        <v>4</v>
      </c>
      <c r="T35" s="3">
        <f>IF('Survey Responses'!AB35='Survey Responses'!AB$2,Marks!T$2,0)</f>
        <v>0</v>
      </c>
      <c r="U35" s="3">
        <v>5</v>
      </c>
      <c r="V35" s="3">
        <f>IF('Survey Responses'!AD35='Survey Responses'!AD$2,Marks!V$2,0)</f>
        <v>0</v>
      </c>
      <c r="W35" s="3">
        <f t="shared" si="1"/>
        <v>32</v>
      </c>
      <c r="X35" s="7">
        <f t="shared" si="2"/>
        <v>0.64</v>
      </c>
      <c r="Y35" s="41"/>
    </row>
    <row r="36" spans="2:25" x14ac:dyDescent="0.35">
      <c r="B36" s="3">
        <f t="shared" si="3"/>
        <v>33</v>
      </c>
      <c r="C36" s="3" t="s">
        <v>528</v>
      </c>
      <c r="D36" s="3">
        <f>IF('Survey Responses'!L36='Survey Responses'!L$2,Marks!D$2,0)</f>
        <v>0</v>
      </c>
      <c r="E36" s="3">
        <f>IF('Survey Responses'!M36='Survey Responses'!M$2,Marks!E$2,0)</f>
        <v>1</v>
      </c>
      <c r="F36" s="3">
        <f>IF('Survey Responses'!N36='Survey Responses'!N$2,Marks!F$2,0)</f>
        <v>0</v>
      </c>
      <c r="G36" s="3">
        <f>IF('Survey Responses'!O36='Survey Responses'!O$2,Marks!G$2,0)</f>
        <v>1</v>
      </c>
      <c r="H36" s="3">
        <f>IF('Survey Responses'!P36='Survey Responses'!P$2,Marks!H$2,0)</f>
        <v>2</v>
      </c>
      <c r="I36" s="3">
        <f>IF('Survey Responses'!Q36='Survey Responses'!Q$2,Marks!I$2,0)</f>
        <v>2</v>
      </c>
      <c r="J36" s="3">
        <f>IF('Survey Responses'!R36='Survey Responses'!R$2,Marks!J$2,0)</f>
        <v>2</v>
      </c>
      <c r="K36" s="3">
        <f>IF('Survey Responses'!S36='Survey Responses'!S$2,Marks!K$2,0)</f>
        <v>2</v>
      </c>
      <c r="L36" s="3">
        <f>IF('Survey Responses'!T36='Survey Responses'!T$2,Marks!L$2,0)</f>
        <v>2</v>
      </c>
      <c r="M36" s="3">
        <f>IF('Survey Responses'!U36='Survey Responses'!U$2,Marks!M$2,0)</f>
        <v>2</v>
      </c>
      <c r="N36" s="3">
        <f>IF('Survey Responses'!V36='Survey Responses'!V$2,Marks!N$2,0)</f>
        <v>2</v>
      </c>
      <c r="O36" s="3">
        <f>IF('Survey Responses'!W36='Survey Responses'!W$2,Marks!O$2,0)</f>
        <v>2</v>
      </c>
      <c r="P36" s="3">
        <f>IF('Survey Responses'!X36='Survey Responses'!X$2,Marks!P$2,0)</f>
        <v>2</v>
      </c>
      <c r="Q36" s="3">
        <f>IF('Survey Responses'!Y36='Survey Responses'!Y$2,Marks!Q$2,0)</f>
        <v>2</v>
      </c>
      <c r="R36" s="3">
        <f>IF('Survey Responses'!Z36='Survey Responses'!Z$2,Marks!R$2,0)</f>
        <v>0</v>
      </c>
      <c r="S36" s="3">
        <f>IF('Survey Responses'!AA36='Survey Responses'!AA$2,Marks!S$2,0)</f>
        <v>0</v>
      </c>
      <c r="T36" s="3">
        <f>IF('Survey Responses'!AB36='Survey Responses'!AB$2,Marks!T$2,0)</f>
        <v>0</v>
      </c>
      <c r="U36" s="3">
        <f>IF('Survey Responses'!AC36='Survey Responses'!AC$2,Marks!U$2,0)</f>
        <v>0</v>
      </c>
      <c r="V36" s="3">
        <f>IF('Survey Responses'!AD36='Survey Responses'!AD$2,Marks!V$2,0)</f>
        <v>0</v>
      </c>
      <c r="W36" s="3">
        <f t="shared" si="1"/>
        <v>22</v>
      </c>
      <c r="X36" s="7">
        <f t="shared" si="2"/>
        <v>0.44</v>
      </c>
      <c r="Y36" s="41"/>
    </row>
    <row r="37" spans="2:25" x14ac:dyDescent="0.35">
      <c r="B37" s="3">
        <f t="shared" si="3"/>
        <v>34</v>
      </c>
      <c r="C37" s="3" t="s">
        <v>531</v>
      </c>
      <c r="D37" s="3">
        <f>IF('Survey Responses'!L37='Survey Responses'!L$2,Marks!D$2,0)</f>
        <v>0</v>
      </c>
      <c r="E37" s="3">
        <f>IF('Survey Responses'!M37='Survey Responses'!M$2,Marks!E$2,0)</f>
        <v>1</v>
      </c>
      <c r="F37" s="3">
        <f>IF('Survey Responses'!N37='Survey Responses'!N$2,Marks!F$2,0)</f>
        <v>1</v>
      </c>
      <c r="G37" s="3">
        <f>IF('Survey Responses'!O37='Survey Responses'!O$2,Marks!G$2,0)</f>
        <v>1</v>
      </c>
      <c r="H37" s="3">
        <f>IF('Survey Responses'!P37='Survey Responses'!P$2,Marks!H$2,0)</f>
        <v>2</v>
      </c>
      <c r="I37" s="3">
        <f>IF('Survey Responses'!Q37='Survey Responses'!Q$2,Marks!I$2,0)</f>
        <v>2</v>
      </c>
      <c r="J37" s="3">
        <f>IF('Survey Responses'!R37='Survey Responses'!R$2,Marks!J$2,0)</f>
        <v>2</v>
      </c>
      <c r="K37" s="3">
        <f>IF('Survey Responses'!S37='Survey Responses'!S$2,Marks!K$2,0)</f>
        <v>2</v>
      </c>
      <c r="L37" s="3">
        <f>IF('Survey Responses'!T37='Survey Responses'!T$2,Marks!L$2,0)</f>
        <v>2</v>
      </c>
      <c r="M37" s="3">
        <f>IF('Survey Responses'!U37='Survey Responses'!U$2,Marks!M$2,0)</f>
        <v>2</v>
      </c>
      <c r="N37" s="3">
        <f>IF('Survey Responses'!V37='Survey Responses'!V$2,Marks!N$2,0)</f>
        <v>2</v>
      </c>
      <c r="O37" s="3">
        <f>IF('Survey Responses'!W37='Survey Responses'!W$2,Marks!O$2,0)</f>
        <v>0</v>
      </c>
      <c r="P37" s="3">
        <f>IF('Survey Responses'!X37='Survey Responses'!X$2,Marks!P$2,0)</f>
        <v>2</v>
      </c>
      <c r="Q37" s="3">
        <f>IF('Survey Responses'!Y37='Survey Responses'!Y$2,Marks!Q$2,0)</f>
        <v>0</v>
      </c>
      <c r="R37" s="3">
        <f>IF('Survey Responses'!Z37='Survey Responses'!Z$2,Marks!R$2,0)</f>
        <v>0</v>
      </c>
      <c r="S37" s="3">
        <f>IF('Survey Responses'!AA37='Survey Responses'!AA$2,Marks!S$2,0)</f>
        <v>0</v>
      </c>
      <c r="T37" s="3">
        <f>IF('Survey Responses'!AB37='Survey Responses'!AB$2,Marks!T$2,0)</f>
        <v>0</v>
      </c>
      <c r="U37" s="3">
        <f>IF('Survey Responses'!AC37='Survey Responses'!AC$2,Marks!U$2,0)</f>
        <v>0</v>
      </c>
      <c r="V37" s="3">
        <f>IF('Survey Responses'!AD37='Survey Responses'!AD$2,Marks!V$2,0)</f>
        <v>0</v>
      </c>
      <c r="W37" s="3">
        <f t="shared" si="1"/>
        <v>19</v>
      </c>
      <c r="X37" s="7">
        <f t="shared" si="2"/>
        <v>0.38</v>
      </c>
      <c r="Y37" s="41"/>
    </row>
    <row r="38" spans="2:25" x14ac:dyDescent="0.35">
      <c r="B38" s="3">
        <f t="shared" si="3"/>
        <v>35</v>
      </c>
      <c r="C38" s="3" t="s">
        <v>539</v>
      </c>
      <c r="D38" s="3">
        <f>IF('Survey Responses'!L38='Survey Responses'!L$2,Marks!D$2,0)</f>
        <v>0</v>
      </c>
      <c r="E38" s="3">
        <f>IF('Survey Responses'!M38='Survey Responses'!M$2,Marks!E$2,0)</f>
        <v>1</v>
      </c>
      <c r="F38" s="3">
        <f>IF('Survey Responses'!N38='Survey Responses'!N$2,Marks!F$2,0)</f>
        <v>1</v>
      </c>
      <c r="G38" s="3">
        <f>IF('Survey Responses'!O38='Survey Responses'!O$2,Marks!G$2,0)</f>
        <v>1</v>
      </c>
      <c r="H38" s="3">
        <f>IF('Survey Responses'!P38='Survey Responses'!P$2,Marks!H$2,0)</f>
        <v>2</v>
      </c>
      <c r="I38" s="3">
        <f>IF('Survey Responses'!Q38='Survey Responses'!Q$2,Marks!I$2,0)</f>
        <v>2</v>
      </c>
      <c r="J38" s="3">
        <f>IF('Survey Responses'!R38='Survey Responses'!R$2,Marks!J$2,0)</f>
        <v>2</v>
      </c>
      <c r="K38" s="3">
        <f>IF('Survey Responses'!S38='Survey Responses'!S$2,Marks!K$2,0)</f>
        <v>2</v>
      </c>
      <c r="L38" s="3">
        <f>IF('Survey Responses'!T38='Survey Responses'!T$2,Marks!L$2,0)</f>
        <v>2</v>
      </c>
      <c r="M38" s="3">
        <f>IF('Survey Responses'!U38='Survey Responses'!U$2,Marks!M$2,0)</f>
        <v>2</v>
      </c>
      <c r="N38" s="3">
        <f>IF('Survey Responses'!V38='Survey Responses'!V$2,Marks!N$2,0)</f>
        <v>2</v>
      </c>
      <c r="O38" s="3">
        <f>IF('Survey Responses'!W38='Survey Responses'!W$2,Marks!O$2,0)</f>
        <v>0</v>
      </c>
      <c r="P38" s="3">
        <f>IF('Survey Responses'!X38='Survey Responses'!X$2,Marks!P$2,0)</f>
        <v>2</v>
      </c>
      <c r="Q38" s="3">
        <f>IF('Survey Responses'!Y38='Survey Responses'!Y$2,Marks!Q$2,0)</f>
        <v>2</v>
      </c>
      <c r="R38" s="3">
        <f>IF('Survey Responses'!Z38='Survey Responses'!Z$2,Marks!R$2,0)</f>
        <v>0</v>
      </c>
      <c r="S38" s="3">
        <f>IF('Survey Responses'!AA38='Survey Responses'!AA$2,Marks!S$2,0)</f>
        <v>0</v>
      </c>
      <c r="T38" s="3">
        <f>IF('Survey Responses'!AB38='Survey Responses'!AB$2,Marks!T$2,0)</f>
        <v>0</v>
      </c>
      <c r="U38" s="3">
        <f>IF('Survey Responses'!AC38='Survey Responses'!AC$2,Marks!U$2,0)</f>
        <v>0</v>
      </c>
      <c r="V38" s="3">
        <f>IF('Survey Responses'!AD38='Survey Responses'!AD$2,Marks!V$2,0)</f>
        <v>0</v>
      </c>
      <c r="W38" s="3">
        <f t="shared" si="1"/>
        <v>21</v>
      </c>
      <c r="X38" s="7">
        <f t="shared" si="2"/>
        <v>0.42</v>
      </c>
      <c r="Y38" s="41"/>
    </row>
    <row r="39" spans="2:25" x14ac:dyDescent="0.35">
      <c r="B39" s="3">
        <f t="shared" si="3"/>
        <v>36</v>
      </c>
      <c r="C39" s="3" t="s">
        <v>542</v>
      </c>
      <c r="D39" s="3">
        <f>IF('Survey Responses'!L39='Survey Responses'!L$2,Marks!D$2,0)</f>
        <v>0</v>
      </c>
      <c r="E39" s="3">
        <f>IF('Survey Responses'!M39='Survey Responses'!M$2,Marks!E$2,0)</f>
        <v>1</v>
      </c>
      <c r="F39" s="3">
        <f>IF('Survey Responses'!N39='Survey Responses'!N$2,Marks!F$2,0)</f>
        <v>1</v>
      </c>
      <c r="G39" s="3">
        <f>IF('Survey Responses'!O39='Survey Responses'!O$2,Marks!G$2,0)</f>
        <v>1</v>
      </c>
      <c r="H39" s="3">
        <f>IF('Survey Responses'!P39='Survey Responses'!P$2,Marks!H$2,0)</f>
        <v>2</v>
      </c>
      <c r="I39" s="3">
        <f>IF('Survey Responses'!Q39='Survey Responses'!Q$2,Marks!I$2,0)</f>
        <v>2</v>
      </c>
      <c r="J39" s="3">
        <f>IF('Survey Responses'!R39='Survey Responses'!R$2,Marks!J$2,0)</f>
        <v>2</v>
      </c>
      <c r="K39" s="3">
        <f>IF('Survey Responses'!S39='Survey Responses'!S$2,Marks!K$2,0)</f>
        <v>2</v>
      </c>
      <c r="L39" s="3">
        <f>IF('Survey Responses'!T39='Survey Responses'!T$2,Marks!L$2,0)</f>
        <v>2</v>
      </c>
      <c r="M39" s="3">
        <f>IF('Survey Responses'!U39='Survey Responses'!U$2,Marks!M$2,0)</f>
        <v>2</v>
      </c>
      <c r="N39" s="3">
        <f>IF('Survey Responses'!V39='Survey Responses'!V$2,Marks!N$2,0)</f>
        <v>2</v>
      </c>
      <c r="O39" s="3">
        <f>IF('Survey Responses'!W39='Survey Responses'!W$2,Marks!O$2,0)</f>
        <v>0</v>
      </c>
      <c r="P39" s="3">
        <f>IF('Survey Responses'!X39='Survey Responses'!X$2,Marks!P$2,0)</f>
        <v>2</v>
      </c>
      <c r="Q39" s="3">
        <f>IF('Survey Responses'!Y39='Survey Responses'!Y$2,Marks!Q$2,0)</f>
        <v>2</v>
      </c>
      <c r="R39" s="3">
        <f>IF('Survey Responses'!Z39='Survey Responses'!Z$2,Marks!R$2,0)</f>
        <v>0</v>
      </c>
      <c r="S39" s="3">
        <f>IF('Survey Responses'!AA39='Survey Responses'!AA$2,Marks!S$2,0)</f>
        <v>0</v>
      </c>
      <c r="T39" s="3">
        <f>IF('Survey Responses'!AB39='Survey Responses'!AB$2,Marks!T$2,0)</f>
        <v>0</v>
      </c>
      <c r="U39" s="3">
        <f>IF('Survey Responses'!AC39='Survey Responses'!AC$2,Marks!U$2,0)</f>
        <v>0</v>
      </c>
      <c r="V39" s="3">
        <f>IF('Survey Responses'!AD39='Survey Responses'!AD$2,Marks!V$2,0)</f>
        <v>0</v>
      </c>
      <c r="W39" s="3">
        <f t="shared" si="1"/>
        <v>21</v>
      </c>
      <c r="X39" s="7">
        <f t="shared" si="2"/>
        <v>0.42</v>
      </c>
      <c r="Y39" s="41"/>
    </row>
    <row r="40" spans="2:25" x14ac:dyDescent="0.35">
      <c r="B40" s="3">
        <f t="shared" si="3"/>
        <v>37</v>
      </c>
      <c r="C40" s="3" t="s">
        <v>545</v>
      </c>
      <c r="D40" s="3">
        <f>IF('Survey Responses'!L40='Survey Responses'!L$2,Marks!D$2,0)</f>
        <v>0</v>
      </c>
      <c r="E40" s="3">
        <f>IF('Survey Responses'!M40='Survey Responses'!M$2,Marks!E$2,0)</f>
        <v>1</v>
      </c>
      <c r="F40" s="3">
        <f>IF('Survey Responses'!N40='Survey Responses'!N$2,Marks!F$2,0)</f>
        <v>1</v>
      </c>
      <c r="G40" s="3">
        <f>IF('Survey Responses'!O40='Survey Responses'!O$2,Marks!G$2,0)</f>
        <v>1</v>
      </c>
      <c r="H40" s="3">
        <f>IF('Survey Responses'!P40='Survey Responses'!P$2,Marks!H$2,0)</f>
        <v>2</v>
      </c>
      <c r="I40" s="3">
        <f>IF('Survey Responses'!Q40='Survey Responses'!Q$2,Marks!I$2,0)</f>
        <v>2</v>
      </c>
      <c r="J40" s="3">
        <f>IF('Survey Responses'!R40='Survey Responses'!R$2,Marks!J$2,0)</f>
        <v>2</v>
      </c>
      <c r="K40" s="3">
        <f>IF('Survey Responses'!S40='Survey Responses'!S$2,Marks!K$2,0)</f>
        <v>2</v>
      </c>
      <c r="L40" s="3">
        <f>IF('Survey Responses'!T40='Survey Responses'!T$2,Marks!L$2,0)</f>
        <v>2</v>
      </c>
      <c r="M40" s="3">
        <f>IF('Survey Responses'!U40='Survey Responses'!U$2,Marks!M$2,0)</f>
        <v>2</v>
      </c>
      <c r="N40" s="3">
        <f>IF('Survey Responses'!V40='Survey Responses'!V$2,Marks!N$2,0)</f>
        <v>2</v>
      </c>
      <c r="O40" s="3">
        <f>IF('Survey Responses'!W40='Survey Responses'!W$2,Marks!O$2,0)</f>
        <v>0</v>
      </c>
      <c r="P40" s="3">
        <f>IF('Survey Responses'!X40='Survey Responses'!X$2,Marks!P$2,0)</f>
        <v>2</v>
      </c>
      <c r="Q40" s="3">
        <f>IF('Survey Responses'!Y40='Survey Responses'!Y$2,Marks!Q$2,0)</f>
        <v>2</v>
      </c>
      <c r="R40" s="3">
        <f>IF('Survey Responses'!Z40='Survey Responses'!Z$2,Marks!R$2,0)</f>
        <v>0</v>
      </c>
      <c r="S40" s="3">
        <f>IF('Survey Responses'!AA40='Survey Responses'!AA$2,Marks!S$2,0)</f>
        <v>0</v>
      </c>
      <c r="T40" s="3">
        <f>IF('Survey Responses'!AB40='Survey Responses'!AB$2,Marks!T$2,0)</f>
        <v>0</v>
      </c>
      <c r="U40" s="3">
        <f>IF('Survey Responses'!AC40='Survey Responses'!AC$2,Marks!U$2,0)</f>
        <v>0</v>
      </c>
      <c r="V40" s="3">
        <f>IF('Survey Responses'!AD40='Survey Responses'!AD$2,Marks!V$2,0)</f>
        <v>0</v>
      </c>
      <c r="W40" s="3">
        <f t="shared" si="1"/>
        <v>21</v>
      </c>
      <c r="X40" s="7">
        <f t="shared" si="2"/>
        <v>0.42</v>
      </c>
      <c r="Y40" s="41"/>
    </row>
    <row r="41" spans="2:25" x14ac:dyDescent="0.35">
      <c r="B41" s="3">
        <f t="shared" si="3"/>
        <v>38</v>
      </c>
      <c r="C41" s="3" t="s">
        <v>547</v>
      </c>
      <c r="D41" s="3">
        <f>IF('Survey Responses'!L41='Survey Responses'!L$2,Marks!D$2,0)</f>
        <v>0</v>
      </c>
      <c r="E41" s="3">
        <f>IF('Survey Responses'!M41='Survey Responses'!M$2,Marks!E$2,0)</f>
        <v>0</v>
      </c>
      <c r="F41" s="3">
        <f>IF('Survey Responses'!N41='Survey Responses'!N$2,Marks!F$2,0)</f>
        <v>1</v>
      </c>
      <c r="G41" s="3">
        <f>IF('Survey Responses'!O41='Survey Responses'!O$2,Marks!G$2,0)</f>
        <v>1</v>
      </c>
      <c r="H41" s="3">
        <f>IF('Survey Responses'!P41='Survey Responses'!P$2,Marks!H$2,0)</f>
        <v>2</v>
      </c>
      <c r="I41" s="3">
        <f>IF('Survey Responses'!Q41='Survey Responses'!Q$2,Marks!I$2,0)</f>
        <v>2</v>
      </c>
      <c r="J41" s="3">
        <f>IF('Survey Responses'!R41='Survey Responses'!R$2,Marks!J$2,0)</f>
        <v>2</v>
      </c>
      <c r="K41" s="3">
        <f>IF('Survey Responses'!S41='Survey Responses'!S$2,Marks!K$2,0)</f>
        <v>2</v>
      </c>
      <c r="L41" s="3">
        <f>IF('Survey Responses'!T41='Survey Responses'!T$2,Marks!L$2,0)</f>
        <v>2</v>
      </c>
      <c r="M41" s="3">
        <f>IF('Survey Responses'!U41='Survey Responses'!U$2,Marks!M$2,0)</f>
        <v>2</v>
      </c>
      <c r="N41" s="3">
        <f>IF('Survey Responses'!V41='Survey Responses'!V$2,Marks!N$2,0)</f>
        <v>2</v>
      </c>
      <c r="O41" s="3">
        <f>IF('Survey Responses'!W41='Survey Responses'!W$2,Marks!O$2,0)</f>
        <v>0</v>
      </c>
      <c r="P41" s="3">
        <f>IF('Survey Responses'!X41='Survey Responses'!X$2,Marks!P$2,0)</f>
        <v>2</v>
      </c>
      <c r="Q41" s="3">
        <f>IF('Survey Responses'!Y41='Survey Responses'!Y$2,Marks!Q$2,0)</f>
        <v>2</v>
      </c>
      <c r="R41" s="3">
        <f>IF('Survey Responses'!Z41='Survey Responses'!Z$2,Marks!R$2,0)</f>
        <v>0</v>
      </c>
      <c r="S41" s="3">
        <f>IF('Survey Responses'!AA41='Survey Responses'!AA$2,Marks!S$2,0)</f>
        <v>0</v>
      </c>
      <c r="T41" s="3">
        <f>IF('Survey Responses'!AB41='Survey Responses'!AB$2,Marks!T$2,0)</f>
        <v>0</v>
      </c>
      <c r="U41" s="3">
        <f>IF('Survey Responses'!AC41='Survey Responses'!AC$2,Marks!U$2,0)</f>
        <v>0</v>
      </c>
      <c r="V41" s="3">
        <f>IF('Survey Responses'!AD41='Survey Responses'!AD$2,Marks!V$2,0)</f>
        <v>0</v>
      </c>
      <c r="W41" s="3">
        <f t="shared" si="1"/>
        <v>20</v>
      </c>
      <c r="X41" s="7">
        <f t="shared" si="2"/>
        <v>0.4</v>
      </c>
      <c r="Y41" s="41"/>
    </row>
    <row r="42" spans="2:25" x14ac:dyDescent="0.35">
      <c r="B42" s="3">
        <f t="shared" si="3"/>
        <v>39</v>
      </c>
      <c r="C42" s="3" t="s">
        <v>555</v>
      </c>
      <c r="D42" s="3">
        <f>IF('Survey Responses'!L42='Survey Responses'!L$2,Marks!D$2,0)</f>
        <v>0</v>
      </c>
      <c r="E42" s="3">
        <f>IF('Survey Responses'!M42='Survey Responses'!M$2,Marks!E$2,0)</f>
        <v>1</v>
      </c>
      <c r="F42" s="3">
        <f>IF('Survey Responses'!N42='Survey Responses'!N$2,Marks!F$2,0)</f>
        <v>1</v>
      </c>
      <c r="G42" s="3">
        <f>IF('Survey Responses'!O42='Survey Responses'!O$2,Marks!G$2,0)</f>
        <v>1</v>
      </c>
      <c r="H42" s="3">
        <f>IF('Survey Responses'!P42='Survey Responses'!P$2,Marks!H$2,0)</f>
        <v>2</v>
      </c>
      <c r="I42" s="3">
        <f>IF('Survey Responses'!Q42='Survey Responses'!Q$2,Marks!I$2,0)</f>
        <v>2</v>
      </c>
      <c r="J42" s="3">
        <f>IF('Survey Responses'!R42='Survey Responses'!R$2,Marks!J$2,0)</f>
        <v>2</v>
      </c>
      <c r="K42" s="3">
        <f>IF('Survey Responses'!S42='Survey Responses'!S$2,Marks!K$2,0)</f>
        <v>0</v>
      </c>
      <c r="L42" s="3">
        <f>IF('Survey Responses'!T42='Survey Responses'!T$2,Marks!L$2,0)</f>
        <v>2</v>
      </c>
      <c r="M42" s="3">
        <f>IF('Survey Responses'!U42='Survey Responses'!U$2,Marks!M$2,0)</f>
        <v>2</v>
      </c>
      <c r="N42" s="3">
        <f>IF('Survey Responses'!V42='Survey Responses'!V$2,Marks!N$2,0)</f>
        <v>2</v>
      </c>
      <c r="O42" s="3">
        <f>IF('Survey Responses'!W42='Survey Responses'!W$2,Marks!O$2,0)</f>
        <v>0</v>
      </c>
      <c r="P42" s="3">
        <f>IF('Survey Responses'!X42='Survey Responses'!X$2,Marks!P$2,0)</f>
        <v>2</v>
      </c>
      <c r="Q42" s="3">
        <f>IF('Survey Responses'!Y42='Survey Responses'!Y$2,Marks!Q$2,0)</f>
        <v>2</v>
      </c>
      <c r="R42" s="3">
        <f>IF('Survey Responses'!Z42='Survey Responses'!Z$2,Marks!R$2,0)</f>
        <v>0</v>
      </c>
      <c r="S42" s="3">
        <f>IF('Survey Responses'!AA42='Survey Responses'!AA$2,Marks!S$2,0)</f>
        <v>0</v>
      </c>
      <c r="T42" s="3">
        <f>IF('Survey Responses'!AB42='Survey Responses'!AB$2,Marks!T$2,0)</f>
        <v>0</v>
      </c>
      <c r="U42" s="3">
        <f>IF('Survey Responses'!AC42='Survey Responses'!AC$2,Marks!U$2,0)</f>
        <v>0</v>
      </c>
      <c r="V42" s="3">
        <f>IF('Survey Responses'!AD42='Survey Responses'!AD$2,Marks!V$2,0)</f>
        <v>0</v>
      </c>
      <c r="W42" s="3">
        <f t="shared" si="1"/>
        <v>19</v>
      </c>
      <c r="X42" s="7">
        <f t="shared" si="2"/>
        <v>0.38</v>
      </c>
      <c r="Y42" s="41"/>
    </row>
    <row r="43" spans="2:25" x14ac:dyDescent="0.35">
      <c r="B43" s="3">
        <f t="shared" si="3"/>
        <v>40</v>
      </c>
      <c r="C43" s="3" t="s">
        <v>82</v>
      </c>
      <c r="D43" s="3">
        <f>IF('Survey Responses'!L43='Survey Responses'!L$2,Marks!D$2,0)</f>
        <v>0</v>
      </c>
      <c r="E43" s="3">
        <f>IF('Survey Responses'!M43='Survey Responses'!M$2,Marks!E$2,0)</f>
        <v>0</v>
      </c>
      <c r="F43" s="3">
        <f>IF('Survey Responses'!N43='Survey Responses'!N$2,Marks!F$2,0)</f>
        <v>1</v>
      </c>
      <c r="G43" s="3">
        <f>IF('Survey Responses'!O43='Survey Responses'!O$2,Marks!G$2,0)</f>
        <v>1</v>
      </c>
      <c r="H43" s="3">
        <f>IF('Survey Responses'!P43='Survey Responses'!P$2,Marks!H$2,0)</f>
        <v>2</v>
      </c>
      <c r="I43" s="3">
        <f>IF('Survey Responses'!Q43='Survey Responses'!Q$2,Marks!I$2,0)</f>
        <v>2</v>
      </c>
      <c r="J43" s="3">
        <f>IF('Survey Responses'!R43='Survey Responses'!R$2,Marks!J$2,0)</f>
        <v>2</v>
      </c>
      <c r="K43" s="3">
        <f>IF('Survey Responses'!S43='Survey Responses'!S$2,Marks!K$2,0)</f>
        <v>0</v>
      </c>
      <c r="L43" s="3">
        <f>IF('Survey Responses'!T43='Survey Responses'!T$2,Marks!L$2,0)</f>
        <v>0</v>
      </c>
      <c r="M43" s="3">
        <f>IF('Survey Responses'!U43='Survey Responses'!U$2,Marks!M$2,0)</f>
        <v>2</v>
      </c>
      <c r="N43" s="3">
        <f>IF('Survey Responses'!V43='Survey Responses'!V$2,Marks!N$2,0)</f>
        <v>0</v>
      </c>
      <c r="O43" s="3">
        <f>IF('Survey Responses'!W43='Survey Responses'!W$2,Marks!O$2,0)</f>
        <v>2</v>
      </c>
      <c r="P43" s="3">
        <f>IF('Survey Responses'!X43='Survey Responses'!X$2,Marks!P$2,0)</f>
        <v>2</v>
      </c>
      <c r="Q43" s="3">
        <f>IF('Survey Responses'!Y43='Survey Responses'!Y$2,Marks!Q$2,0)</f>
        <v>0</v>
      </c>
      <c r="R43" s="3">
        <f>IF('Survey Responses'!Z43='Survey Responses'!Z$2,Marks!R$2,0)</f>
        <v>0</v>
      </c>
      <c r="S43" s="3">
        <f>IF('Survey Responses'!AA43='Survey Responses'!AA$2,Marks!S$2,0)</f>
        <v>0</v>
      </c>
      <c r="T43" s="3">
        <f>IF('Survey Responses'!AB43='Survey Responses'!AB$2,Marks!T$2,0)</f>
        <v>0</v>
      </c>
      <c r="U43" s="3">
        <f>IF('Survey Responses'!AC43='Survey Responses'!AC$2,Marks!U$2,0)</f>
        <v>0</v>
      </c>
      <c r="V43" s="3">
        <f>IF('Survey Responses'!AD43='Survey Responses'!AD$2,Marks!V$2,0)</f>
        <v>0</v>
      </c>
      <c r="W43" s="3">
        <f t="shared" si="1"/>
        <v>14</v>
      </c>
      <c r="X43" s="7">
        <f t="shared" si="2"/>
        <v>0.28000000000000003</v>
      </c>
      <c r="Y43" s="41"/>
    </row>
    <row r="44" spans="2:25" x14ac:dyDescent="0.35">
      <c r="B44" s="3">
        <f t="shared" si="3"/>
        <v>41</v>
      </c>
      <c r="C44" s="3" t="s">
        <v>558</v>
      </c>
      <c r="D44" s="3">
        <f>IF('Survey Responses'!L44='Survey Responses'!L$2,Marks!D$2,0)</f>
        <v>0</v>
      </c>
      <c r="E44" s="3">
        <f>IF('Survey Responses'!M44='Survey Responses'!M$2,Marks!E$2,0)</f>
        <v>1</v>
      </c>
      <c r="F44" s="3">
        <f>IF('Survey Responses'!N44='Survey Responses'!N$2,Marks!F$2,0)</f>
        <v>1</v>
      </c>
      <c r="G44" s="3">
        <f>IF('Survey Responses'!O44='Survey Responses'!O$2,Marks!G$2,0)</f>
        <v>1</v>
      </c>
      <c r="H44" s="3">
        <f>IF('Survey Responses'!P44='Survey Responses'!P$2,Marks!H$2,0)</f>
        <v>2</v>
      </c>
      <c r="I44" s="3">
        <f>IF('Survey Responses'!Q44='Survey Responses'!Q$2,Marks!I$2,0)</f>
        <v>2</v>
      </c>
      <c r="J44" s="3">
        <f>IF('Survey Responses'!R44='Survey Responses'!R$2,Marks!J$2,0)</f>
        <v>2</v>
      </c>
      <c r="K44" s="3">
        <f>IF('Survey Responses'!S44='Survey Responses'!S$2,Marks!K$2,0)</f>
        <v>0</v>
      </c>
      <c r="L44" s="3">
        <f>IF('Survey Responses'!T44='Survey Responses'!T$2,Marks!L$2,0)</f>
        <v>2</v>
      </c>
      <c r="M44" s="3">
        <f>IF('Survey Responses'!U44='Survey Responses'!U$2,Marks!M$2,0)</f>
        <v>2</v>
      </c>
      <c r="N44" s="3">
        <f>IF('Survey Responses'!V44='Survey Responses'!V$2,Marks!N$2,0)</f>
        <v>2</v>
      </c>
      <c r="O44" s="3">
        <f>IF('Survey Responses'!W44='Survey Responses'!W$2,Marks!O$2,0)</f>
        <v>2</v>
      </c>
      <c r="P44" s="3">
        <f>IF('Survey Responses'!X44='Survey Responses'!X$2,Marks!P$2,0)</f>
        <v>0</v>
      </c>
      <c r="Q44" s="3">
        <f>IF('Survey Responses'!Y44='Survey Responses'!Y$2,Marks!Q$2,0)</f>
        <v>2</v>
      </c>
      <c r="R44" s="3">
        <f>IF('Survey Responses'!Z44='Survey Responses'!Z$2,Marks!R$2,0)</f>
        <v>0</v>
      </c>
      <c r="S44" s="3">
        <f>IF('Survey Responses'!AA44='Survey Responses'!AA$2,Marks!S$2,0)</f>
        <v>0</v>
      </c>
      <c r="T44" s="3">
        <f>IF('Survey Responses'!AB44='Survey Responses'!AB$2,Marks!T$2,0)</f>
        <v>0</v>
      </c>
      <c r="U44" s="3">
        <f>IF('Survey Responses'!AC44='Survey Responses'!AC$2,Marks!U$2,0)</f>
        <v>0</v>
      </c>
      <c r="V44" s="3">
        <f>IF('Survey Responses'!AD44='Survey Responses'!AD$2,Marks!V$2,0)</f>
        <v>0</v>
      </c>
      <c r="W44" s="3">
        <f t="shared" si="1"/>
        <v>19</v>
      </c>
      <c r="X44" s="7">
        <f t="shared" si="2"/>
        <v>0.38</v>
      </c>
      <c r="Y44" s="41"/>
    </row>
    <row r="45" spans="2:25" x14ac:dyDescent="0.35">
      <c r="B45" s="3">
        <f t="shared" si="3"/>
        <v>42</v>
      </c>
      <c r="C45" s="3" t="s">
        <v>80</v>
      </c>
      <c r="D45" s="3">
        <f>IF('Survey Responses'!L45='Survey Responses'!L$2,Marks!D$2,0)</f>
        <v>0</v>
      </c>
      <c r="E45" s="3">
        <f>IF('Survey Responses'!M45='Survey Responses'!M$2,Marks!E$2,0)</f>
        <v>0</v>
      </c>
      <c r="F45" s="3">
        <f>IF('Survey Responses'!N45='Survey Responses'!N$2,Marks!F$2,0)</f>
        <v>1</v>
      </c>
      <c r="G45" s="3">
        <f>IF('Survey Responses'!O45='Survey Responses'!O$2,Marks!G$2,0)</f>
        <v>1</v>
      </c>
      <c r="H45" s="3">
        <f>IF('Survey Responses'!P45='Survey Responses'!P$2,Marks!H$2,0)</f>
        <v>0</v>
      </c>
      <c r="I45" s="3">
        <f>IF('Survey Responses'!Q45='Survey Responses'!Q$2,Marks!I$2,0)</f>
        <v>0</v>
      </c>
      <c r="J45" s="3">
        <f>IF('Survey Responses'!R45='Survey Responses'!R$2,Marks!J$2,0)</f>
        <v>0</v>
      </c>
      <c r="K45" s="3">
        <f>IF('Survey Responses'!S45='Survey Responses'!S$2,Marks!K$2,0)</f>
        <v>0</v>
      </c>
      <c r="L45" s="3">
        <f>IF('Survey Responses'!T45='Survey Responses'!T$2,Marks!L$2,0)</f>
        <v>0</v>
      </c>
      <c r="M45" s="3">
        <f>IF('Survey Responses'!U45='Survey Responses'!U$2,Marks!M$2,0)</f>
        <v>0</v>
      </c>
      <c r="N45" s="3">
        <f>IF('Survey Responses'!V45='Survey Responses'!V$2,Marks!N$2,0)</f>
        <v>0</v>
      </c>
      <c r="O45" s="3">
        <f>IF('Survey Responses'!W45='Survey Responses'!W$2,Marks!O$2,0)</f>
        <v>0</v>
      </c>
      <c r="P45" s="3">
        <f>IF('Survey Responses'!X45='Survey Responses'!X$2,Marks!P$2,0)</f>
        <v>0</v>
      </c>
      <c r="Q45" s="3">
        <f>IF('Survey Responses'!Y45='Survey Responses'!Y$2,Marks!Q$2,0)</f>
        <v>0</v>
      </c>
      <c r="R45" s="3">
        <f>IF('Survey Responses'!Z45='Survey Responses'!Z$2,Marks!R$2,0)</f>
        <v>0</v>
      </c>
      <c r="S45" s="3">
        <f>IF('Survey Responses'!AA45='Survey Responses'!AA$2,Marks!S$2,0)</f>
        <v>0</v>
      </c>
      <c r="T45" s="3">
        <f>IF('Survey Responses'!AB45='Survey Responses'!AB$2,Marks!T$2,0)</f>
        <v>0</v>
      </c>
      <c r="U45" s="3">
        <f>IF('Survey Responses'!AC45='Survey Responses'!AC$2,Marks!U$2,0)</f>
        <v>0</v>
      </c>
      <c r="V45" s="3">
        <f>IF('Survey Responses'!AD45='Survey Responses'!AD$2,Marks!V$2,0)</f>
        <v>0</v>
      </c>
      <c r="W45" s="3">
        <f t="shared" si="1"/>
        <v>2</v>
      </c>
      <c r="X45" s="7">
        <f t="shared" si="2"/>
        <v>0.04</v>
      </c>
      <c r="Y45" s="41"/>
    </row>
    <row r="46" spans="2:25" x14ac:dyDescent="0.35">
      <c r="B46" s="3">
        <f t="shared" si="3"/>
        <v>43</v>
      </c>
      <c r="C46" s="3" t="s">
        <v>563</v>
      </c>
      <c r="D46" s="3">
        <f>IF('Survey Responses'!L46='Survey Responses'!L$2,Marks!D$2,0)</f>
        <v>0</v>
      </c>
      <c r="E46" s="3">
        <f>IF('Survey Responses'!M46='Survey Responses'!M$2,Marks!E$2,0)</f>
        <v>1</v>
      </c>
      <c r="F46" s="3">
        <f>IF('Survey Responses'!N46='Survey Responses'!N$2,Marks!F$2,0)</f>
        <v>1</v>
      </c>
      <c r="G46" s="3">
        <f>IF('Survey Responses'!O46='Survey Responses'!O$2,Marks!G$2,0)</f>
        <v>1</v>
      </c>
      <c r="H46" s="3">
        <f>IF('Survey Responses'!P46='Survey Responses'!P$2,Marks!H$2,0)</f>
        <v>2</v>
      </c>
      <c r="I46" s="3">
        <f>IF('Survey Responses'!Q46='Survey Responses'!Q$2,Marks!I$2,0)</f>
        <v>2</v>
      </c>
      <c r="J46" s="3">
        <f>IF('Survey Responses'!R46='Survey Responses'!R$2,Marks!J$2,0)</f>
        <v>2</v>
      </c>
      <c r="K46" s="3">
        <f>IF('Survey Responses'!S46='Survey Responses'!S$2,Marks!K$2,0)</f>
        <v>2</v>
      </c>
      <c r="L46" s="3">
        <f>IF('Survey Responses'!T46='Survey Responses'!T$2,Marks!L$2,0)</f>
        <v>2</v>
      </c>
      <c r="M46" s="3">
        <f>IF('Survey Responses'!U46='Survey Responses'!U$2,Marks!M$2,0)</f>
        <v>2</v>
      </c>
      <c r="N46" s="3">
        <f>IF('Survey Responses'!V46='Survey Responses'!V$2,Marks!N$2,0)</f>
        <v>0</v>
      </c>
      <c r="O46" s="3">
        <f>IF('Survey Responses'!W46='Survey Responses'!W$2,Marks!O$2,0)</f>
        <v>0</v>
      </c>
      <c r="P46" s="3">
        <f>IF('Survey Responses'!X46='Survey Responses'!X$2,Marks!P$2,0)</f>
        <v>2</v>
      </c>
      <c r="Q46" s="3">
        <f>IF('Survey Responses'!Y46='Survey Responses'!Y$2,Marks!Q$2,0)</f>
        <v>2</v>
      </c>
      <c r="R46" s="3">
        <f>IF('Survey Responses'!Z46='Survey Responses'!Z$2,Marks!R$2,0)</f>
        <v>0</v>
      </c>
      <c r="S46" s="3">
        <f>IF('Survey Responses'!AA46='Survey Responses'!AA$2,Marks!S$2,0)</f>
        <v>0</v>
      </c>
      <c r="T46" s="3">
        <f>IF('Survey Responses'!AB46='Survey Responses'!AB$2,Marks!T$2,0)</f>
        <v>0</v>
      </c>
      <c r="U46" s="3">
        <v>5</v>
      </c>
      <c r="V46" s="3">
        <f>IF('Survey Responses'!AD46='Survey Responses'!AD$2,Marks!V$2,0)</f>
        <v>0</v>
      </c>
      <c r="W46" s="3">
        <f t="shared" si="1"/>
        <v>24</v>
      </c>
      <c r="X46" s="7">
        <f t="shared" si="2"/>
        <v>0.48</v>
      </c>
      <c r="Y46" s="41"/>
    </row>
    <row r="47" spans="2:25" x14ac:dyDescent="0.35">
      <c r="B47" s="3">
        <f t="shared" si="3"/>
        <v>44</v>
      </c>
      <c r="C47" s="3" t="s">
        <v>570</v>
      </c>
      <c r="D47" s="3">
        <f>IF('Survey Responses'!L47='Survey Responses'!L$2,Marks!D$2,0)</f>
        <v>0</v>
      </c>
      <c r="E47" s="3">
        <f>IF('Survey Responses'!M47='Survey Responses'!M$2,Marks!E$2,0)</f>
        <v>1</v>
      </c>
      <c r="F47" s="3">
        <f>IF('Survey Responses'!N47='Survey Responses'!N$2,Marks!F$2,0)</f>
        <v>1</v>
      </c>
      <c r="G47" s="3">
        <f>IF('Survey Responses'!O47='Survey Responses'!O$2,Marks!G$2,0)</f>
        <v>1</v>
      </c>
      <c r="H47" s="3">
        <f>IF('Survey Responses'!P47='Survey Responses'!P$2,Marks!H$2,0)</f>
        <v>2</v>
      </c>
      <c r="I47" s="3">
        <f>IF('Survey Responses'!Q47='Survey Responses'!Q$2,Marks!I$2,0)</f>
        <v>2</v>
      </c>
      <c r="J47" s="3">
        <f>IF('Survey Responses'!R47='Survey Responses'!R$2,Marks!J$2,0)</f>
        <v>2</v>
      </c>
      <c r="K47" s="3">
        <f>IF('Survey Responses'!S47='Survey Responses'!S$2,Marks!K$2,0)</f>
        <v>2</v>
      </c>
      <c r="L47" s="3">
        <f>IF('Survey Responses'!T47='Survey Responses'!T$2,Marks!L$2,0)</f>
        <v>2</v>
      </c>
      <c r="M47" s="3">
        <f>IF('Survey Responses'!U47='Survey Responses'!U$2,Marks!M$2,0)</f>
        <v>2</v>
      </c>
      <c r="N47" s="3">
        <f>IF('Survey Responses'!V47='Survey Responses'!V$2,Marks!N$2,0)</f>
        <v>2</v>
      </c>
      <c r="O47" s="3">
        <f>IF('Survey Responses'!W47='Survey Responses'!W$2,Marks!O$2,0)</f>
        <v>0</v>
      </c>
      <c r="P47" s="3">
        <f>IF('Survey Responses'!X47='Survey Responses'!X$2,Marks!P$2,0)</f>
        <v>2</v>
      </c>
      <c r="Q47" s="3">
        <f>IF('Survey Responses'!Y47='Survey Responses'!Y$2,Marks!Q$2,0)</f>
        <v>2</v>
      </c>
      <c r="R47" s="3">
        <f>IF('Survey Responses'!Z47='Survey Responses'!Z$2,Marks!R$2,0)</f>
        <v>0</v>
      </c>
      <c r="S47" s="3">
        <f>IF('Survey Responses'!AA47='Survey Responses'!AA$2,Marks!S$2,0)</f>
        <v>0</v>
      </c>
      <c r="T47" s="3">
        <f>IF('Survey Responses'!AB47='Survey Responses'!AB$2,Marks!T$2,0)</f>
        <v>0</v>
      </c>
      <c r="U47" s="3">
        <v>5</v>
      </c>
      <c r="V47" s="3">
        <f>IF('Survey Responses'!AD47='Survey Responses'!AD$2,Marks!V$2,0)</f>
        <v>0</v>
      </c>
      <c r="W47" s="3">
        <f t="shared" si="1"/>
        <v>26</v>
      </c>
      <c r="X47" s="7">
        <f t="shared" si="2"/>
        <v>0.52</v>
      </c>
      <c r="Y47" s="41"/>
    </row>
    <row r="48" spans="2:25" x14ac:dyDescent="0.35">
      <c r="B48" s="3">
        <f t="shared" si="3"/>
        <v>45</v>
      </c>
      <c r="C48" s="3" t="s">
        <v>577</v>
      </c>
      <c r="D48" s="3">
        <f>IF('Survey Responses'!L48='Survey Responses'!L$2,Marks!D$2,0)</f>
        <v>0</v>
      </c>
      <c r="E48" s="3">
        <f>IF('Survey Responses'!M48='Survey Responses'!M$2,Marks!E$2,0)</f>
        <v>1</v>
      </c>
      <c r="F48" s="3">
        <f>IF('Survey Responses'!N48='Survey Responses'!N$2,Marks!F$2,0)</f>
        <v>1</v>
      </c>
      <c r="G48" s="3">
        <f>IF('Survey Responses'!O48='Survey Responses'!O$2,Marks!G$2,0)</f>
        <v>1</v>
      </c>
      <c r="H48" s="3">
        <f>IF('Survey Responses'!P48='Survey Responses'!P$2,Marks!H$2,0)</f>
        <v>2</v>
      </c>
      <c r="I48" s="3">
        <f>IF('Survey Responses'!Q48='Survey Responses'!Q$2,Marks!I$2,0)</f>
        <v>2</v>
      </c>
      <c r="J48" s="3">
        <f>IF('Survey Responses'!R48='Survey Responses'!R$2,Marks!J$2,0)</f>
        <v>2</v>
      </c>
      <c r="K48" s="3">
        <f>IF('Survey Responses'!S48='Survey Responses'!S$2,Marks!K$2,0)</f>
        <v>0</v>
      </c>
      <c r="L48" s="3">
        <f>IF('Survey Responses'!T48='Survey Responses'!T$2,Marks!L$2,0)</f>
        <v>2</v>
      </c>
      <c r="M48" s="3">
        <f>IF('Survey Responses'!U48='Survey Responses'!U$2,Marks!M$2,0)</f>
        <v>2</v>
      </c>
      <c r="N48" s="3">
        <f>IF('Survey Responses'!V48='Survey Responses'!V$2,Marks!N$2,0)</f>
        <v>2</v>
      </c>
      <c r="O48" s="3">
        <f>IF('Survey Responses'!W48='Survey Responses'!W$2,Marks!O$2,0)</f>
        <v>0</v>
      </c>
      <c r="P48" s="3">
        <f>IF('Survey Responses'!X48='Survey Responses'!X$2,Marks!P$2,0)</f>
        <v>0</v>
      </c>
      <c r="Q48" s="3">
        <f>IF('Survey Responses'!Y48='Survey Responses'!Y$2,Marks!Q$2,0)</f>
        <v>2</v>
      </c>
      <c r="R48" s="3">
        <v>6</v>
      </c>
      <c r="S48" s="3">
        <f>IF('Survey Responses'!AA48='Survey Responses'!AA$2,Marks!S$2,0)</f>
        <v>0</v>
      </c>
      <c r="T48" s="3">
        <f>IF('Survey Responses'!AB48='Survey Responses'!AB$2,Marks!T$2,0)</f>
        <v>0</v>
      </c>
      <c r="U48" s="3">
        <v>5</v>
      </c>
      <c r="V48" s="3">
        <v>5</v>
      </c>
      <c r="W48" s="3">
        <f t="shared" si="1"/>
        <v>33</v>
      </c>
      <c r="X48" s="7">
        <f t="shared" si="2"/>
        <v>0.66</v>
      </c>
      <c r="Y48" s="41"/>
    </row>
    <row r="49" spans="2:25" x14ac:dyDescent="0.35">
      <c r="B49" s="3">
        <f t="shared" si="3"/>
        <v>46</v>
      </c>
      <c r="C49" s="3" t="s">
        <v>584</v>
      </c>
      <c r="D49" s="3">
        <f>IF('Survey Responses'!L49='Survey Responses'!L$2,Marks!D$2,0)</f>
        <v>0</v>
      </c>
      <c r="E49" s="3">
        <f>IF('Survey Responses'!M49='Survey Responses'!M$2,Marks!E$2,0)</f>
        <v>1</v>
      </c>
      <c r="F49" s="3">
        <f>IF('Survey Responses'!N49='Survey Responses'!N$2,Marks!F$2,0)</f>
        <v>1</v>
      </c>
      <c r="G49" s="3">
        <f>IF('Survey Responses'!O49='Survey Responses'!O$2,Marks!G$2,0)</f>
        <v>1</v>
      </c>
      <c r="H49" s="3">
        <f>IF('Survey Responses'!P49='Survey Responses'!P$2,Marks!H$2,0)</f>
        <v>2</v>
      </c>
      <c r="I49" s="3">
        <f>IF('Survey Responses'!Q49='Survey Responses'!Q$2,Marks!I$2,0)</f>
        <v>2</v>
      </c>
      <c r="J49" s="3">
        <f>IF('Survey Responses'!R49='Survey Responses'!R$2,Marks!J$2,0)</f>
        <v>2</v>
      </c>
      <c r="K49" s="3">
        <f>IF('Survey Responses'!S49='Survey Responses'!S$2,Marks!K$2,0)</f>
        <v>2</v>
      </c>
      <c r="L49" s="3">
        <f>IF('Survey Responses'!T49='Survey Responses'!T$2,Marks!L$2,0)</f>
        <v>2</v>
      </c>
      <c r="M49" s="3">
        <f>IF('Survey Responses'!U49='Survey Responses'!U$2,Marks!M$2,0)</f>
        <v>2</v>
      </c>
      <c r="N49" s="3">
        <f>IF('Survey Responses'!V49='Survey Responses'!V$2,Marks!N$2,0)</f>
        <v>2</v>
      </c>
      <c r="O49" s="3">
        <f>IF('Survey Responses'!W49='Survey Responses'!W$2,Marks!O$2,0)</f>
        <v>0</v>
      </c>
      <c r="P49" s="3">
        <f>IF('Survey Responses'!X49='Survey Responses'!X$2,Marks!P$2,0)</f>
        <v>2</v>
      </c>
      <c r="Q49" s="3">
        <f>IF('Survey Responses'!Y49='Survey Responses'!Y$2,Marks!Q$2,0)</f>
        <v>2</v>
      </c>
      <c r="R49" s="3">
        <v>6</v>
      </c>
      <c r="S49" s="3">
        <f>IF('Survey Responses'!AA49='Survey Responses'!AA$2,Marks!S$2,0)</f>
        <v>0</v>
      </c>
      <c r="T49" s="3">
        <f>IF('Survey Responses'!AB49='Survey Responses'!AB$2,Marks!T$2,0)</f>
        <v>0</v>
      </c>
      <c r="U49" s="3">
        <v>5</v>
      </c>
      <c r="V49" s="3">
        <v>5</v>
      </c>
      <c r="W49" s="3">
        <f t="shared" si="1"/>
        <v>37</v>
      </c>
      <c r="X49" s="7">
        <f t="shared" si="2"/>
        <v>0.74</v>
      </c>
      <c r="Y49" s="41"/>
    </row>
    <row r="50" spans="2:25" x14ac:dyDescent="0.35">
      <c r="B50" s="3">
        <f t="shared" si="3"/>
        <v>47</v>
      </c>
      <c r="C50" s="3" t="s">
        <v>589</v>
      </c>
      <c r="D50" s="3">
        <f>IF('Survey Responses'!L50='Survey Responses'!L$2,Marks!D$2,0)</f>
        <v>0</v>
      </c>
      <c r="E50" s="3">
        <f>IF('Survey Responses'!M50='Survey Responses'!M$2,Marks!E$2,0)</f>
        <v>1</v>
      </c>
      <c r="F50" s="3">
        <f>IF('Survey Responses'!N50='Survey Responses'!N$2,Marks!F$2,0)</f>
        <v>1</v>
      </c>
      <c r="G50" s="3">
        <f>IF('Survey Responses'!O50='Survey Responses'!O$2,Marks!G$2,0)</f>
        <v>1</v>
      </c>
      <c r="H50" s="3">
        <f>IF('Survey Responses'!P50='Survey Responses'!P$2,Marks!H$2,0)</f>
        <v>2</v>
      </c>
      <c r="I50" s="3">
        <f>IF('Survey Responses'!Q50='Survey Responses'!Q$2,Marks!I$2,0)</f>
        <v>2</v>
      </c>
      <c r="J50" s="3">
        <f>IF('Survey Responses'!R50='Survey Responses'!R$2,Marks!J$2,0)</f>
        <v>2</v>
      </c>
      <c r="K50" s="3">
        <f>IF('Survey Responses'!S50='Survey Responses'!S$2,Marks!K$2,0)</f>
        <v>2</v>
      </c>
      <c r="L50" s="3">
        <f>IF('Survey Responses'!T50='Survey Responses'!T$2,Marks!L$2,0)</f>
        <v>0</v>
      </c>
      <c r="M50" s="3">
        <f>IF('Survey Responses'!U50='Survey Responses'!U$2,Marks!M$2,0)</f>
        <v>2</v>
      </c>
      <c r="N50" s="3">
        <f>IF('Survey Responses'!V50='Survey Responses'!V$2,Marks!N$2,0)</f>
        <v>2</v>
      </c>
      <c r="O50" s="3">
        <f>IF('Survey Responses'!W50='Survey Responses'!W$2,Marks!O$2,0)</f>
        <v>0</v>
      </c>
      <c r="P50" s="3">
        <f>IF('Survey Responses'!X50='Survey Responses'!X$2,Marks!P$2,0)</f>
        <v>2</v>
      </c>
      <c r="Q50" s="3">
        <f>IF('Survey Responses'!Y50='Survey Responses'!Y$2,Marks!Q$2,0)</f>
        <v>2</v>
      </c>
      <c r="R50" s="3">
        <f>IF('Survey Responses'!Z50='Survey Responses'!Z$2,Marks!R$2,0)</f>
        <v>0</v>
      </c>
      <c r="S50" s="3">
        <f>IF('Survey Responses'!AA50='Survey Responses'!AA$2,Marks!S$2,0)</f>
        <v>0</v>
      </c>
      <c r="T50" s="3">
        <f>IF('Survey Responses'!AB50='Survey Responses'!AB$2,Marks!T$2,0)</f>
        <v>0</v>
      </c>
      <c r="U50" s="3">
        <f>IF('Survey Responses'!AC50='Survey Responses'!AC$2,Marks!U$2,0)</f>
        <v>0</v>
      </c>
      <c r="V50" s="3">
        <f>IF('Survey Responses'!AD50='Survey Responses'!AD$2,Marks!V$2,0)</f>
        <v>0</v>
      </c>
      <c r="W50" s="3">
        <f t="shared" si="1"/>
        <v>19</v>
      </c>
      <c r="X50" s="7">
        <f t="shared" si="2"/>
        <v>0.38</v>
      </c>
      <c r="Y50" s="41"/>
    </row>
    <row r="51" spans="2:25" x14ac:dyDescent="0.35">
      <c r="B51" s="3">
        <f t="shared" si="3"/>
        <v>48</v>
      </c>
      <c r="C51" s="3" t="s">
        <v>593</v>
      </c>
      <c r="D51" s="3">
        <f>IF('Survey Responses'!L51='Survey Responses'!L$2,Marks!D$2,0)</f>
        <v>0</v>
      </c>
      <c r="E51" s="3">
        <f>IF('Survey Responses'!M51='Survey Responses'!M$2,Marks!E$2,0)</f>
        <v>1</v>
      </c>
      <c r="F51" s="3">
        <f>IF('Survey Responses'!N51='Survey Responses'!N$2,Marks!F$2,0)</f>
        <v>1</v>
      </c>
      <c r="G51" s="3">
        <f>IF('Survey Responses'!O51='Survey Responses'!O$2,Marks!G$2,0)</f>
        <v>1</v>
      </c>
      <c r="H51" s="3">
        <f>IF('Survey Responses'!P51='Survey Responses'!P$2,Marks!H$2,0)</f>
        <v>2</v>
      </c>
      <c r="I51" s="3">
        <f>IF('Survey Responses'!Q51='Survey Responses'!Q$2,Marks!I$2,0)</f>
        <v>2</v>
      </c>
      <c r="J51" s="3">
        <f>IF('Survey Responses'!R51='Survey Responses'!R$2,Marks!J$2,0)</f>
        <v>2</v>
      </c>
      <c r="K51" s="3">
        <f>IF('Survey Responses'!S51='Survey Responses'!S$2,Marks!K$2,0)</f>
        <v>2</v>
      </c>
      <c r="L51" s="3">
        <f>IF('Survey Responses'!T51='Survey Responses'!T$2,Marks!L$2,0)</f>
        <v>2</v>
      </c>
      <c r="M51" s="3">
        <f>IF('Survey Responses'!U51='Survey Responses'!U$2,Marks!M$2,0)</f>
        <v>2</v>
      </c>
      <c r="N51" s="3">
        <f>IF('Survey Responses'!V51='Survey Responses'!V$2,Marks!N$2,0)</f>
        <v>0</v>
      </c>
      <c r="O51" s="3">
        <f>IF('Survey Responses'!W51='Survey Responses'!W$2,Marks!O$2,0)</f>
        <v>0</v>
      </c>
      <c r="P51" s="3">
        <f>IF('Survey Responses'!X51='Survey Responses'!X$2,Marks!P$2,0)</f>
        <v>2</v>
      </c>
      <c r="Q51" s="3">
        <f>IF('Survey Responses'!Y51='Survey Responses'!Y$2,Marks!Q$2,0)</f>
        <v>2</v>
      </c>
      <c r="R51" s="3">
        <f>IF('Survey Responses'!Z51='Survey Responses'!Z$2,Marks!R$2,0)</f>
        <v>0</v>
      </c>
      <c r="S51" s="3">
        <f>IF('Survey Responses'!AA51='Survey Responses'!AA$2,Marks!S$2,0)</f>
        <v>0</v>
      </c>
      <c r="T51" s="3">
        <f>IF('Survey Responses'!AB51='Survey Responses'!AB$2,Marks!T$2,0)</f>
        <v>0</v>
      </c>
      <c r="U51" s="3">
        <v>5</v>
      </c>
      <c r="V51" s="3">
        <f>IF('Survey Responses'!AD51='Survey Responses'!AD$2,Marks!V$2,0)</f>
        <v>0</v>
      </c>
      <c r="W51" s="3">
        <f t="shared" si="1"/>
        <v>24</v>
      </c>
      <c r="X51" s="7">
        <f t="shared" si="2"/>
        <v>0.48</v>
      </c>
      <c r="Y51" s="41"/>
    </row>
    <row r="52" spans="2:25" x14ac:dyDescent="0.35">
      <c r="B52" s="3">
        <f t="shared" si="3"/>
        <v>49</v>
      </c>
      <c r="C52" s="3" t="s">
        <v>600</v>
      </c>
      <c r="D52" s="3">
        <f>IF('Survey Responses'!L52='Survey Responses'!L$2,Marks!D$2,0)</f>
        <v>0</v>
      </c>
      <c r="E52" s="3">
        <f>IF('Survey Responses'!M52='Survey Responses'!M$2,Marks!E$2,0)</f>
        <v>1</v>
      </c>
      <c r="F52" s="3">
        <f>IF('Survey Responses'!N52='Survey Responses'!N$2,Marks!F$2,0)</f>
        <v>1</v>
      </c>
      <c r="G52" s="3">
        <f>IF('Survey Responses'!O52='Survey Responses'!O$2,Marks!G$2,0)</f>
        <v>1</v>
      </c>
      <c r="H52" s="3">
        <f>IF('Survey Responses'!P52='Survey Responses'!P$2,Marks!H$2,0)</f>
        <v>2</v>
      </c>
      <c r="I52" s="3">
        <f>IF('Survey Responses'!Q52='Survey Responses'!Q$2,Marks!I$2,0)</f>
        <v>2</v>
      </c>
      <c r="J52" s="3">
        <f>IF('Survey Responses'!R52='Survey Responses'!R$2,Marks!J$2,0)</f>
        <v>2</v>
      </c>
      <c r="K52" s="3">
        <f>IF('Survey Responses'!S52='Survey Responses'!S$2,Marks!K$2,0)</f>
        <v>2</v>
      </c>
      <c r="L52" s="3">
        <f>IF('Survey Responses'!T52='Survey Responses'!T$2,Marks!L$2,0)</f>
        <v>2</v>
      </c>
      <c r="M52" s="3">
        <f>IF('Survey Responses'!U52='Survey Responses'!U$2,Marks!M$2,0)</f>
        <v>2</v>
      </c>
      <c r="N52" s="3">
        <f>IF('Survey Responses'!V52='Survey Responses'!V$2,Marks!N$2,0)</f>
        <v>2</v>
      </c>
      <c r="O52" s="3">
        <f>IF('Survey Responses'!W52='Survey Responses'!W$2,Marks!O$2,0)</f>
        <v>0</v>
      </c>
      <c r="P52" s="3">
        <f>IF('Survey Responses'!X52='Survey Responses'!X$2,Marks!P$2,0)</f>
        <v>2</v>
      </c>
      <c r="Q52" s="3">
        <f>IF('Survey Responses'!Y52='Survey Responses'!Y$2,Marks!Q$2,0)</f>
        <v>2</v>
      </c>
      <c r="R52" s="3">
        <v>6</v>
      </c>
      <c r="S52" s="3">
        <f>IF('Survey Responses'!AA52='Survey Responses'!AA$2,Marks!S$2,0)</f>
        <v>0</v>
      </c>
      <c r="T52" s="3">
        <f>IF('Survey Responses'!AB52='Survey Responses'!AB$2,Marks!T$2,0)</f>
        <v>0</v>
      </c>
      <c r="U52" s="3">
        <v>5</v>
      </c>
      <c r="V52" s="3">
        <f>IF('Survey Responses'!AD52='Survey Responses'!AD$2,Marks!V$2,0)</f>
        <v>0</v>
      </c>
      <c r="W52" s="3">
        <f t="shared" si="1"/>
        <v>32</v>
      </c>
      <c r="X52" s="7">
        <f t="shared" si="2"/>
        <v>0.64</v>
      </c>
      <c r="Y52" s="41"/>
    </row>
    <row r="53" spans="2:25" x14ac:dyDescent="0.35">
      <c r="B53" s="3">
        <f t="shared" si="3"/>
        <v>50</v>
      </c>
      <c r="C53" s="3" t="s">
        <v>608</v>
      </c>
      <c r="D53" s="3">
        <f>IF('Survey Responses'!L53='Survey Responses'!L$2,Marks!D$2,0)</f>
        <v>0</v>
      </c>
      <c r="E53" s="3">
        <f>IF('Survey Responses'!M53='Survey Responses'!M$2,Marks!E$2,0)</f>
        <v>1</v>
      </c>
      <c r="F53" s="3">
        <f>IF('Survey Responses'!N53='Survey Responses'!N$2,Marks!F$2,0)</f>
        <v>1</v>
      </c>
      <c r="G53" s="3">
        <f>IF('Survey Responses'!O53='Survey Responses'!O$2,Marks!G$2,0)</f>
        <v>1</v>
      </c>
      <c r="H53" s="3">
        <f>IF('Survey Responses'!P53='Survey Responses'!P$2,Marks!H$2,0)</f>
        <v>2</v>
      </c>
      <c r="I53" s="3">
        <f>IF('Survey Responses'!Q53='Survey Responses'!Q$2,Marks!I$2,0)</f>
        <v>2</v>
      </c>
      <c r="J53" s="3">
        <f>IF('Survey Responses'!R53='Survey Responses'!R$2,Marks!J$2,0)</f>
        <v>2</v>
      </c>
      <c r="K53" s="3">
        <f>IF('Survey Responses'!S53='Survey Responses'!S$2,Marks!K$2,0)</f>
        <v>2</v>
      </c>
      <c r="L53" s="3">
        <f>IF('Survey Responses'!T53='Survey Responses'!T$2,Marks!L$2,0)</f>
        <v>2</v>
      </c>
      <c r="M53" s="3">
        <f>IF('Survey Responses'!U53='Survey Responses'!U$2,Marks!M$2,0)</f>
        <v>2</v>
      </c>
      <c r="N53" s="3">
        <f>IF('Survey Responses'!V53='Survey Responses'!V$2,Marks!N$2,0)</f>
        <v>2</v>
      </c>
      <c r="O53" s="3">
        <f>IF('Survey Responses'!W53='Survey Responses'!W$2,Marks!O$2,0)</f>
        <v>2</v>
      </c>
      <c r="P53" s="3">
        <f>IF('Survey Responses'!X53='Survey Responses'!X$2,Marks!P$2,0)</f>
        <v>2</v>
      </c>
      <c r="Q53" s="3">
        <f>IF('Survey Responses'!Y53='Survey Responses'!Y$2,Marks!Q$2,0)</f>
        <v>2</v>
      </c>
      <c r="R53" s="3">
        <f>IF('Survey Responses'!Z53='Survey Responses'!Z$2,Marks!R$2,0)</f>
        <v>0</v>
      </c>
      <c r="S53" s="3">
        <f>IF('Survey Responses'!AA53='Survey Responses'!AA$2,Marks!S$2,0)</f>
        <v>0</v>
      </c>
      <c r="T53" s="3">
        <f>IF('Survey Responses'!AB53='Survey Responses'!AB$2,Marks!T$2,0)</f>
        <v>0</v>
      </c>
      <c r="U53" s="3">
        <f>IF('Survey Responses'!AC53='Survey Responses'!AC$2,Marks!U$2,0)</f>
        <v>0</v>
      </c>
      <c r="V53" s="3">
        <f>IF('Survey Responses'!AD53='Survey Responses'!AD$2,Marks!V$2,0)</f>
        <v>0</v>
      </c>
      <c r="W53" s="3">
        <f t="shared" si="1"/>
        <v>23</v>
      </c>
      <c r="X53" s="7">
        <f t="shared" si="2"/>
        <v>0.46</v>
      </c>
      <c r="Y53" s="41"/>
    </row>
    <row r="54" spans="2:25" x14ac:dyDescent="0.35">
      <c r="B54" s="3">
        <f t="shared" si="3"/>
        <v>51</v>
      </c>
      <c r="C54" s="3" t="s">
        <v>610</v>
      </c>
      <c r="D54" s="3">
        <f>IF('Survey Responses'!L54='Survey Responses'!L$2,Marks!D$2,0)</f>
        <v>0</v>
      </c>
      <c r="E54" s="3">
        <f>IF('Survey Responses'!M54='Survey Responses'!M$2,Marks!E$2,0)</f>
        <v>1</v>
      </c>
      <c r="F54" s="3">
        <f>IF('Survey Responses'!N54='Survey Responses'!N$2,Marks!F$2,0)</f>
        <v>1</v>
      </c>
      <c r="G54" s="3">
        <f>IF('Survey Responses'!O54='Survey Responses'!O$2,Marks!G$2,0)</f>
        <v>1</v>
      </c>
      <c r="H54" s="3">
        <f>IF('Survey Responses'!P54='Survey Responses'!P$2,Marks!H$2,0)</f>
        <v>2</v>
      </c>
      <c r="I54" s="3">
        <f>IF('Survey Responses'!Q54='Survey Responses'!Q$2,Marks!I$2,0)</f>
        <v>2</v>
      </c>
      <c r="J54" s="3">
        <f>IF('Survey Responses'!R54='Survey Responses'!R$2,Marks!J$2,0)</f>
        <v>2</v>
      </c>
      <c r="K54" s="3">
        <f>IF('Survey Responses'!S54='Survey Responses'!S$2,Marks!K$2,0)</f>
        <v>0</v>
      </c>
      <c r="L54" s="3">
        <f>IF('Survey Responses'!T54='Survey Responses'!T$2,Marks!L$2,0)</f>
        <v>2</v>
      </c>
      <c r="M54" s="3">
        <f>IF('Survey Responses'!U54='Survey Responses'!U$2,Marks!M$2,0)</f>
        <v>2</v>
      </c>
      <c r="N54" s="3">
        <f>IF('Survey Responses'!V54='Survey Responses'!V$2,Marks!N$2,0)</f>
        <v>2</v>
      </c>
      <c r="O54" s="3">
        <f>IF('Survey Responses'!W54='Survey Responses'!W$2,Marks!O$2,0)</f>
        <v>0</v>
      </c>
      <c r="P54" s="3">
        <f>IF('Survey Responses'!X54='Survey Responses'!X$2,Marks!P$2,0)</f>
        <v>2</v>
      </c>
      <c r="Q54" s="3">
        <f>IF('Survey Responses'!Y54='Survey Responses'!Y$2,Marks!Q$2,0)</f>
        <v>2</v>
      </c>
      <c r="R54" s="3">
        <f>IF('Survey Responses'!Z54='Survey Responses'!Z$2,Marks!R$2,0)</f>
        <v>0</v>
      </c>
      <c r="S54" s="3">
        <v>4</v>
      </c>
      <c r="T54" s="3">
        <f>IF('Survey Responses'!AB54='Survey Responses'!AB$2,Marks!T$2,0)</f>
        <v>0</v>
      </c>
      <c r="U54" s="3">
        <f>IF('Survey Responses'!AC54='Survey Responses'!AC$2,Marks!U$2,0)</f>
        <v>0</v>
      </c>
      <c r="V54" s="3">
        <f>IF('Survey Responses'!AD54='Survey Responses'!AD$2,Marks!V$2,0)</f>
        <v>0</v>
      </c>
      <c r="W54" s="3">
        <f t="shared" si="1"/>
        <v>23</v>
      </c>
      <c r="X54" s="7">
        <f t="shared" si="2"/>
        <v>0.46</v>
      </c>
      <c r="Y54" s="41"/>
    </row>
    <row r="55" spans="2:25" x14ac:dyDescent="0.35">
      <c r="B55" s="3">
        <f t="shared" si="3"/>
        <v>52</v>
      </c>
      <c r="C55" s="3" t="s">
        <v>617</v>
      </c>
      <c r="D55" s="3">
        <f>IF('Survey Responses'!L55='Survey Responses'!L$2,Marks!D$2,0)</f>
        <v>0</v>
      </c>
      <c r="E55" s="3">
        <f>IF('Survey Responses'!M55='Survey Responses'!M$2,Marks!E$2,0)</f>
        <v>1</v>
      </c>
      <c r="F55" s="3">
        <f>IF('Survey Responses'!N55='Survey Responses'!N$2,Marks!F$2,0)</f>
        <v>1</v>
      </c>
      <c r="G55" s="3">
        <f>IF('Survey Responses'!O55='Survey Responses'!O$2,Marks!G$2,0)</f>
        <v>1</v>
      </c>
      <c r="H55" s="3">
        <f>IF('Survey Responses'!P55='Survey Responses'!P$2,Marks!H$2,0)</f>
        <v>2</v>
      </c>
      <c r="I55" s="3">
        <f>IF('Survey Responses'!Q55='Survey Responses'!Q$2,Marks!I$2,0)</f>
        <v>2</v>
      </c>
      <c r="J55" s="3">
        <f>IF('Survey Responses'!R55='Survey Responses'!R$2,Marks!J$2,0)</f>
        <v>2</v>
      </c>
      <c r="K55" s="3">
        <f>IF('Survey Responses'!S55='Survey Responses'!S$2,Marks!K$2,0)</f>
        <v>2</v>
      </c>
      <c r="L55" s="3">
        <f>IF('Survey Responses'!T55='Survey Responses'!T$2,Marks!L$2,0)</f>
        <v>2</v>
      </c>
      <c r="M55" s="3">
        <f>IF('Survey Responses'!U55='Survey Responses'!U$2,Marks!M$2,0)</f>
        <v>2</v>
      </c>
      <c r="N55" s="3">
        <f>IF('Survey Responses'!V55='Survey Responses'!V$2,Marks!N$2,0)</f>
        <v>2</v>
      </c>
      <c r="O55" s="3">
        <f>IF('Survey Responses'!W55='Survey Responses'!W$2,Marks!O$2,0)</f>
        <v>0</v>
      </c>
      <c r="P55" s="3">
        <f>IF('Survey Responses'!X55='Survey Responses'!X$2,Marks!P$2,0)</f>
        <v>0</v>
      </c>
      <c r="Q55" s="3">
        <f>IF('Survey Responses'!Y55='Survey Responses'!Y$2,Marks!Q$2,0)</f>
        <v>0</v>
      </c>
      <c r="R55" s="3">
        <v>6</v>
      </c>
      <c r="S55" s="3">
        <v>4</v>
      </c>
      <c r="T55" s="3">
        <f>IF('Survey Responses'!AB55='Survey Responses'!AB$2,Marks!T$2,0)</f>
        <v>0</v>
      </c>
      <c r="U55" s="3">
        <f>IF('Survey Responses'!AC55='Survey Responses'!AC$2,Marks!U$2,0)</f>
        <v>0</v>
      </c>
      <c r="V55" s="3">
        <f>IF('Survey Responses'!AD55='Survey Responses'!AD$2,Marks!V$2,0)</f>
        <v>0</v>
      </c>
      <c r="W55" s="3">
        <f t="shared" si="1"/>
        <v>27</v>
      </c>
      <c r="X55" s="7">
        <f t="shared" si="2"/>
        <v>0.54</v>
      </c>
      <c r="Y55" s="41"/>
    </row>
    <row r="56" spans="2:25" x14ac:dyDescent="0.35">
      <c r="B56" s="3">
        <f t="shared" si="3"/>
        <v>53</v>
      </c>
      <c r="C56" s="69" t="s">
        <v>625</v>
      </c>
      <c r="D56" s="69">
        <f>IF('Survey Responses'!L56='Survey Responses'!L$2,Marks!D$2,0)</f>
        <v>0</v>
      </c>
      <c r="E56" s="69">
        <f>IF('Survey Responses'!M56='Survey Responses'!M$2,Marks!E$2,0)</f>
        <v>1</v>
      </c>
      <c r="F56" s="69">
        <f>IF('Survey Responses'!N56='Survey Responses'!N$2,Marks!F$2,0)</f>
        <v>1</v>
      </c>
      <c r="G56" s="69">
        <f>IF('Survey Responses'!O56='Survey Responses'!O$2,Marks!G$2,0)</f>
        <v>1</v>
      </c>
      <c r="H56" s="69">
        <f>IF('Survey Responses'!P56='Survey Responses'!P$2,Marks!H$2,0)</f>
        <v>2</v>
      </c>
      <c r="I56" s="69">
        <f>IF('Survey Responses'!Q56='Survey Responses'!Q$2,Marks!I$2,0)</f>
        <v>2</v>
      </c>
      <c r="J56" s="69">
        <f>IF('Survey Responses'!R56='Survey Responses'!R$2,Marks!J$2,0)</f>
        <v>2</v>
      </c>
      <c r="K56" s="69">
        <f>IF('Survey Responses'!S56='Survey Responses'!S$2,Marks!K$2,0)</f>
        <v>0</v>
      </c>
      <c r="L56" s="69">
        <f>IF('Survey Responses'!T56='Survey Responses'!T$2,Marks!L$2,0)</f>
        <v>0</v>
      </c>
      <c r="M56" s="69">
        <f>IF('Survey Responses'!U56='Survey Responses'!U$2,Marks!M$2,0)</f>
        <v>2</v>
      </c>
      <c r="N56" s="69">
        <f>IF('Survey Responses'!V56='Survey Responses'!V$2,Marks!N$2,0)</f>
        <v>2</v>
      </c>
      <c r="O56" s="69">
        <f>IF('Survey Responses'!W56='Survey Responses'!W$2,Marks!O$2,0)</f>
        <v>0</v>
      </c>
      <c r="P56" s="69">
        <f>IF('Survey Responses'!X56='Survey Responses'!X$2,Marks!P$2,0)</f>
        <v>0</v>
      </c>
      <c r="Q56" s="69">
        <f>IF('Survey Responses'!Y56='Survey Responses'!Y$2,Marks!Q$2,0)</f>
        <v>2</v>
      </c>
      <c r="R56" s="69">
        <v>6</v>
      </c>
      <c r="S56" s="69">
        <f>IF('Survey Responses'!AA56='Survey Responses'!AA$2,Marks!S$2,0)</f>
        <v>0</v>
      </c>
      <c r="T56" s="69">
        <f>IF('Survey Responses'!AB56='Survey Responses'!AB$2,Marks!T$2,0)</f>
        <v>0</v>
      </c>
      <c r="U56" s="69">
        <f>IF('Survey Responses'!AC56='Survey Responses'!AC$2,Marks!U$2,0)</f>
        <v>0</v>
      </c>
      <c r="V56" s="69">
        <f>IF('Survey Responses'!AD56='Survey Responses'!AD$2,Marks!V$2,0)</f>
        <v>0</v>
      </c>
      <c r="W56" s="69">
        <f t="shared" si="1"/>
        <v>21</v>
      </c>
      <c r="X56" s="70">
        <f t="shared" si="2"/>
        <v>0.42</v>
      </c>
      <c r="Y56" s="41"/>
    </row>
    <row r="57" spans="2:25" x14ac:dyDescent="0.35">
      <c r="B57" s="3">
        <f t="shared" si="3"/>
        <v>54</v>
      </c>
      <c r="C57" s="3" t="s">
        <v>71</v>
      </c>
      <c r="D57" s="3">
        <f>IF('Survey Responses'!L57='Survey Responses'!L$2,Marks!D$2,0)</f>
        <v>0</v>
      </c>
      <c r="E57" s="3">
        <f>IF('Survey Responses'!M57='Survey Responses'!M$2,Marks!E$2,0)</f>
        <v>0</v>
      </c>
      <c r="F57" s="3">
        <f>IF('Survey Responses'!N57='Survey Responses'!N$2,Marks!F$2,0)</f>
        <v>1</v>
      </c>
      <c r="G57" s="3">
        <f>IF('Survey Responses'!O57='Survey Responses'!O$2,Marks!G$2,0)</f>
        <v>1</v>
      </c>
      <c r="H57" s="3">
        <f>IF('Survey Responses'!P57='Survey Responses'!P$2,Marks!H$2,0)</f>
        <v>2</v>
      </c>
      <c r="I57" s="3">
        <f>IF('Survey Responses'!Q57='Survey Responses'!Q$2,Marks!I$2,0)</f>
        <v>2</v>
      </c>
      <c r="J57" s="3">
        <f>IF('Survey Responses'!R57='Survey Responses'!R$2,Marks!J$2,0)</f>
        <v>2</v>
      </c>
      <c r="K57" s="3">
        <f>IF('Survey Responses'!S57='Survey Responses'!S$2,Marks!K$2,0)</f>
        <v>2</v>
      </c>
      <c r="L57" s="3">
        <f>IF('Survey Responses'!T57='Survey Responses'!T$2,Marks!L$2,0)</f>
        <v>2</v>
      </c>
      <c r="M57" s="3">
        <f>IF('Survey Responses'!U57='Survey Responses'!U$2,Marks!M$2,0)</f>
        <v>2</v>
      </c>
      <c r="N57" s="3">
        <f>IF('Survey Responses'!V57='Survey Responses'!V$2,Marks!N$2,0)</f>
        <v>0</v>
      </c>
      <c r="O57" s="3">
        <f>IF('Survey Responses'!W57='Survey Responses'!W$2,Marks!O$2,0)</f>
        <v>0</v>
      </c>
      <c r="P57" s="3">
        <f>IF('Survey Responses'!X57='Survey Responses'!X$2,Marks!P$2,0)</f>
        <v>2</v>
      </c>
      <c r="Q57" s="3">
        <f>IF('Survey Responses'!Y57='Survey Responses'!Y$2,Marks!Q$2,0)</f>
        <v>0</v>
      </c>
      <c r="R57" s="3">
        <f>IF('Survey Responses'!Z57='Survey Responses'!Z$2,Marks!R$2,0)</f>
        <v>0</v>
      </c>
      <c r="S57" s="3">
        <f>IF('Survey Responses'!AA57='Survey Responses'!AA$2,Marks!S$2,0)</f>
        <v>0</v>
      </c>
      <c r="T57" s="3">
        <f>IF('Survey Responses'!AB57='Survey Responses'!AB$2,Marks!T$2,0)</f>
        <v>0</v>
      </c>
      <c r="U57" s="3">
        <f>IF('Survey Responses'!AC57='Survey Responses'!AC$2,Marks!U$2,0)</f>
        <v>0</v>
      </c>
      <c r="V57" s="3">
        <f>IF('Survey Responses'!AD57='Survey Responses'!AD$2,Marks!V$2,0)</f>
        <v>0</v>
      </c>
      <c r="W57" s="3">
        <f t="shared" si="1"/>
        <v>16</v>
      </c>
      <c r="X57" s="7">
        <f t="shared" si="2"/>
        <v>0.32</v>
      </c>
      <c r="Y57" s="41"/>
    </row>
    <row r="58" spans="2:25" x14ac:dyDescent="0.35">
      <c r="B58" s="3">
        <f t="shared" si="3"/>
        <v>55</v>
      </c>
      <c r="C58" s="3" t="s">
        <v>634</v>
      </c>
      <c r="D58" s="3">
        <f>IF('Survey Responses'!L58='Survey Responses'!L$2,Marks!D$2,0)</f>
        <v>0</v>
      </c>
      <c r="E58" s="3">
        <f>IF('Survey Responses'!M58='Survey Responses'!M$2,Marks!E$2,0)</f>
        <v>1</v>
      </c>
      <c r="F58" s="3">
        <f>IF('Survey Responses'!N58='Survey Responses'!N$2,Marks!F$2,0)</f>
        <v>1</v>
      </c>
      <c r="G58" s="3">
        <f>IF('Survey Responses'!O58='Survey Responses'!O$2,Marks!G$2,0)</f>
        <v>1</v>
      </c>
      <c r="H58" s="3">
        <f>IF('Survey Responses'!P58='Survey Responses'!P$2,Marks!H$2,0)</f>
        <v>2</v>
      </c>
      <c r="I58" s="3">
        <f>IF('Survey Responses'!Q58='Survey Responses'!Q$2,Marks!I$2,0)</f>
        <v>0</v>
      </c>
      <c r="J58" s="3">
        <f>IF('Survey Responses'!R58='Survey Responses'!R$2,Marks!J$2,0)</f>
        <v>2</v>
      </c>
      <c r="K58" s="3">
        <f>IF('Survey Responses'!S58='Survey Responses'!S$2,Marks!K$2,0)</f>
        <v>0</v>
      </c>
      <c r="L58" s="3">
        <f>IF('Survey Responses'!T58='Survey Responses'!T$2,Marks!L$2,0)</f>
        <v>0</v>
      </c>
      <c r="M58" s="3">
        <f>IF('Survey Responses'!U58='Survey Responses'!U$2,Marks!M$2,0)</f>
        <v>2</v>
      </c>
      <c r="N58" s="3">
        <f>IF('Survey Responses'!V58='Survey Responses'!V$2,Marks!N$2,0)</f>
        <v>2</v>
      </c>
      <c r="O58" s="3">
        <f>IF('Survey Responses'!W58='Survey Responses'!W$2,Marks!O$2,0)</f>
        <v>0</v>
      </c>
      <c r="P58" s="3">
        <f>IF('Survey Responses'!X58='Survey Responses'!X$2,Marks!P$2,0)</f>
        <v>0</v>
      </c>
      <c r="Q58" s="3">
        <f>IF('Survey Responses'!Y58='Survey Responses'!Y$2,Marks!Q$2,0)</f>
        <v>2</v>
      </c>
      <c r="R58" s="3">
        <f>IF('Survey Responses'!Z58='Survey Responses'!Z$2,Marks!R$2,0)</f>
        <v>0</v>
      </c>
      <c r="S58" s="3">
        <f>IF('Survey Responses'!AA58='Survey Responses'!AA$2,Marks!S$2,0)</f>
        <v>0</v>
      </c>
      <c r="T58" s="3">
        <f>IF('Survey Responses'!AB58='Survey Responses'!AB$2,Marks!T$2,0)</f>
        <v>0</v>
      </c>
      <c r="U58" s="3">
        <f>IF('Survey Responses'!AC58='Survey Responses'!AC$2,Marks!U$2,0)</f>
        <v>0</v>
      </c>
      <c r="V58" s="3">
        <f>IF('Survey Responses'!AD58='Survey Responses'!AD$2,Marks!V$2,0)</f>
        <v>0</v>
      </c>
      <c r="W58" s="3">
        <f t="shared" si="1"/>
        <v>13</v>
      </c>
      <c r="X58" s="7">
        <f t="shared" si="2"/>
        <v>0.26</v>
      </c>
      <c r="Y58" s="41"/>
    </row>
    <row r="59" spans="2:25" x14ac:dyDescent="0.35">
      <c r="B59" s="3">
        <f t="shared" si="3"/>
        <v>56</v>
      </c>
      <c r="C59" s="3" t="s">
        <v>637</v>
      </c>
      <c r="D59" s="3">
        <f>IF('Survey Responses'!L59='Survey Responses'!L$2,Marks!D$2,0)</f>
        <v>0</v>
      </c>
      <c r="E59" s="3">
        <f>IF('Survey Responses'!M59='Survey Responses'!M$2,Marks!E$2,0)</f>
        <v>1</v>
      </c>
      <c r="F59" s="3">
        <f>IF('Survey Responses'!N59='Survey Responses'!N$2,Marks!F$2,0)</f>
        <v>1</v>
      </c>
      <c r="G59" s="3">
        <f>IF('Survey Responses'!O59='Survey Responses'!O$2,Marks!G$2,0)</f>
        <v>1</v>
      </c>
      <c r="H59" s="3">
        <f>IF('Survey Responses'!P59='Survey Responses'!P$2,Marks!H$2,0)</f>
        <v>2</v>
      </c>
      <c r="I59" s="3">
        <f>IF('Survey Responses'!Q59='Survey Responses'!Q$2,Marks!I$2,0)</f>
        <v>2</v>
      </c>
      <c r="J59" s="3">
        <f>IF('Survey Responses'!R59='Survey Responses'!R$2,Marks!J$2,0)</f>
        <v>2</v>
      </c>
      <c r="K59" s="3">
        <f>IF('Survey Responses'!S59='Survey Responses'!S$2,Marks!K$2,0)</f>
        <v>2</v>
      </c>
      <c r="L59" s="3">
        <f>IF('Survey Responses'!T59='Survey Responses'!T$2,Marks!L$2,0)</f>
        <v>2</v>
      </c>
      <c r="M59" s="3">
        <f>IF('Survey Responses'!U59='Survey Responses'!U$2,Marks!M$2,0)</f>
        <v>2</v>
      </c>
      <c r="N59" s="3">
        <f>IF('Survey Responses'!V59='Survey Responses'!V$2,Marks!N$2,0)</f>
        <v>2</v>
      </c>
      <c r="O59" s="3">
        <f>IF('Survey Responses'!W59='Survey Responses'!W$2,Marks!O$2,0)</f>
        <v>2</v>
      </c>
      <c r="P59" s="3">
        <f>IF('Survey Responses'!X59='Survey Responses'!X$2,Marks!P$2,0)</f>
        <v>2</v>
      </c>
      <c r="Q59" s="3">
        <f>IF('Survey Responses'!Y59='Survey Responses'!Y$2,Marks!Q$2,0)</f>
        <v>2</v>
      </c>
      <c r="R59" s="3">
        <v>6</v>
      </c>
      <c r="S59" s="3">
        <f>IF('Survey Responses'!AA59='Survey Responses'!AA$2,Marks!S$2,0)</f>
        <v>0</v>
      </c>
      <c r="T59" s="3">
        <f>IF('Survey Responses'!AB59='Survey Responses'!AB$2,Marks!T$2,0)</f>
        <v>0</v>
      </c>
      <c r="U59" s="3">
        <v>5</v>
      </c>
      <c r="V59" s="3">
        <v>5</v>
      </c>
      <c r="W59" s="3">
        <f t="shared" si="1"/>
        <v>39</v>
      </c>
      <c r="X59" s="7">
        <f t="shared" si="2"/>
        <v>0.78</v>
      </c>
      <c r="Y59" s="41"/>
    </row>
    <row r="60" spans="2:25" x14ac:dyDescent="0.35">
      <c r="B60" s="3">
        <f t="shared" si="3"/>
        <v>57</v>
      </c>
      <c r="C60" s="3" t="s">
        <v>641</v>
      </c>
      <c r="D60" s="3">
        <f>IF('Survey Responses'!L60='Survey Responses'!L$2,Marks!D$2,0)</f>
        <v>0</v>
      </c>
      <c r="E60" s="3">
        <f>IF('Survey Responses'!M60='Survey Responses'!M$2,Marks!E$2,0)</f>
        <v>1</v>
      </c>
      <c r="F60" s="3">
        <f>IF('Survey Responses'!N60='Survey Responses'!N$2,Marks!F$2,0)</f>
        <v>1</v>
      </c>
      <c r="G60" s="3">
        <f>IF('Survey Responses'!O60='Survey Responses'!O$2,Marks!G$2,0)</f>
        <v>0</v>
      </c>
      <c r="H60" s="3">
        <f>IF('Survey Responses'!P60='Survey Responses'!P$2,Marks!H$2,0)</f>
        <v>2</v>
      </c>
      <c r="I60" s="3">
        <f>IF('Survey Responses'!Q60='Survey Responses'!Q$2,Marks!I$2,0)</f>
        <v>0</v>
      </c>
      <c r="J60" s="3">
        <f>IF('Survey Responses'!R60='Survey Responses'!R$2,Marks!J$2,0)</f>
        <v>2</v>
      </c>
      <c r="K60" s="3">
        <f>IF('Survey Responses'!S60='Survey Responses'!S$2,Marks!K$2,0)</f>
        <v>2</v>
      </c>
      <c r="L60" s="3">
        <f>IF('Survey Responses'!T60='Survey Responses'!T$2,Marks!L$2,0)</f>
        <v>0</v>
      </c>
      <c r="M60" s="3">
        <f>IF('Survey Responses'!U60='Survey Responses'!U$2,Marks!M$2,0)</f>
        <v>2</v>
      </c>
      <c r="N60" s="3">
        <f>IF('Survey Responses'!V60='Survey Responses'!V$2,Marks!N$2,0)</f>
        <v>2</v>
      </c>
      <c r="O60" s="3">
        <f>IF('Survey Responses'!W60='Survey Responses'!W$2,Marks!O$2,0)</f>
        <v>0</v>
      </c>
      <c r="P60" s="3">
        <f>IF('Survey Responses'!X60='Survey Responses'!X$2,Marks!P$2,0)</f>
        <v>2</v>
      </c>
      <c r="Q60" s="3">
        <f>IF('Survey Responses'!Y60='Survey Responses'!Y$2,Marks!Q$2,0)</f>
        <v>2</v>
      </c>
      <c r="R60" s="3">
        <f>IF('Survey Responses'!Z60='Survey Responses'!Z$2,Marks!R$2,0)</f>
        <v>0</v>
      </c>
      <c r="S60" s="3">
        <v>4</v>
      </c>
      <c r="T60" s="3">
        <v>6</v>
      </c>
      <c r="U60" s="3">
        <f>IF('Survey Responses'!AC60='Survey Responses'!AC$2,Marks!U$2,0)</f>
        <v>0</v>
      </c>
      <c r="V60" s="3">
        <f>IF('Survey Responses'!AD60='Survey Responses'!AD$2,Marks!V$2,0)</f>
        <v>0</v>
      </c>
      <c r="W60" s="3">
        <f t="shared" si="1"/>
        <v>26</v>
      </c>
      <c r="X60" s="7">
        <f t="shared" si="2"/>
        <v>0.52</v>
      </c>
      <c r="Y60" s="41"/>
    </row>
    <row r="61" spans="2:25" x14ac:dyDescent="0.35">
      <c r="B61" s="3">
        <f t="shared" si="3"/>
        <v>58</v>
      </c>
      <c r="C61" s="3" t="s">
        <v>645</v>
      </c>
      <c r="D61" s="3">
        <f>IF('Survey Responses'!L61='Survey Responses'!L$2,Marks!D$2,0)</f>
        <v>0</v>
      </c>
      <c r="E61" s="3">
        <f>IF('Survey Responses'!M61='Survey Responses'!M$2,Marks!E$2,0)</f>
        <v>1</v>
      </c>
      <c r="F61" s="3">
        <f>IF('Survey Responses'!N61='Survey Responses'!N$2,Marks!F$2,0)</f>
        <v>1</v>
      </c>
      <c r="G61" s="3">
        <f>IF('Survey Responses'!O61='Survey Responses'!O$2,Marks!G$2,0)</f>
        <v>1</v>
      </c>
      <c r="H61" s="3">
        <f>IF('Survey Responses'!P61='Survey Responses'!P$2,Marks!H$2,0)</f>
        <v>2</v>
      </c>
      <c r="I61" s="3">
        <f>IF('Survey Responses'!Q61='Survey Responses'!Q$2,Marks!I$2,0)</f>
        <v>2</v>
      </c>
      <c r="J61" s="3">
        <f>IF('Survey Responses'!R61='Survey Responses'!R$2,Marks!J$2,0)</f>
        <v>2</v>
      </c>
      <c r="K61" s="3">
        <f>IF('Survey Responses'!S61='Survey Responses'!S$2,Marks!K$2,0)</f>
        <v>2</v>
      </c>
      <c r="L61" s="3">
        <f>IF('Survey Responses'!T61='Survey Responses'!T$2,Marks!L$2,0)</f>
        <v>2</v>
      </c>
      <c r="M61" s="3">
        <f>IF('Survey Responses'!U61='Survey Responses'!U$2,Marks!M$2,0)</f>
        <v>2</v>
      </c>
      <c r="N61" s="3">
        <f>IF('Survey Responses'!V61='Survey Responses'!V$2,Marks!N$2,0)</f>
        <v>0</v>
      </c>
      <c r="O61" s="3">
        <f>IF('Survey Responses'!W61='Survey Responses'!W$2,Marks!O$2,0)</f>
        <v>0</v>
      </c>
      <c r="P61" s="3">
        <f>IF('Survey Responses'!X61='Survey Responses'!X$2,Marks!P$2,0)</f>
        <v>2</v>
      </c>
      <c r="Q61" s="3">
        <f>IF('Survey Responses'!Y61='Survey Responses'!Y$2,Marks!Q$2,0)</f>
        <v>2</v>
      </c>
      <c r="R61" s="3">
        <f>IF('Survey Responses'!Z61='Survey Responses'!Z$2,Marks!R$2,0)</f>
        <v>0</v>
      </c>
      <c r="S61" s="3">
        <f>IF('Survey Responses'!AA61='Survey Responses'!AA$2,Marks!S$2,0)</f>
        <v>0</v>
      </c>
      <c r="T61" s="3">
        <f>IF('Survey Responses'!AB61='Survey Responses'!AB$2,Marks!T$2,0)</f>
        <v>0</v>
      </c>
      <c r="U61" s="3">
        <v>5</v>
      </c>
      <c r="V61" s="3">
        <v>5</v>
      </c>
      <c r="W61" s="3">
        <f t="shared" si="1"/>
        <v>29</v>
      </c>
      <c r="X61" s="7">
        <f t="shared" si="2"/>
        <v>0.57999999999999996</v>
      </c>
      <c r="Y61" s="41"/>
    </row>
    <row r="62" spans="2:25" x14ac:dyDescent="0.35">
      <c r="B62" s="3">
        <f t="shared" si="3"/>
        <v>59</v>
      </c>
      <c r="C62" s="3" t="s">
        <v>652</v>
      </c>
      <c r="D62" s="3">
        <f>IF('Survey Responses'!L62='Survey Responses'!L$2,Marks!D$2,0)</f>
        <v>0</v>
      </c>
      <c r="E62" s="3">
        <f>IF('Survey Responses'!M62='Survey Responses'!M$2,Marks!E$2,0)</f>
        <v>1</v>
      </c>
      <c r="F62" s="3">
        <f>IF('Survey Responses'!N62='Survey Responses'!N$2,Marks!F$2,0)</f>
        <v>1</v>
      </c>
      <c r="G62" s="3">
        <f>IF('Survey Responses'!O62='Survey Responses'!O$2,Marks!G$2,0)</f>
        <v>1</v>
      </c>
      <c r="H62" s="3">
        <f>IF('Survey Responses'!P62='Survey Responses'!P$2,Marks!H$2,0)</f>
        <v>2</v>
      </c>
      <c r="I62" s="3">
        <f>IF('Survey Responses'!Q62='Survey Responses'!Q$2,Marks!I$2,0)</f>
        <v>0</v>
      </c>
      <c r="J62" s="3">
        <f>IF('Survey Responses'!R62='Survey Responses'!R$2,Marks!J$2,0)</f>
        <v>2</v>
      </c>
      <c r="K62" s="3">
        <f>IF('Survey Responses'!S62='Survey Responses'!S$2,Marks!K$2,0)</f>
        <v>2</v>
      </c>
      <c r="L62" s="3">
        <f>IF('Survey Responses'!T62='Survey Responses'!T$2,Marks!L$2,0)</f>
        <v>2</v>
      </c>
      <c r="M62" s="3">
        <f>IF('Survey Responses'!U62='Survey Responses'!U$2,Marks!M$2,0)</f>
        <v>2</v>
      </c>
      <c r="N62" s="3">
        <f>IF('Survey Responses'!V62='Survey Responses'!V$2,Marks!N$2,0)</f>
        <v>2</v>
      </c>
      <c r="O62" s="3">
        <f>IF('Survey Responses'!W62='Survey Responses'!W$2,Marks!O$2,0)</f>
        <v>0</v>
      </c>
      <c r="P62" s="3">
        <f>IF('Survey Responses'!X62='Survey Responses'!X$2,Marks!P$2,0)</f>
        <v>0</v>
      </c>
      <c r="Q62" s="3">
        <f>IF('Survey Responses'!Y62='Survey Responses'!Y$2,Marks!Q$2,0)</f>
        <v>2</v>
      </c>
      <c r="R62" s="3">
        <f>IF('Survey Responses'!Z62='Survey Responses'!Z$2,Marks!R$2,0)</f>
        <v>0</v>
      </c>
      <c r="S62" s="3">
        <v>4</v>
      </c>
      <c r="T62" s="3">
        <v>6</v>
      </c>
      <c r="U62" s="3">
        <v>5</v>
      </c>
      <c r="V62" s="3">
        <f>IF('Survey Responses'!AD62='Survey Responses'!AD$2,Marks!V$2,0)</f>
        <v>0</v>
      </c>
      <c r="W62" s="3">
        <f t="shared" si="1"/>
        <v>32</v>
      </c>
      <c r="X62" s="7">
        <f t="shared" si="2"/>
        <v>0.64</v>
      </c>
      <c r="Y62" s="41"/>
    </row>
    <row r="63" spans="2:25" x14ac:dyDescent="0.35">
      <c r="B63" s="3">
        <f t="shared" si="3"/>
        <v>60</v>
      </c>
      <c r="C63" s="3" t="s">
        <v>660</v>
      </c>
      <c r="D63" s="3">
        <f>IF('Survey Responses'!L63='Survey Responses'!L$2,Marks!D$2,0)</f>
        <v>0</v>
      </c>
      <c r="E63" s="3">
        <f>IF('Survey Responses'!M63='Survey Responses'!M$2,Marks!E$2,0)</f>
        <v>1</v>
      </c>
      <c r="F63" s="3">
        <f>IF('Survey Responses'!N63='Survey Responses'!N$2,Marks!F$2,0)</f>
        <v>1</v>
      </c>
      <c r="G63" s="3">
        <f>IF('Survey Responses'!O63='Survey Responses'!O$2,Marks!G$2,0)</f>
        <v>0</v>
      </c>
      <c r="H63" s="3">
        <f>IF('Survey Responses'!P63='Survey Responses'!P$2,Marks!H$2,0)</f>
        <v>2</v>
      </c>
      <c r="I63" s="3">
        <f>IF('Survey Responses'!Q63='Survey Responses'!Q$2,Marks!I$2,0)</f>
        <v>2</v>
      </c>
      <c r="J63" s="3">
        <f>IF('Survey Responses'!R63='Survey Responses'!R$2,Marks!J$2,0)</f>
        <v>0</v>
      </c>
      <c r="K63" s="3">
        <f>IF('Survey Responses'!S63='Survey Responses'!S$2,Marks!K$2,0)</f>
        <v>2</v>
      </c>
      <c r="L63" s="3">
        <f>IF('Survey Responses'!T63='Survey Responses'!T$2,Marks!L$2,0)</f>
        <v>2</v>
      </c>
      <c r="M63" s="3">
        <f>IF('Survey Responses'!U63='Survey Responses'!U$2,Marks!M$2,0)</f>
        <v>0</v>
      </c>
      <c r="N63" s="3">
        <f>IF('Survey Responses'!V63='Survey Responses'!V$2,Marks!N$2,0)</f>
        <v>2</v>
      </c>
      <c r="O63" s="3">
        <f>IF('Survey Responses'!W63='Survey Responses'!W$2,Marks!O$2,0)</f>
        <v>0</v>
      </c>
      <c r="P63" s="3">
        <f>IF('Survey Responses'!X63='Survey Responses'!X$2,Marks!P$2,0)</f>
        <v>0</v>
      </c>
      <c r="Q63" s="3">
        <f>IF('Survey Responses'!Y63='Survey Responses'!Y$2,Marks!Q$2,0)</f>
        <v>0</v>
      </c>
      <c r="R63" s="3">
        <f>IF('Survey Responses'!Z63='Survey Responses'!Z$2,Marks!R$2,0)</f>
        <v>0</v>
      </c>
      <c r="S63" s="3">
        <f>IF('Survey Responses'!AA63='Survey Responses'!AA$2,Marks!S$2,0)</f>
        <v>0</v>
      </c>
      <c r="T63" s="3">
        <f>IF('Survey Responses'!AB63='Survey Responses'!AB$2,Marks!T$2,0)</f>
        <v>0</v>
      </c>
      <c r="U63" s="3">
        <f>IF('Survey Responses'!AC63='Survey Responses'!AC$2,Marks!U$2,0)</f>
        <v>0</v>
      </c>
      <c r="V63" s="3">
        <f>IF('Survey Responses'!AD63='Survey Responses'!AD$2,Marks!V$2,0)</f>
        <v>0</v>
      </c>
      <c r="W63" s="3">
        <f t="shared" si="1"/>
        <v>12</v>
      </c>
      <c r="X63" s="7">
        <f t="shared" si="2"/>
        <v>0.24</v>
      </c>
      <c r="Y63" s="41"/>
    </row>
    <row r="64" spans="2:25" x14ac:dyDescent="0.35">
      <c r="B64" s="3">
        <f t="shared" si="3"/>
        <v>61</v>
      </c>
      <c r="C64" s="3" t="s">
        <v>663</v>
      </c>
      <c r="D64" s="3">
        <f>IF('Survey Responses'!L64='Survey Responses'!L$2,Marks!D$2,0)</f>
        <v>0</v>
      </c>
      <c r="E64" s="3">
        <f>IF('Survey Responses'!M64='Survey Responses'!M$2,Marks!E$2,0)</f>
        <v>1</v>
      </c>
      <c r="F64" s="3">
        <f>IF('Survey Responses'!N64='Survey Responses'!N$2,Marks!F$2,0)</f>
        <v>1</v>
      </c>
      <c r="G64" s="3">
        <f>IF('Survey Responses'!O64='Survey Responses'!O$2,Marks!G$2,0)</f>
        <v>1</v>
      </c>
      <c r="H64" s="3">
        <f>IF('Survey Responses'!P64='Survey Responses'!P$2,Marks!H$2,0)</f>
        <v>2</v>
      </c>
      <c r="I64" s="3">
        <f>IF('Survey Responses'!Q64='Survey Responses'!Q$2,Marks!I$2,0)</f>
        <v>2</v>
      </c>
      <c r="J64" s="3">
        <f>IF('Survey Responses'!R64='Survey Responses'!R$2,Marks!J$2,0)</f>
        <v>2</v>
      </c>
      <c r="K64" s="3">
        <f>IF('Survey Responses'!S64='Survey Responses'!S$2,Marks!K$2,0)</f>
        <v>0</v>
      </c>
      <c r="L64" s="3">
        <f>IF('Survey Responses'!T64='Survey Responses'!T$2,Marks!L$2,0)</f>
        <v>2</v>
      </c>
      <c r="M64" s="3">
        <f>IF('Survey Responses'!U64='Survey Responses'!U$2,Marks!M$2,0)</f>
        <v>2</v>
      </c>
      <c r="N64" s="3">
        <f>IF('Survey Responses'!V64='Survey Responses'!V$2,Marks!N$2,0)</f>
        <v>2</v>
      </c>
      <c r="O64" s="3">
        <f>IF('Survey Responses'!W64='Survey Responses'!W$2,Marks!O$2,0)</f>
        <v>2</v>
      </c>
      <c r="P64" s="3">
        <f>IF('Survey Responses'!X64='Survey Responses'!X$2,Marks!P$2,0)</f>
        <v>0</v>
      </c>
      <c r="Q64" s="3">
        <f>IF('Survey Responses'!Y64='Survey Responses'!Y$2,Marks!Q$2,0)</f>
        <v>2</v>
      </c>
      <c r="R64" s="3">
        <v>6</v>
      </c>
      <c r="S64" s="3">
        <f>IF('Survey Responses'!AA64='Survey Responses'!AA$2,Marks!S$2,0)</f>
        <v>0</v>
      </c>
      <c r="T64" s="3">
        <f>IF('Survey Responses'!AB64='Survey Responses'!AB$2,Marks!T$2,0)</f>
        <v>0</v>
      </c>
      <c r="U64" s="3">
        <v>5</v>
      </c>
      <c r="V64" s="3">
        <f>IF('Survey Responses'!AD64='Survey Responses'!AD$2,Marks!V$2,0)</f>
        <v>0</v>
      </c>
      <c r="W64" s="3">
        <f t="shared" si="1"/>
        <v>30</v>
      </c>
      <c r="X64" s="7">
        <f t="shared" si="2"/>
        <v>0.6</v>
      </c>
      <c r="Y64" s="41"/>
    </row>
    <row r="65" spans="2:25" x14ac:dyDescent="0.35">
      <c r="B65" s="3">
        <f t="shared" si="3"/>
        <v>62</v>
      </c>
      <c r="C65" s="3" t="s">
        <v>671</v>
      </c>
      <c r="D65" s="3">
        <f>IF('Survey Responses'!L65='Survey Responses'!L$2,Marks!D$2,0)</f>
        <v>0</v>
      </c>
      <c r="E65" s="3">
        <f>IF('Survey Responses'!M65='Survey Responses'!M$2,Marks!E$2,0)</f>
        <v>1</v>
      </c>
      <c r="F65" s="3">
        <f>IF('Survey Responses'!N65='Survey Responses'!N$2,Marks!F$2,0)</f>
        <v>1</v>
      </c>
      <c r="G65" s="3">
        <f>IF('Survey Responses'!O65='Survey Responses'!O$2,Marks!G$2,0)</f>
        <v>1</v>
      </c>
      <c r="H65" s="3">
        <f>IF('Survey Responses'!P65='Survey Responses'!P$2,Marks!H$2,0)</f>
        <v>2</v>
      </c>
      <c r="I65" s="3">
        <f>IF('Survey Responses'!Q65='Survey Responses'!Q$2,Marks!I$2,0)</f>
        <v>2</v>
      </c>
      <c r="J65" s="3">
        <f>IF('Survey Responses'!R65='Survey Responses'!R$2,Marks!J$2,0)</f>
        <v>2</v>
      </c>
      <c r="K65" s="3">
        <f>IF('Survey Responses'!S65='Survey Responses'!S$2,Marks!K$2,0)</f>
        <v>2</v>
      </c>
      <c r="L65" s="3">
        <f>IF('Survey Responses'!T65='Survey Responses'!T$2,Marks!L$2,0)</f>
        <v>0</v>
      </c>
      <c r="M65" s="3">
        <f>IF('Survey Responses'!U65='Survey Responses'!U$2,Marks!M$2,0)</f>
        <v>2</v>
      </c>
      <c r="N65" s="3">
        <f>IF('Survey Responses'!V65='Survey Responses'!V$2,Marks!N$2,0)</f>
        <v>2</v>
      </c>
      <c r="O65" s="3">
        <f>IF('Survey Responses'!W65='Survey Responses'!W$2,Marks!O$2,0)</f>
        <v>2</v>
      </c>
      <c r="P65" s="3">
        <f>IF('Survey Responses'!X65='Survey Responses'!X$2,Marks!P$2,0)</f>
        <v>0</v>
      </c>
      <c r="Q65" s="3">
        <f>IF('Survey Responses'!Y65='Survey Responses'!Y$2,Marks!Q$2,0)</f>
        <v>2</v>
      </c>
      <c r="R65" s="3">
        <f>IF('Survey Responses'!Z65='Survey Responses'!Z$2,Marks!R$2,0)</f>
        <v>0</v>
      </c>
      <c r="S65" s="3">
        <f>IF('Survey Responses'!AA65='Survey Responses'!AA$2,Marks!S$2,0)</f>
        <v>0</v>
      </c>
      <c r="T65" s="3">
        <f>IF('Survey Responses'!AB65='Survey Responses'!AB$2,Marks!T$2,0)</f>
        <v>0</v>
      </c>
      <c r="U65" s="3">
        <v>5</v>
      </c>
      <c r="V65" s="3">
        <f>IF('Survey Responses'!AD65='Survey Responses'!AD$2,Marks!V$2,0)</f>
        <v>0</v>
      </c>
      <c r="W65" s="3">
        <f t="shared" si="1"/>
        <v>24</v>
      </c>
      <c r="X65" s="7">
        <f t="shared" si="2"/>
        <v>0.48</v>
      </c>
      <c r="Y65" s="41"/>
    </row>
    <row r="66" spans="2:25" x14ac:dyDescent="0.35">
      <c r="B66" s="3">
        <f t="shared" si="3"/>
        <v>63</v>
      </c>
      <c r="C66" s="3" t="s">
        <v>678</v>
      </c>
      <c r="D66" s="3">
        <f>IF('Survey Responses'!L66='Survey Responses'!L$2,Marks!D$2,0)</f>
        <v>0</v>
      </c>
      <c r="E66" s="3">
        <f>IF('Survey Responses'!M66='Survey Responses'!M$2,Marks!E$2,0)</f>
        <v>1</v>
      </c>
      <c r="F66" s="3">
        <f>IF('Survey Responses'!N66='Survey Responses'!N$2,Marks!F$2,0)</f>
        <v>1</v>
      </c>
      <c r="G66" s="3">
        <f>IF('Survey Responses'!O66='Survey Responses'!O$2,Marks!G$2,0)</f>
        <v>1</v>
      </c>
      <c r="H66" s="3">
        <f>IF('Survey Responses'!P66='Survey Responses'!P$2,Marks!H$2,0)</f>
        <v>2</v>
      </c>
      <c r="I66" s="3">
        <f>IF('Survey Responses'!Q66='Survey Responses'!Q$2,Marks!I$2,0)</f>
        <v>2</v>
      </c>
      <c r="J66" s="3">
        <f>IF('Survey Responses'!R66='Survey Responses'!R$2,Marks!J$2,0)</f>
        <v>2</v>
      </c>
      <c r="K66" s="3">
        <f>IF('Survey Responses'!S66='Survey Responses'!S$2,Marks!K$2,0)</f>
        <v>2</v>
      </c>
      <c r="L66" s="3">
        <f>IF('Survey Responses'!T66='Survey Responses'!T$2,Marks!L$2,0)</f>
        <v>0</v>
      </c>
      <c r="M66" s="3">
        <f>IF('Survey Responses'!U66='Survey Responses'!U$2,Marks!M$2,0)</f>
        <v>2</v>
      </c>
      <c r="N66" s="3">
        <f>IF('Survey Responses'!V66='Survey Responses'!V$2,Marks!N$2,0)</f>
        <v>2</v>
      </c>
      <c r="O66" s="3">
        <f>IF('Survey Responses'!W66='Survey Responses'!W$2,Marks!O$2,0)</f>
        <v>2</v>
      </c>
      <c r="P66" s="3">
        <f>IF('Survey Responses'!X66='Survey Responses'!X$2,Marks!P$2,0)</f>
        <v>0</v>
      </c>
      <c r="Q66" s="3">
        <f>IF('Survey Responses'!Y66='Survey Responses'!Y$2,Marks!Q$2,0)</f>
        <v>2</v>
      </c>
      <c r="R66" s="3">
        <v>6</v>
      </c>
      <c r="S66" s="3">
        <v>4</v>
      </c>
      <c r="T66" s="3">
        <v>6</v>
      </c>
      <c r="U66" s="3">
        <v>0</v>
      </c>
      <c r="V66" s="3">
        <f>IF('Survey Responses'!AD66='Survey Responses'!AD$2,Marks!V$2,0)</f>
        <v>0</v>
      </c>
      <c r="W66" s="3">
        <f t="shared" si="1"/>
        <v>35</v>
      </c>
      <c r="X66" s="7">
        <f t="shared" si="2"/>
        <v>0.7</v>
      </c>
      <c r="Y66" s="41"/>
    </row>
    <row r="67" spans="2:25" x14ac:dyDescent="0.35">
      <c r="B67" s="3">
        <f t="shared" si="3"/>
        <v>64</v>
      </c>
      <c r="C67" s="3" t="s">
        <v>686</v>
      </c>
      <c r="D67" s="3">
        <f>IF('Survey Responses'!L67='Survey Responses'!L$2,Marks!D$2,0)</f>
        <v>0</v>
      </c>
      <c r="E67" s="3">
        <f>IF('Survey Responses'!M67='Survey Responses'!M$2,Marks!E$2,0)</f>
        <v>1</v>
      </c>
      <c r="F67" s="3">
        <f>IF('Survey Responses'!N67='Survey Responses'!N$2,Marks!F$2,0)</f>
        <v>1</v>
      </c>
      <c r="G67" s="3">
        <f>IF('Survey Responses'!O67='Survey Responses'!O$2,Marks!G$2,0)</f>
        <v>1</v>
      </c>
      <c r="H67" s="3">
        <f>IF('Survey Responses'!P67='Survey Responses'!P$2,Marks!H$2,0)</f>
        <v>2</v>
      </c>
      <c r="I67" s="3">
        <f>IF('Survey Responses'!Q67='Survey Responses'!Q$2,Marks!I$2,0)</f>
        <v>2</v>
      </c>
      <c r="J67" s="3">
        <f>IF('Survey Responses'!R67='Survey Responses'!R$2,Marks!J$2,0)</f>
        <v>2</v>
      </c>
      <c r="K67" s="3">
        <f>IF('Survey Responses'!S67='Survey Responses'!S$2,Marks!K$2,0)</f>
        <v>2</v>
      </c>
      <c r="L67" s="3">
        <f>IF('Survey Responses'!T67='Survey Responses'!T$2,Marks!L$2,0)</f>
        <v>0</v>
      </c>
      <c r="M67" s="3">
        <f>IF('Survey Responses'!U67='Survey Responses'!U$2,Marks!M$2,0)</f>
        <v>2</v>
      </c>
      <c r="N67" s="3">
        <f>IF('Survey Responses'!V67='Survey Responses'!V$2,Marks!N$2,0)</f>
        <v>2</v>
      </c>
      <c r="O67" s="3">
        <f>IF('Survey Responses'!W67='Survey Responses'!W$2,Marks!O$2,0)</f>
        <v>0</v>
      </c>
      <c r="P67" s="3">
        <f>IF('Survey Responses'!X67='Survey Responses'!X$2,Marks!P$2,0)</f>
        <v>2</v>
      </c>
      <c r="Q67" s="3">
        <f>IF('Survey Responses'!Y67='Survey Responses'!Y$2,Marks!Q$2,0)</f>
        <v>2</v>
      </c>
      <c r="R67" s="3">
        <v>6</v>
      </c>
      <c r="S67" s="3">
        <f>IF('Survey Responses'!AA67='Survey Responses'!AA$2,Marks!S$2,0)</f>
        <v>0</v>
      </c>
      <c r="T67" s="3">
        <f>IF('Survey Responses'!AB67='Survey Responses'!AB$2,Marks!T$2,0)</f>
        <v>0</v>
      </c>
      <c r="U67" s="3">
        <f>IF('Survey Responses'!AC67='Survey Responses'!AC$2,Marks!U$2,0)</f>
        <v>0</v>
      </c>
      <c r="V67" s="3">
        <f>IF('Survey Responses'!AD67='Survey Responses'!AD$2,Marks!V$2,0)</f>
        <v>0</v>
      </c>
      <c r="W67" s="3">
        <f t="shared" si="1"/>
        <v>25</v>
      </c>
      <c r="X67" s="7">
        <f t="shared" si="2"/>
        <v>0.5</v>
      </c>
      <c r="Y67" s="41"/>
    </row>
    <row r="68" spans="2:25" x14ac:dyDescent="0.35">
      <c r="B68" s="3">
        <f t="shared" si="3"/>
        <v>65</v>
      </c>
      <c r="C68" s="3" t="s">
        <v>692</v>
      </c>
      <c r="D68" s="3">
        <f>IF('Survey Responses'!L68='Survey Responses'!L$2,Marks!D$2,0)</f>
        <v>0</v>
      </c>
      <c r="E68" s="3">
        <f>IF('Survey Responses'!M68='Survey Responses'!M$2,Marks!E$2,0)</f>
        <v>1</v>
      </c>
      <c r="F68" s="3">
        <f>IF('Survey Responses'!N68='Survey Responses'!N$2,Marks!F$2,0)</f>
        <v>1</v>
      </c>
      <c r="G68" s="3">
        <f>IF('Survey Responses'!O68='Survey Responses'!O$2,Marks!G$2,0)</f>
        <v>1</v>
      </c>
      <c r="H68" s="3">
        <f>IF('Survey Responses'!P68='Survey Responses'!P$2,Marks!H$2,0)</f>
        <v>0</v>
      </c>
      <c r="I68" s="3">
        <f>IF('Survey Responses'!Q68='Survey Responses'!Q$2,Marks!I$2,0)</f>
        <v>0</v>
      </c>
      <c r="J68" s="3">
        <f>IF('Survey Responses'!R68='Survey Responses'!R$2,Marks!J$2,0)</f>
        <v>0</v>
      </c>
      <c r="K68" s="3">
        <f>IF('Survey Responses'!S68='Survey Responses'!S$2,Marks!K$2,0)</f>
        <v>0</v>
      </c>
      <c r="L68" s="3">
        <f>IF('Survey Responses'!T68='Survey Responses'!T$2,Marks!L$2,0)</f>
        <v>0</v>
      </c>
      <c r="M68" s="3">
        <f>IF('Survey Responses'!U68='Survey Responses'!U$2,Marks!M$2,0)</f>
        <v>0</v>
      </c>
      <c r="N68" s="3">
        <f>IF('Survey Responses'!V68='Survey Responses'!V$2,Marks!N$2,0)</f>
        <v>0</v>
      </c>
      <c r="O68" s="3">
        <f>IF('Survey Responses'!W68='Survey Responses'!W$2,Marks!O$2,0)</f>
        <v>0</v>
      </c>
      <c r="P68" s="3">
        <f>IF('Survey Responses'!X68='Survey Responses'!X$2,Marks!P$2,0)</f>
        <v>0</v>
      </c>
      <c r="Q68" s="3">
        <f>IF('Survey Responses'!Y68='Survey Responses'!Y$2,Marks!Q$2,0)</f>
        <v>0</v>
      </c>
      <c r="R68" s="3">
        <f>IF('Survey Responses'!Z68='Survey Responses'!Z$2,Marks!R$2,0)</f>
        <v>0</v>
      </c>
      <c r="S68" s="3">
        <f>IF('Survey Responses'!AA68='Survey Responses'!AA$2,Marks!S$2,0)</f>
        <v>0</v>
      </c>
      <c r="T68" s="3">
        <f>IF('Survey Responses'!AB68='Survey Responses'!AB$2,Marks!T$2,0)</f>
        <v>0</v>
      </c>
      <c r="U68" s="3">
        <f>IF('Survey Responses'!AC68='Survey Responses'!AC$2,Marks!U$2,0)</f>
        <v>0</v>
      </c>
      <c r="V68" s="3">
        <f>IF('Survey Responses'!AD68='Survey Responses'!AD$2,Marks!V$2,0)</f>
        <v>0</v>
      </c>
      <c r="W68" s="3">
        <f t="shared" si="1"/>
        <v>3</v>
      </c>
      <c r="X68" s="7">
        <f t="shared" si="2"/>
        <v>0.06</v>
      </c>
      <c r="Y68" s="41"/>
    </row>
    <row r="69" spans="2:25" x14ac:dyDescent="0.35">
      <c r="B69" s="3">
        <f t="shared" si="3"/>
        <v>66</v>
      </c>
      <c r="C69" s="3" t="s">
        <v>695</v>
      </c>
      <c r="D69" s="3">
        <f>IF('Survey Responses'!L69='Survey Responses'!L$2,Marks!D$2,0)</f>
        <v>0</v>
      </c>
      <c r="E69" s="3">
        <f>IF('Survey Responses'!M69='Survey Responses'!M$2,Marks!E$2,0)</f>
        <v>1</v>
      </c>
      <c r="F69" s="3">
        <f>IF('Survey Responses'!N69='Survey Responses'!N$2,Marks!F$2,0)</f>
        <v>1</v>
      </c>
      <c r="G69" s="3">
        <f>IF('Survey Responses'!O69='Survey Responses'!O$2,Marks!G$2,0)</f>
        <v>1</v>
      </c>
      <c r="H69" s="3">
        <f>IF('Survey Responses'!P69='Survey Responses'!P$2,Marks!H$2,0)</f>
        <v>2</v>
      </c>
      <c r="I69" s="3">
        <f>IF('Survey Responses'!Q69='Survey Responses'!Q$2,Marks!I$2,0)</f>
        <v>2</v>
      </c>
      <c r="J69" s="3">
        <f>IF('Survey Responses'!R69='Survey Responses'!R$2,Marks!J$2,0)</f>
        <v>2</v>
      </c>
      <c r="K69" s="3">
        <f>IF('Survey Responses'!S69='Survey Responses'!S$2,Marks!K$2,0)</f>
        <v>2</v>
      </c>
      <c r="L69" s="3">
        <f>IF('Survey Responses'!T69='Survey Responses'!T$2,Marks!L$2,0)</f>
        <v>2</v>
      </c>
      <c r="M69" s="3">
        <f>IF('Survey Responses'!U69='Survey Responses'!U$2,Marks!M$2,0)</f>
        <v>2</v>
      </c>
      <c r="N69" s="3">
        <f>IF('Survey Responses'!V69='Survey Responses'!V$2,Marks!N$2,0)</f>
        <v>2</v>
      </c>
      <c r="O69" s="3">
        <f>IF('Survey Responses'!W69='Survey Responses'!W$2,Marks!O$2,0)</f>
        <v>2</v>
      </c>
      <c r="P69" s="3">
        <f>IF('Survey Responses'!X69='Survey Responses'!X$2,Marks!P$2,0)</f>
        <v>0</v>
      </c>
      <c r="Q69" s="3">
        <f>IF('Survey Responses'!Y69='Survey Responses'!Y$2,Marks!Q$2,0)</f>
        <v>2</v>
      </c>
      <c r="R69" s="3">
        <v>6</v>
      </c>
      <c r="S69" s="3">
        <v>4</v>
      </c>
      <c r="T69" s="3">
        <v>6</v>
      </c>
      <c r="U69" s="3">
        <f>IF('Survey Responses'!AC69='Survey Responses'!AC$2,Marks!U$2,0)</f>
        <v>0</v>
      </c>
      <c r="V69" s="3">
        <f>IF('Survey Responses'!AD69='Survey Responses'!AD$2,Marks!V$2,0)</f>
        <v>0</v>
      </c>
      <c r="W69" s="3">
        <f t="shared" ref="W69:W99" si="4">SUM(D69:V69)</f>
        <v>37</v>
      </c>
      <c r="X69" s="7">
        <f t="shared" ref="X69:X148" si="5">W69/$W$2</f>
        <v>0.74</v>
      </c>
      <c r="Y69" s="41"/>
    </row>
    <row r="70" spans="2:25" x14ac:dyDescent="0.35">
      <c r="B70" s="3">
        <f t="shared" ref="B70:B124" si="6">B69+1</f>
        <v>67</v>
      </c>
      <c r="C70" s="3" t="s">
        <v>701</v>
      </c>
      <c r="D70" s="3">
        <f>IF('Survey Responses'!L70='Survey Responses'!L$2,Marks!D$2,0)</f>
        <v>0</v>
      </c>
      <c r="E70" s="3">
        <f>IF('Survey Responses'!M70='Survey Responses'!M$2,Marks!E$2,0)</f>
        <v>1</v>
      </c>
      <c r="F70" s="3">
        <f>IF('Survey Responses'!N70='Survey Responses'!N$2,Marks!F$2,0)</f>
        <v>1</v>
      </c>
      <c r="G70" s="3">
        <f>IF('Survey Responses'!O70='Survey Responses'!O$2,Marks!G$2,0)</f>
        <v>1</v>
      </c>
      <c r="H70" s="3">
        <f>IF('Survey Responses'!P70='Survey Responses'!P$2,Marks!H$2,0)</f>
        <v>2</v>
      </c>
      <c r="I70" s="3">
        <f>IF('Survey Responses'!Q70='Survey Responses'!Q$2,Marks!I$2,0)</f>
        <v>2</v>
      </c>
      <c r="J70" s="3">
        <f>IF('Survey Responses'!R70='Survey Responses'!R$2,Marks!J$2,0)</f>
        <v>2</v>
      </c>
      <c r="K70" s="3">
        <f>IF('Survey Responses'!S70='Survey Responses'!S$2,Marks!K$2,0)</f>
        <v>2</v>
      </c>
      <c r="L70" s="3">
        <f>IF('Survey Responses'!T70='Survey Responses'!T$2,Marks!L$2,0)</f>
        <v>2</v>
      </c>
      <c r="M70" s="3">
        <f>IF('Survey Responses'!U70='Survey Responses'!U$2,Marks!M$2,0)</f>
        <v>2</v>
      </c>
      <c r="N70" s="3">
        <f>IF('Survey Responses'!V70='Survey Responses'!V$2,Marks!N$2,0)</f>
        <v>2</v>
      </c>
      <c r="O70" s="3">
        <f>IF('Survey Responses'!W70='Survey Responses'!W$2,Marks!O$2,0)</f>
        <v>0</v>
      </c>
      <c r="P70" s="3">
        <f>IF('Survey Responses'!X70='Survey Responses'!X$2,Marks!P$2,0)</f>
        <v>2</v>
      </c>
      <c r="Q70" s="3">
        <f>IF('Survey Responses'!Y70='Survey Responses'!Y$2,Marks!Q$2,0)</f>
        <v>2</v>
      </c>
      <c r="R70" s="3">
        <v>6</v>
      </c>
      <c r="S70" s="3">
        <v>4</v>
      </c>
      <c r="T70" s="3">
        <v>6</v>
      </c>
      <c r="U70" s="3">
        <f>IF('Survey Responses'!AC70='Survey Responses'!AC$2,Marks!U$2,0)</f>
        <v>0</v>
      </c>
      <c r="V70" s="3">
        <f>IF('Survey Responses'!AD70='Survey Responses'!AD$2,Marks!V$2,0)</f>
        <v>0</v>
      </c>
      <c r="W70" s="3">
        <f t="shared" si="4"/>
        <v>37</v>
      </c>
      <c r="X70" s="7">
        <f t="shared" si="5"/>
        <v>0.74</v>
      </c>
      <c r="Y70" s="41"/>
    </row>
    <row r="71" spans="2:25" x14ac:dyDescent="0.35">
      <c r="B71" s="3">
        <f t="shared" si="6"/>
        <v>68</v>
      </c>
      <c r="C71" s="3" t="s">
        <v>59</v>
      </c>
      <c r="D71" s="3">
        <f>IF('Survey Responses'!L71='Survey Responses'!L$2,Marks!D$2,0)</f>
        <v>0</v>
      </c>
      <c r="E71" s="3">
        <f>IF('Survey Responses'!M71='Survey Responses'!M$2,Marks!E$2,0)</f>
        <v>0</v>
      </c>
      <c r="F71" s="3">
        <f>IF('Survey Responses'!N71='Survey Responses'!N$2,Marks!F$2,0)</f>
        <v>1</v>
      </c>
      <c r="G71" s="3">
        <f>IF('Survey Responses'!O71='Survey Responses'!O$2,Marks!G$2,0)</f>
        <v>1</v>
      </c>
      <c r="H71" s="3">
        <f>IF('Survey Responses'!P71='Survey Responses'!P$2,Marks!H$2,0)</f>
        <v>2</v>
      </c>
      <c r="I71" s="3">
        <f>IF('Survey Responses'!Q71='Survey Responses'!Q$2,Marks!I$2,0)</f>
        <v>2</v>
      </c>
      <c r="J71" s="3">
        <f>IF('Survey Responses'!R71='Survey Responses'!R$2,Marks!J$2,0)</f>
        <v>2</v>
      </c>
      <c r="K71" s="3">
        <f>IF('Survey Responses'!S71='Survey Responses'!S$2,Marks!K$2,0)</f>
        <v>2</v>
      </c>
      <c r="L71" s="3">
        <f>IF('Survey Responses'!T71='Survey Responses'!T$2,Marks!L$2,0)</f>
        <v>0</v>
      </c>
      <c r="M71" s="3">
        <f>IF('Survey Responses'!U71='Survey Responses'!U$2,Marks!M$2,0)</f>
        <v>0</v>
      </c>
      <c r="N71" s="3">
        <f>IF('Survey Responses'!V71='Survey Responses'!V$2,Marks!N$2,0)</f>
        <v>2</v>
      </c>
      <c r="O71" s="3">
        <f>IF('Survey Responses'!W71='Survey Responses'!W$2,Marks!O$2,0)</f>
        <v>0</v>
      </c>
      <c r="P71" s="3">
        <f>IF('Survey Responses'!X71='Survey Responses'!X$2,Marks!P$2,0)</f>
        <v>0</v>
      </c>
      <c r="Q71" s="3">
        <f>IF('Survey Responses'!Y71='Survey Responses'!Y$2,Marks!Q$2,0)</f>
        <v>0</v>
      </c>
      <c r="R71" s="3">
        <f>IF('Survey Responses'!Z71='Survey Responses'!Z$2,Marks!R$2,0)</f>
        <v>0</v>
      </c>
      <c r="S71" s="3">
        <f>IF('Survey Responses'!AA71='Survey Responses'!AA$2,Marks!S$2,0)</f>
        <v>0</v>
      </c>
      <c r="T71" s="3">
        <f>IF('Survey Responses'!AB71='Survey Responses'!AB$2,Marks!T$2,0)</f>
        <v>0</v>
      </c>
      <c r="U71" s="3">
        <f>IF('Survey Responses'!AC71='Survey Responses'!AC$2,Marks!U$2,0)</f>
        <v>0</v>
      </c>
      <c r="V71" s="3">
        <f>IF('Survey Responses'!AD71='Survey Responses'!AD$2,Marks!V$2,0)</f>
        <v>0</v>
      </c>
      <c r="W71" s="3">
        <f t="shared" si="4"/>
        <v>12</v>
      </c>
      <c r="X71" s="7">
        <f t="shared" si="5"/>
        <v>0.24</v>
      </c>
      <c r="Y71" s="41"/>
    </row>
    <row r="72" spans="2:25" x14ac:dyDescent="0.35">
      <c r="B72" s="3">
        <f t="shared" si="6"/>
        <v>69</v>
      </c>
      <c r="C72" s="3" t="s">
        <v>709</v>
      </c>
      <c r="D72" s="3">
        <f>IF('Survey Responses'!L72='Survey Responses'!L$2,Marks!D$2,0)</f>
        <v>0</v>
      </c>
      <c r="E72" s="3">
        <f>IF('Survey Responses'!M72='Survey Responses'!M$2,Marks!E$2,0)</f>
        <v>1</v>
      </c>
      <c r="F72" s="3">
        <f>IF('Survey Responses'!N72='Survey Responses'!N$2,Marks!F$2,0)</f>
        <v>1</v>
      </c>
      <c r="G72" s="3">
        <f>IF('Survey Responses'!O72='Survey Responses'!O$2,Marks!G$2,0)</f>
        <v>1</v>
      </c>
      <c r="H72" s="3">
        <f>IF('Survey Responses'!P72='Survey Responses'!P$2,Marks!H$2,0)</f>
        <v>2</v>
      </c>
      <c r="I72" s="3">
        <f>IF('Survey Responses'!Q72='Survey Responses'!Q$2,Marks!I$2,0)</f>
        <v>2</v>
      </c>
      <c r="J72" s="3">
        <f>IF('Survey Responses'!R72='Survey Responses'!R$2,Marks!J$2,0)</f>
        <v>2</v>
      </c>
      <c r="K72" s="3">
        <f>IF('Survey Responses'!S72='Survey Responses'!S$2,Marks!K$2,0)</f>
        <v>2</v>
      </c>
      <c r="L72" s="3">
        <f>IF('Survey Responses'!T72='Survey Responses'!T$2,Marks!L$2,0)</f>
        <v>2</v>
      </c>
      <c r="M72" s="3">
        <f>IF('Survey Responses'!U72='Survey Responses'!U$2,Marks!M$2,0)</f>
        <v>0</v>
      </c>
      <c r="N72" s="3">
        <f>IF('Survey Responses'!V72='Survey Responses'!V$2,Marks!N$2,0)</f>
        <v>2</v>
      </c>
      <c r="O72" s="3">
        <f>IF('Survey Responses'!W72='Survey Responses'!W$2,Marks!O$2,0)</f>
        <v>0</v>
      </c>
      <c r="P72" s="3">
        <f>IF('Survey Responses'!X72='Survey Responses'!X$2,Marks!P$2,0)</f>
        <v>2</v>
      </c>
      <c r="Q72" s="3">
        <f>IF('Survey Responses'!Y72='Survey Responses'!Y$2,Marks!Q$2,0)</f>
        <v>0</v>
      </c>
      <c r="R72" s="3">
        <f>IF('Survey Responses'!Z72='Survey Responses'!Z$2,Marks!R$2,0)</f>
        <v>0</v>
      </c>
      <c r="S72" s="3">
        <v>4</v>
      </c>
      <c r="T72" s="3">
        <f>IF('Survey Responses'!AB72='Survey Responses'!AB$2,Marks!T$2,0)</f>
        <v>0</v>
      </c>
      <c r="U72" s="3">
        <f>IF('Survey Responses'!AC72='Survey Responses'!AC$2,Marks!U$2,0)</f>
        <v>0</v>
      </c>
      <c r="V72" s="3">
        <f>IF('Survey Responses'!AD72='Survey Responses'!AD$2,Marks!V$2,0)</f>
        <v>0</v>
      </c>
      <c r="W72" s="3">
        <f t="shared" si="4"/>
        <v>21</v>
      </c>
      <c r="X72" s="7">
        <f t="shared" si="5"/>
        <v>0.42</v>
      </c>
      <c r="Y72" s="41"/>
    </row>
    <row r="73" spans="2:25" x14ac:dyDescent="0.35">
      <c r="B73" s="3">
        <f t="shared" si="6"/>
        <v>70</v>
      </c>
      <c r="C73" s="3" t="s">
        <v>716</v>
      </c>
      <c r="D73" s="3">
        <f>IF('Survey Responses'!L73='Survey Responses'!L$2,Marks!D$2,0)</f>
        <v>0</v>
      </c>
      <c r="E73" s="3">
        <f>IF('Survey Responses'!M73='Survey Responses'!M$2,Marks!E$2,0)</f>
        <v>1</v>
      </c>
      <c r="F73" s="3">
        <f>IF('Survey Responses'!N73='Survey Responses'!N$2,Marks!F$2,0)</f>
        <v>1</v>
      </c>
      <c r="G73" s="3">
        <f>IF('Survey Responses'!O73='Survey Responses'!O$2,Marks!G$2,0)</f>
        <v>0</v>
      </c>
      <c r="H73" s="3">
        <f>IF('Survey Responses'!P73='Survey Responses'!P$2,Marks!H$2,0)</f>
        <v>0</v>
      </c>
      <c r="I73" s="3">
        <f>IF('Survey Responses'!Q73='Survey Responses'!Q$2,Marks!I$2,0)</f>
        <v>0</v>
      </c>
      <c r="J73" s="3">
        <f>IF('Survey Responses'!R73='Survey Responses'!R$2,Marks!J$2,0)</f>
        <v>2</v>
      </c>
      <c r="K73" s="3">
        <f>IF('Survey Responses'!S73='Survey Responses'!S$2,Marks!K$2,0)</f>
        <v>0</v>
      </c>
      <c r="L73" s="3">
        <f>IF('Survey Responses'!T73='Survey Responses'!T$2,Marks!L$2,0)</f>
        <v>2</v>
      </c>
      <c r="M73" s="3">
        <f>IF('Survey Responses'!U73='Survey Responses'!U$2,Marks!M$2,0)</f>
        <v>2</v>
      </c>
      <c r="N73" s="3">
        <f>IF('Survey Responses'!V73='Survey Responses'!V$2,Marks!N$2,0)</f>
        <v>2</v>
      </c>
      <c r="O73" s="3">
        <f>IF('Survey Responses'!W73='Survey Responses'!W$2,Marks!O$2,0)</f>
        <v>0</v>
      </c>
      <c r="P73" s="3">
        <f>IF('Survey Responses'!X73='Survey Responses'!X$2,Marks!P$2,0)</f>
        <v>2</v>
      </c>
      <c r="Q73" s="3">
        <f>IF('Survey Responses'!Y73='Survey Responses'!Y$2,Marks!Q$2,0)</f>
        <v>0</v>
      </c>
      <c r="R73" s="3">
        <f>IF('Survey Responses'!Z73='Survey Responses'!Z$2,Marks!R$2,0)</f>
        <v>0</v>
      </c>
      <c r="S73" s="3">
        <f>IF('Survey Responses'!AA73='Survey Responses'!AA$2,Marks!S$2,0)</f>
        <v>0</v>
      </c>
      <c r="T73" s="3">
        <f>IF('Survey Responses'!AB73='Survey Responses'!AB$2,Marks!T$2,0)</f>
        <v>0</v>
      </c>
      <c r="U73" s="3">
        <f>IF('Survey Responses'!AC73='Survey Responses'!AC$2,Marks!U$2,0)</f>
        <v>0</v>
      </c>
      <c r="V73" s="3">
        <f>IF('Survey Responses'!AD73='Survey Responses'!AD$2,Marks!V$2,0)</f>
        <v>0</v>
      </c>
      <c r="W73" s="3">
        <f t="shared" si="4"/>
        <v>12</v>
      </c>
      <c r="X73" s="7">
        <f t="shared" si="5"/>
        <v>0.24</v>
      </c>
      <c r="Y73" s="41"/>
    </row>
    <row r="74" spans="2:25" x14ac:dyDescent="0.35">
      <c r="B74" s="3">
        <f t="shared" si="6"/>
        <v>71</v>
      </c>
      <c r="C74" s="3" t="s">
        <v>718</v>
      </c>
      <c r="D74" s="3">
        <f>IF('Survey Responses'!L74='Survey Responses'!L$2,Marks!D$2,0)</f>
        <v>0</v>
      </c>
      <c r="E74" s="3">
        <f>IF('Survey Responses'!M74='Survey Responses'!M$2,Marks!E$2,0)</f>
        <v>1</v>
      </c>
      <c r="F74" s="3">
        <f>IF('Survey Responses'!N74='Survey Responses'!N$2,Marks!F$2,0)</f>
        <v>1</v>
      </c>
      <c r="G74" s="3">
        <f>IF('Survey Responses'!O74='Survey Responses'!O$2,Marks!G$2,0)</f>
        <v>1</v>
      </c>
      <c r="H74" s="3">
        <f>IF('Survey Responses'!P74='Survey Responses'!P$2,Marks!H$2,0)</f>
        <v>2</v>
      </c>
      <c r="I74" s="3">
        <f>IF('Survey Responses'!Q74='Survey Responses'!Q$2,Marks!I$2,0)</f>
        <v>2</v>
      </c>
      <c r="J74" s="3">
        <f>IF('Survey Responses'!R74='Survey Responses'!R$2,Marks!J$2,0)</f>
        <v>2</v>
      </c>
      <c r="K74" s="3">
        <f>IF('Survey Responses'!S74='Survey Responses'!S$2,Marks!K$2,0)</f>
        <v>2</v>
      </c>
      <c r="L74" s="3">
        <f>IF('Survey Responses'!T74='Survey Responses'!T$2,Marks!L$2,0)</f>
        <v>2</v>
      </c>
      <c r="M74" s="3">
        <f>IF('Survey Responses'!U74='Survey Responses'!U$2,Marks!M$2,0)</f>
        <v>2</v>
      </c>
      <c r="N74" s="3">
        <f>IF('Survey Responses'!V74='Survey Responses'!V$2,Marks!N$2,0)</f>
        <v>2</v>
      </c>
      <c r="O74" s="3">
        <f>IF('Survey Responses'!W74='Survey Responses'!W$2,Marks!O$2,0)</f>
        <v>2</v>
      </c>
      <c r="P74" s="3">
        <f>IF('Survey Responses'!X74='Survey Responses'!X$2,Marks!P$2,0)</f>
        <v>2</v>
      </c>
      <c r="Q74" s="3">
        <f>IF('Survey Responses'!Y74='Survey Responses'!Y$2,Marks!Q$2,0)</f>
        <v>2</v>
      </c>
      <c r="R74" s="3">
        <f>IF('Survey Responses'!Z74='Survey Responses'!Z$2,Marks!R$2,0)</f>
        <v>0</v>
      </c>
      <c r="S74" s="3">
        <f>IF('Survey Responses'!AA74='Survey Responses'!AA$2,Marks!S$2,0)</f>
        <v>0</v>
      </c>
      <c r="T74" s="3">
        <f>IF('Survey Responses'!AB74='Survey Responses'!AB$2,Marks!T$2,0)</f>
        <v>0</v>
      </c>
      <c r="U74" s="3">
        <f>IF('Survey Responses'!AC74='Survey Responses'!AC$2,Marks!U$2,0)</f>
        <v>0</v>
      </c>
      <c r="V74" s="3">
        <f>IF('Survey Responses'!AD74='Survey Responses'!AD$2,Marks!V$2,0)</f>
        <v>0</v>
      </c>
      <c r="W74" s="3">
        <f t="shared" si="4"/>
        <v>23</v>
      </c>
      <c r="X74" s="7">
        <f t="shared" si="5"/>
        <v>0.46</v>
      </c>
      <c r="Y74" s="41"/>
    </row>
    <row r="75" spans="2:25" x14ac:dyDescent="0.35">
      <c r="B75" s="3">
        <f t="shared" si="6"/>
        <v>72</v>
      </c>
      <c r="C75" s="3" t="s">
        <v>723</v>
      </c>
      <c r="D75" s="3">
        <f>IF('Survey Responses'!L75='Survey Responses'!L$2,Marks!D$2,0)</f>
        <v>0</v>
      </c>
      <c r="E75" s="3">
        <f>IF('Survey Responses'!M75='Survey Responses'!M$2,Marks!E$2,0)</f>
        <v>1</v>
      </c>
      <c r="F75" s="3">
        <f>IF('Survey Responses'!N75='Survey Responses'!N$2,Marks!F$2,0)</f>
        <v>1</v>
      </c>
      <c r="G75" s="3">
        <f>IF('Survey Responses'!O75='Survey Responses'!O$2,Marks!G$2,0)</f>
        <v>1</v>
      </c>
      <c r="H75" s="3">
        <f>IF('Survey Responses'!P75='Survey Responses'!P$2,Marks!H$2,0)</f>
        <v>2</v>
      </c>
      <c r="I75" s="3">
        <f>IF('Survey Responses'!Q75='Survey Responses'!Q$2,Marks!I$2,0)</f>
        <v>2</v>
      </c>
      <c r="J75" s="3">
        <f>IF('Survey Responses'!R75='Survey Responses'!R$2,Marks!J$2,0)</f>
        <v>2</v>
      </c>
      <c r="K75" s="3">
        <f>IF('Survey Responses'!S75='Survey Responses'!S$2,Marks!K$2,0)</f>
        <v>0</v>
      </c>
      <c r="L75" s="3">
        <f>IF('Survey Responses'!T75='Survey Responses'!T$2,Marks!L$2,0)</f>
        <v>2</v>
      </c>
      <c r="M75" s="3">
        <f>IF('Survey Responses'!U75='Survey Responses'!U$2,Marks!M$2,0)</f>
        <v>2</v>
      </c>
      <c r="N75" s="3">
        <f>IF('Survey Responses'!V75='Survey Responses'!V$2,Marks!N$2,0)</f>
        <v>2</v>
      </c>
      <c r="O75" s="3">
        <f>IF('Survey Responses'!W75='Survey Responses'!W$2,Marks!O$2,0)</f>
        <v>0</v>
      </c>
      <c r="P75" s="3">
        <f>IF('Survey Responses'!X75='Survey Responses'!X$2,Marks!P$2,0)</f>
        <v>2</v>
      </c>
      <c r="Q75" s="3">
        <f>IF('Survey Responses'!Y75='Survey Responses'!Y$2,Marks!Q$2,0)</f>
        <v>2</v>
      </c>
      <c r="R75" s="3">
        <f>IF('Survey Responses'!Z75='Survey Responses'!Z$2,Marks!R$2,0)</f>
        <v>0</v>
      </c>
      <c r="S75" s="3">
        <v>4</v>
      </c>
      <c r="T75" s="3">
        <f>IF('Survey Responses'!AB75='Survey Responses'!AB$2,Marks!T$2,0)</f>
        <v>0</v>
      </c>
      <c r="U75" s="3">
        <f>IF('Survey Responses'!AC75='Survey Responses'!AC$2,Marks!U$2,0)</f>
        <v>0</v>
      </c>
      <c r="V75" s="3">
        <f>IF('Survey Responses'!AD75='Survey Responses'!AD$2,Marks!V$2,0)</f>
        <v>0</v>
      </c>
      <c r="W75" s="3">
        <f t="shared" si="4"/>
        <v>23</v>
      </c>
      <c r="X75" s="7">
        <f t="shared" si="5"/>
        <v>0.46</v>
      </c>
      <c r="Y75" s="41"/>
    </row>
    <row r="76" spans="2:25" x14ac:dyDescent="0.35">
      <c r="B76" s="3">
        <f t="shared" si="6"/>
        <v>73</v>
      </c>
      <c r="C76" s="3" t="s">
        <v>731</v>
      </c>
      <c r="D76" s="3">
        <f>IF('Survey Responses'!L76='Survey Responses'!L$2,Marks!D$2,0)</f>
        <v>0</v>
      </c>
      <c r="E76" s="3">
        <f>IF('Survey Responses'!M76='Survey Responses'!M$2,Marks!E$2,0)</f>
        <v>1</v>
      </c>
      <c r="F76" s="3">
        <f>IF('Survey Responses'!N76='Survey Responses'!N$2,Marks!F$2,0)</f>
        <v>0</v>
      </c>
      <c r="G76" s="3">
        <f>IF('Survey Responses'!O76='Survey Responses'!O$2,Marks!G$2,0)</f>
        <v>0</v>
      </c>
      <c r="H76" s="3">
        <f>IF('Survey Responses'!P76='Survey Responses'!P$2,Marks!H$2,0)</f>
        <v>0</v>
      </c>
      <c r="I76" s="3">
        <f>IF('Survey Responses'!Q76='Survey Responses'!Q$2,Marks!I$2,0)</f>
        <v>0</v>
      </c>
      <c r="J76" s="3">
        <f>IF('Survey Responses'!R76='Survey Responses'!R$2,Marks!J$2,0)</f>
        <v>2</v>
      </c>
      <c r="K76" s="3">
        <f>IF('Survey Responses'!S76='Survey Responses'!S$2,Marks!K$2,0)</f>
        <v>0</v>
      </c>
      <c r="L76" s="3">
        <f>IF('Survey Responses'!T76='Survey Responses'!T$2,Marks!L$2,0)</f>
        <v>2</v>
      </c>
      <c r="M76" s="3">
        <f>IF('Survey Responses'!U76='Survey Responses'!U$2,Marks!M$2,0)</f>
        <v>2</v>
      </c>
      <c r="N76" s="3">
        <f>IF('Survey Responses'!V76='Survey Responses'!V$2,Marks!N$2,0)</f>
        <v>2</v>
      </c>
      <c r="O76" s="3">
        <f>IF('Survey Responses'!W76='Survey Responses'!W$2,Marks!O$2,0)</f>
        <v>0</v>
      </c>
      <c r="P76" s="3">
        <f>IF('Survey Responses'!X76='Survey Responses'!X$2,Marks!P$2,0)</f>
        <v>0</v>
      </c>
      <c r="Q76" s="3">
        <f>IF('Survey Responses'!Y76='Survey Responses'!Y$2,Marks!Q$2,0)</f>
        <v>0</v>
      </c>
      <c r="R76" s="3">
        <f>IF('Survey Responses'!Z76='Survey Responses'!Z$2,Marks!R$2,0)</f>
        <v>0</v>
      </c>
      <c r="S76" s="3">
        <f>IF('Survey Responses'!AA76='Survey Responses'!AA$2,Marks!S$2,0)</f>
        <v>0</v>
      </c>
      <c r="T76" s="3">
        <f>IF('Survey Responses'!AB76='Survey Responses'!AB$2,Marks!T$2,0)</f>
        <v>0</v>
      </c>
      <c r="U76" s="3">
        <f>IF('Survey Responses'!AC76='Survey Responses'!AC$2,Marks!U$2,0)</f>
        <v>0</v>
      </c>
      <c r="V76" s="3">
        <f>IF('Survey Responses'!AD76='Survey Responses'!AD$2,Marks!V$2,0)</f>
        <v>0</v>
      </c>
      <c r="W76" s="3">
        <f t="shared" si="4"/>
        <v>9</v>
      </c>
      <c r="X76" s="7">
        <f t="shared" si="5"/>
        <v>0.18</v>
      </c>
      <c r="Y76" s="41"/>
    </row>
    <row r="77" spans="2:25" x14ac:dyDescent="0.35">
      <c r="B77" s="3">
        <f t="shared" si="6"/>
        <v>74</v>
      </c>
      <c r="C77" s="3" t="s">
        <v>738</v>
      </c>
      <c r="D77" s="3">
        <f>IF('Survey Responses'!L77='Survey Responses'!L$2,Marks!D$2,0)</f>
        <v>0</v>
      </c>
      <c r="E77" s="3">
        <f>IF('Survey Responses'!M77='Survey Responses'!M$2,Marks!E$2,0)</f>
        <v>1</v>
      </c>
      <c r="F77" s="3">
        <f>IF('Survey Responses'!N77='Survey Responses'!N$2,Marks!F$2,0)</f>
        <v>1</v>
      </c>
      <c r="G77" s="3">
        <f>IF('Survey Responses'!O77='Survey Responses'!O$2,Marks!G$2,0)</f>
        <v>0</v>
      </c>
      <c r="H77" s="3">
        <f>IF('Survey Responses'!P77='Survey Responses'!P$2,Marks!H$2,0)</f>
        <v>0</v>
      </c>
      <c r="I77" s="3">
        <f>IF('Survey Responses'!Q77='Survey Responses'!Q$2,Marks!I$2,0)</f>
        <v>2</v>
      </c>
      <c r="J77" s="3">
        <f>IF('Survey Responses'!R77='Survey Responses'!R$2,Marks!J$2,0)</f>
        <v>2</v>
      </c>
      <c r="K77" s="3">
        <f>IF('Survey Responses'!S77='Survey Responses'!S$2,Marks!K$2,0)</f>
        <v>0</v>
      </c>
      <c r="L77" s="3">
        <f>IF('Survey Responses'!T77='Survey Responses'!T$2,Marks!L$2,0)</f>
        <v>0</v>
      </c>
      <c r="M77" s="3">
        <f>IF('Survey Responses'!U77='Survey Responses'!U$2,Marks!M$2,0)</f>
        <v>2</v>
      </c>
      <c r="N77" s="3">
        <f>IF('Survey Responses'!V77='Survey Responses'!V$2,Marks!N$2,0)</f>
        <v>2</v>
      </c>
      <c r="O77" s="3">
        <f>IF('Survey Responses'!W77='Survey Responses'!W$2,Marks!O$2,0)</f>
        <v>0</v>
      </c>
      <c r="P77" s="3">
        <f>IF('Survey Responses'!X77='Survey Responses'!X$2,Marks!P$2,0)</f>
        <v>0</v>
      </c>
      <c r="Q77" s="3">
        <f>IF('Survey Responses'!Y77='Survey Responses'!Y$2,Marks!Q$2,0)</f>
        <v>0</v>
      </c>
      <c r="R77" s="3">
        <f>IF('Survey Responses'!Z77='Survey Responses'!Z$2,Marks!R$2,0)</f>
        <v>0</v>
      </c>
      <c r="S77" s="3">
        <f>IF('Survey Responses'!AA77='Survey Responses'!AA$2,Marks!S$2,0)</f>
        <v>0</v>
      </c>
      <c r="T77" s="3">
        <f>IF('Survey Responses'!AB77='Survey Responses'!AB$2,Marks!T$2,0)</f>
        <v>0</v>
      </c>
      <c r="U77" s="3">
        <f>IF('Survey Responses'!AC77='Survey Responses'!AC$2,Marks!U$2,0)</f>
        <v>0</v>
      </c>
      <c r="V77" s="3">
        <f>IF('Survey Responses'!AD77='Survey Responses'!AD$2,Marks!V$2,0)</f>
        <v>0</v>
      </c>
      <c r="W77" s="3">
        <f t="shared" si="4"/>
        <v>10</v>
      </c>
      <c r="X77" s="7">
        <f t="shared" si="5"/>
        <v>0.2</v>
      </c>
      <c r="Y77" s="41"/>
    </row>
    <row r="78" spans="2:25" x14ac:dyDescent="0.35">
      <c r="B78" s="3">
        <f t="shared" si="6"/>
        <v>75</v>
      </c>
      <c r="C78" s="3" t="s">
        <v>745</v>
      </c>
      <c r="D78" s="3">
        <f>IF('Survey Responses'!L78='Survey Responses'!L$2,Marks!D$2,0)</f>
        <v>0</v>
      </c>
      <c r="E78" s="3">
        <f>IF('Survey Responses'!M78='Survey Responses'!M$2,Marks!E$2,0)</f>
        <v>1</v>
      </c>
      <c r="F78" s="3">
        <f>IF('Survey Responses'!N78='Survey Responses'!N$2,Marks!F$2,0)</f>
        <v>1</v>
      </c>
      <c r="G78" s="3">
        <f>IF('Survey Responses'!O78='Survey Responses'!O$2,Marks!G$2,0)</f>
        <v>0</v>
      </c>
      <c r="H78" s="3">
        <f>IF('Survey Responses'!P78='Survey Responses'!P$2,Marks!H$2,0)</f>
        <v>2</v>
      </c>
      <c r="I78" s="3">
        <f>IF('Survey Responses'!Q78='Survey Responses'!Q$2,Marks!I$2,0)</f>
        <v>0</v>
      </c>
      <c r="J78" s="3">
        <f>IF('Survey Responses'!R78='Survey Responses'!R$2,Marks!J$2,0)</f>
        <v>2</v>
      </c>
      <c r="K78" s="3">
        <f>IF('Survey Responses'!S78='Survey Responses'!S$2,Marks!K$2,0)</f>
        <v>0</v>
      </c>
      <c r="L78" s="3">
        <f>IF('Survey Responses'!T78='Survey Responses'!T$2,Marks!L$2,0)</f>
        <v>0</v>
      </c>
      <c r="M78" s="3">
        <f>IF('Survey Responses'!U78='Survey Responses'!U$2,Marks!M$2,0)</f>
        <v>0</v>
      </c>
      <c r="N78" s="3">
        <f>IF('Survey Responses'!V78='Survey Responses'!V$2,Marks!N$2,0)</f>
        <v>0</v>
      </c>
      <c r="O78" s="3">
        <f>IF('Survey Responses'!W78='Survey Responses'!W$2,Marks!O$2,0)</f>
        <v>0</v>
      </c>
      <c r="P78" s="3">
        <f>IF('Survey Responses'!X78='Survey Responses'!X$2,Marks!P$2,0)</f>
        <v>2</v>
      </c>
      <c r="Q78" s="3">
        <f>IF('Survey Responses'!Y78='Survey Responses'!Y$2,Marks!Q$2,0)</f>
        <v>0</v>
      </c>
      <c r="R78" s="3">
        <f>IF('Survey Responses'!Z78='Survey Responses'!Z$2,Marks!R$2,0)</f>
        <v>0</v>
      </c>
      <c r="S78" s="3">
        <f>IF('Survey Responses'!AA78='Survey Responses'!AA$2,Marks!S$2,0)</f>
        <v>0</v>
      </c>
      <c r="T78" s="3">
        <f>IF('Survey Responses'!AB78='Survey Responses'!AB$2,Marks!T$2,0)</f>
        <v>0</v>
      </c>
      <c r="U78" s="3">
        <f>IF('Survey Responses'!AC78='Survey Responses'!AC$2,Marks!U$2,0)</f>
        <v>0</v>
      </c>
      <c r="V78" s="3">
        <f>IF('Survey Responses'!AD78='Survey Responses'!AD$2,Marks!V$2,0)</f>
        <v>0</v>
      </c>
      <c r="W78" s="3">
        <f t="shared" si="4"/>
        <v>8</v>
      </c>
      <c r="X78" s="7">
        <f t="shared" si="5"/>
        <v>0.16</v>
      </c>
      <c r="Y78" s="41"/>
    </row>
    <row r="79" spans="2:25" x14ac:dyDescent="0.35">
      <c r="B79" s="3">
        <f t="shared" si="6"/>
        <v>76</v>
      </c>
      <c r="C79" s="3" t="s">
        <v>750</v>
      </c>
      <c r="D79" s="3">
        <f>IF('Survey Responses'!L79='Survey Responses'!L$2,Marks!D$2,0)</f>
        <v>0</v>
      </c>
      <c r="E79" s="3">
        <f>IF('Survey Responses'!M79='Survey Responses'!M$2,Marks!E$2,0)</f>
        <v>1</v>
      </c>
      <c r="F79" s="3">
        <f>IF('Survey Responses'!N79='Survey Responses'!N$2,Marks!F$2,0)</f>
        <v>1</v>
      </c>
      <c r="G79" s="3">
        <f>IF('Survey Responses'!O79='Survey Responses'!O$2,Marks!G$2,0)</f>
        <v>1</v>
      </c>
      <c r="H79" s="3">
        <f>IF('Survey Responses'!P79='Survey Responses'!P$2,Marks!H$2,0)</f>
        <v>2</v>
      </c>
      <c r="I79" s="3">
        <f>IF('Survey Responses'!Q79='Survey Responses'!Q$2,Marks!I$2,0)</f>
        <v>2</v>
      </c>
      <c r="J79" s="3">
        <f>IF('Survey Responses'!R79='Survey Responses'!R$2,Marks!J$2,0)</f>
        <v>2</v>
      </c>
      <c r="K79" s="3">
        <f>IF('Survey Responses'!S79='Survey Responses'!S$2,Marks!K$2,0)</f>
        <v>0</v>
      </c>
      <c r="L79" s="3">
        <f>IF('Survey Responses'!T79='Survey Responses'!T$2,Marks!L$2,0)</f>
        <v>2</v>
      </c>
      <c r="M79" s="3">
        <f>IF('Survey Responses'!U79='Survey Responses'!U$2,Marks!M$2,0)</f>
        <v>2</v>
      </c>
      <c r="N79" s="3">
        <f>IF('Survey Responses'!V79='Survey Responses'!V$2,Marks!N$2,0)</f>
        <v>2</v>
      </c>
      <c r="O79" s="3">
        <f>IF('Survey Responses'!W79='Survey Responses'!W$2,Marks!O$2,0)</f>
        <v>0</v>
      </c>
      <c r="P79" s="3">
        <f>IF('Survey Responses'!X79='Survey Responses'!X$2,Marks!P$2,0)</f>
        <v>2</v>
      </c>
      <c r="Q79" s="3">
        <f>IF('Survey Responses'!Y79='Survey Responses'!Y$2,Marks!Q$2,0)</f>
        <v>2</v>
      </c>
      <c r="R79" s="3">
        <f>IF('Survey Responses'!Z79='Survey Responses'!Z$2,Marks!R$2,0)</f>
        <v>0</v>
      </c>
      <c r="S79" s="3">
        <v>4</v>
      </c>
      <c r="T79" s="3">
        <f>IF('Survey Responses'!AB79='Survey Responses'!AB$2,Marks!T$2,0)</f>
        <v>0</v>
      </c>
      <c r="U79" s="3">
        <f>IF('Survey Responses'!AC79='Survey Responses'!AC$2,Marks!U$2,0)</f>
        <v>0</v>
      </c>
      <c r="V79" s="3">
        <f>IF('Survey Responses'!AD79='Survey Responses'!AD$2,Marks!V$2,0)</f>
        <v>0</v>
      </c>
      <c r="W79" s="3">
        <f t="shared" si="4"/>
        <v>23</v>
      </c>
      <c r="X79" s="7">
        <f t="shared" si="5"/>
        <v>0.46</v>
      </c>
      <c r="Y79" s="41"/>
    </row>
    <row r="80" spans="2:25" x14ac:dyDescent="0.35">
      <c r="B80" s="3">
        <f t="shared" si="6"/>
        <v>77</v>
      </c>
      <c r="C80" s="3" t="s">
        <v>753</v>
      </c>
      <c r="D80" s="3">
        <f>IF('Survey Responses'!L80='Survey Responses'!L$2,Marks!D$2,0)</f>
        <v>0</v>
      </c>
      <c r="E80" s="3">
        <f>IF('Survey Responses'!M80='Survey Responses'!M$2,Marks!E$2,0)</f>
        <v>1</v>
      </c>
      <c r="F80" s="3">
        <f>IF('Survey Responses'!N80='Survey Responses'!N$2,Marks!F$2,0)</f>
        <v>1</v>
      </c>
      <c r="G80" s="3">
        <f>IF('Survey Responses'!O80='Survey Responses'!O$2,Marks!G$2,0)</f>
        <v>1</v>
      </c>
      <c r="H80" s="3">
        <f>IF('Survey Responses'!P80='Survey Responses'!P$2,Marks!H$2,0)</f>
        <v>2</v>
      </c>
      <c r="I80" s="3">
        <f>IF('Survey Responses'!Q80='Survey Responses'!Q$2,Marks!I$2,0)</f>
        <v>2</v>
      </c>
      <c r="J80" s="3">
        <f>IF('Survey Responses'!R80='Survey Responses'!R$2,Marks!J$2,0)</f>
        <v>2</v>
      </c>
      <c r="K80" s="3">
        <f>IF('Survey Responses'!S80='Survey Responses'!S$2,Marks!K$2,0)</f>
        <v>2</v>
      </c>
      <c r="L80" s="3">
        <f>IF('Survey Responses'!T80='Survey Responses'!T$2,Marks!L$2,0)</f>
        <v>2</v>
      </c>
      <c r="M80" s="3">
        <f>IF('Survey Responses'!U80='Survey Responses'!U$2,Marks!M$2,0)</f>
        <v>0</v>
      </c>
      <c r="N80" s="3">
        <f>IF('Survey Responses'!V80='Survey Responses'!V$2,Marks!N$2,0)</f>
        <v>2</v>
      </c>
      <c r="O80" s="3">
        <f>IF('Survey Responses'!W80='Survey Responses'!W$2,Marks!O$2,0)</f>
        <v>0</v>
      </c>
      <c r="P80" s="3">
        <f>IF('Survey Responses'!X80='Survey Responses'!X$2,Marks!P$2,0)</f>
        <v>2</v>
      </c>
      <c r="Q80" s="3">
        <f>IF('Survey Responses'!Y80='Survey Responses'!Y$2,Marks!Q$2,0)</f>
        <v>2</v>
      </c>
      <c r="R80" s="3">
        <f>IF('Survey Responses'!Z80='Survey Responses'!Z$2,Marks!R$2,0)</f>
        <v>0</v>
      </c>
      <c r="S80" s="3">
        <v>4</v>
      </c>
      <c r="T80" s="3">
        <f>IF('Survey Responses'!AB80='Survey Responses'!AB$2,Marks!T$2,0)</f>
        <v>0</v>
      </c>
      <c r="U80" s="3">
        <f>IF('Survey Responses'!AC80='Survey Responses'!AC$2,Marks!U$2,0)</f>
        <v>0</v>
      </c>
      <c r="V80" s="3">
        <f>IF('Survey Responses'!AD80='Survey Responses'!AD$2,Marks!V$2,0)</f>
        <v>0</v>
      </c>
      <c r="W80" s="3">
        <f t="shared" si="4"/>
        <v>23</v>
      </c>
      <c r="X80" s="7">
        <f t="shared" si="5"/>
        <v>0.46</v>
      </c>
      <c r="Y80" s="41"/>
    </row>
    <row r="81" spans="2:25" x14ac:dyDescent="0.35">
      <c r="B81" s="3">
        <f t="shared" si="6"/>
        <v>78</v>
      </c>
      <c r="C81" s="3" t="s">
        <v>759</v>
      </c>
      <c r="D81" s="3">
        <f>IF('Survey Responses'!L81='Survey Responses'!L$2,Marks!D$2,0)</f>
        <v>0</v>
      </c>
      <c r="E81" s="3">
        <f>IF('Survey Responses'!M81='Survey Responses'!M$2,Marks!E$2,0)</f>
        <v>1</v>
      </c>
      <c r="F81" s="3">
        <f>IF('Survey Responses'!N81='Survey Responses'!N$2,Marks!F$2,0)</f>
        <v>1</v>
      </c>
      <c r="G81" s="3">
        <f>IF('Survey Responses'!O81='Survey Responses'!O$2,Marks!G$2,0)</f>
        <v>1</v>
      </c>
      <c r="H81" s="3">
        <f>IF('Survey Responses'!P81='Survey Responses'!P$2,Marks!H$2,0)</f>
        <v>2</v>
      </c>
      <c r="I81" s="3">
        <f>IF('Survey Responses'!Q81='Survey Responses'!Q$2,Marks!I$2,0)</f>
        <v>2</v>
      </c>
      <c r="J81" s="3">
        <f>IF('Survey Responses'!R81='Survey Responses'!R$2,Marks!J$2,0)</f>
        <v>2</v>
      </c>
      <c r="K81" s="3">
        <f>IF('Survey Responses'!S81='Survey Responses'!S$2,Marks!K$2,0)</f>
        <v>0</v>
      </c>
      <c r="L81" s="3">
        <f>IF('Survey Responses'!T81='Survey Responses'!T$2,Marks!L$2,0)</f>
        <v>2</v>
      </c>
      <c r="M81" s="3">
        <f>IF('Survey Responses'!U81='Survey Responses'!U$2,Marks!M$2,0)</f>
        <v>2</v>
      </c>
      <c r="N81" s="3">
        <f>IF('Survey Responses'!V81='Survey Responses'!V$2,Marks!N$2,0)</f>
        <v>2</v>
      </c>
      <c r="O81" s="3">
        <f>IF('Survey Responses'!W81='Survey Responses'!W$2,Marks!O$2,0)</f>
        <v>0</v>
      </c>
      <c r="P81" s="3">
        <f>IF('Survey Responses'!X81='Survey Responses'!X$2,Marks!P$2,0)</f>
        <v>2</v>
      </c>
      <c r="Q81" s="3">
        <f>IF('Survey Responses'!Y81='Survey Responses'!Y$2,Marks!Q$2,0)</f>
        <v>2</v>
      </c>
      <c r="R81" s="3">
        <f>IF('Survey Responses'!Z81='Survey Responses'!Z$2,Marks!R$2,0)</f>
        <v>0</v>
      </c>
      <c r="S81" s="3">
        <v>4</v>
      </c>
      <c r="T81" s="3">
        <f>IF('Survey Responses'!AB81='Survey Responses'!AB$2,Marks!T$2,0)</f>
        <v>0</v>
      </c>
      <c r="U81" s="3">
        <f>IF('Survey Responses'!AC81='Survey Responses'!AC$2,Marks!U$2,0)</f>
        <v>0</v>
      </c>
      <c r="V81" s="3">
        <f>IF('Survey Responses'!AD81='Survey Responses'!AD$2,Marks!V$2,0)</f>
        <v>0</v>
      </c>
      <c r="W81" s="3">
        <f t="shared" si="4"/>
        <v>23</v>
      </c>
      <c r="X81" s="7">
        <f t="shared" si="5"/>
        <v>0.46</v>
      </c>
      <c r="Y81" s="41"/>
    </row>
    <row r="82" spans="2:25" x14ac:dyDescent="0.35">
      <c r="B82" s="3">
        <f t="shared" si="6"/>
        <v>79</v>
      </c>
      <c r="C82" s="3" t="s">
        <v>764</v>
      </c>
      <c r="D82" s="3">
        <f>IF('Survey Responses'!L82='Survey Responses'!L$2,Marks!D$2,0)</f>
        <v>0</v>
      </c>
      <c r="E82" s="3">
        <f>IF('Survey Responses'!M82='Survey Responses'!M$2,Marks!E$2,0)</f>
        <v>1</v>
      </c>
      <c r="F82" s="3">
        <f>IF('Survey Responses'!N82='Survey Responses'!N$2,Marks!F$2,0)</f>
        <v>1</v>
      </c>
      <c r="G82" s="3">
        <f>IF('Survey Responses'!O82='Survey Responses'!O$2,Marks!G$2,0)</f>
        <v>1</v>
      </c>
      <c r="H82" s="3">
        <f>IF('Survey Responses'!P82='Survey Responses'!P$2,Marks!H$2,0)</f>
        <v>2</v>
      </c>
      <c r="I82" s="3">
        <f>IF('Survey Responses'!Q82='Survey Responses'!Q$2,Marks!I$2,0)</f>
        <v>2</v>
      </c>
      <c r="J82" s="3">
        <f>IF('Survey Responses'!R82='Survey Responses'!R$2,Marks!J$2,0)</f>
        <v>2</v>
      </c>
      <c r="K82" s="3">
        <f>IF('Survey Responses'!S82='Survey Responses'!S$2,Marks!K$2,0)</f>
        <v>0</v>
      </c>
      <c r="L82" s="3">
        <f>IF('Survey Responses'!T82='Survey Responses'!T$2,Marks!L$2,0)</f>
        <v>2</v>
      </c>
      <c r="M82" s="3">
        <f>IF('Survey Responses'!U82='Survey Responses'!U$2,Marks!M$2,0)</f>
        <v>2</v>
      </c>
      <c r="N82" s="3">
        <f>IF('Survey Responses'!V82='Survey Responses'!V$2,Marks!N$2,0)</f>
        <v>2</v>
      </c>
      <c r="O82" s="3">
        <f>IF('Survey Responses'!W82='Survey Responses'!W$2,Marks!O$2,0)</f>
        <v>0</v>
      </c>
      <c r="P82" s="3">
        <f>IF('Survey Responses'!X82='Survey Responses'!X$2,Marks!P$2,0)</f>
        <v>0</v>
      </c>
      <c r="Q82" s="3">
        <f>IF('Survey Responses'!Y82='Survey Responses'!Y$2,Marks!Q$2,0)</f>
        <v>2</v>
      </c>
      <c r="R82" s="3">
        <f>IF('Survey Responses'!Z82='Survey Responses'!Z$2,Marks!R$2,0)</f>
        <v>0</v>
      </c>
      <c r="S82" s="3">
        <f>IF('Survey Responses'!AA82='Survey Responses'!AA$2,Marks!S$2,0)</f>
        <v>0</v>
      </c>
      <c r="T82" s="3">
        <f>IF('Survey Responses'!AB82='Survey Responses'!AB$2,Marks!T$2,0)</f>
        <v>0</v>
      </c>
      <c r="U82" s="3">
        <f>IF('Survey Responses'!AC82='Survey Responses'!AC$2,Marks!U$2,0)</f>
        <v>0</v>
      </c>
      <c r="V82" s="3">
        <f>IF('Survey Responses'!AD82='Survey Responses'!AD$2,Marks!V$2,0)</f>
        <v>0</v>
      </c>
      <c r="W82" s="3">
        <f t="shared" si="4"/>
        <v>17</v>
      </c>
      <c r="X82" s="7">
        <f t="shared" si="5"/>
        <v>0.34</v>
      </c>
      <c r="Y82" s="41"/>
    </row>
    <row r="83" spans="2:25" x14ac:dyDescent="0.35">
      <c r="B83" s="3">
        <f t="shared" si="6"/>
        <v>80</v>
      </c>
      <c r="C83" s="3" t="s">
        <v>770</v>
      </c>
      <c r="D83" s="3">
        <f>IF('Survey Responses'!L83='Survey Responses'!L$2,Marks!D$2,0)</f>
        <v>0</v>
      </c>
      <c r="E83" s="3">
        <f>IF('Survey Responses'!M83='Survey Responses'!M$2,Marks!E$2,0)</f>
        <v>1</v>
      </c>
      <c r="F83" s="3">
        <f>IF('Survey Responses'!N83='Survey Responses'!N$2,Marks!F$2,0)</f>
        <v>1</v>
      </c>
      <c r="G83" s="3">
        <f>IF('Survey Responses'!O83='Survey Responses'!O$2,Marks!G$2,0)</f>
        <v>1</v>
      </c>
      <c r="H83" s="3">
        <f>IF('Survey Responses'!P83='Survey Responses'!P$2,Marks!H$2,0)</f>
        <v>2</v>
      </c>
      <c r="I83" s="3">
        <f>IF('Survey Responses'!Q83='Survey Responses'!Q$2,Marks!I$2,0)</f>
        <v>2</v>
      </c>
      <c r="J83" s="3">
        <f>IF('Survey Responses'!R83='Survey Responses'!R$2,Marks!J$2,0)</f>
        <v>2</v>
      </c>
      <c r="K83" s="3">
        <f>IF('Survey Responses'!S83='Survey Responses'!S$2,Marks!K$2,0)</f>
        <v>2</v>
      </c>
      <c r="L83" s="3">
        <f>IF('Survey Responses'!T83='Survey Responses'!T$2,Marks!L$2,0)</f>
        <v>0</v>
      </c>
      <c r="M83" s="3">
        <f>IF('Survey Responses'!U83='Survey Responses'!U$2,Marks!M$2,0)</f>
        <v>2</v>
      </c>
      <c r="N83" s="3">
        <f>IF('Survey Responses'!V83='Survey Responses'!V$2,Marks!N$2,0)</f>
        <v>2</v>
      </c>
      <c r="O83" s="3">
        <f>IF('Survey Responses'!W83='Survey Responses'!W$2,Marks!O$2,0)</f>
        <v>0</v>
      </c>
      <c r="P83" s="3">
        <f>IF('Survey Responses'!X83='Survey Responses'!X$2,Marks!P$2,0)</f>
        <v>2</v>
      </c>
      <c r="Q83" s="3">
        <f>IF('Survey Responses'!Y83='Survey Responses'!Y$2,Marks!Q$2,0)</f>
        <v>2</v>
      </c>
      <c r="R83" s="3">
        <f>IF('Survey Responses'!Z83='Survey Responses'!Z$2,Marks!R$2,0)</f>
        <v>0</v>
      </c>
      <c r="S83" s="3">
        <f>IF('Survey Responses'!AA83='Survey Responses'!AA$2,Marks!S$2,0)</f>
        <v>0</v>
      </c>
      <c r="T83" s="3">
        <f>IF('Survey Responses'!AB83='Survey Responses'!AB$2,Marks!T$2,0)</f>
        <v>0</v>
      </c>
      <c r="U83" s="3">
        <v>5</v>
      </c>
      <c r="V83" s="3">
        <f>IF('Survey Responses'!AD83='Survey Responses'!AD$2,Marks!V$2,0)</f>
        <v>0</v>
      </c>
      <c r="W83" s="3">
        <f t="shared" si="4"/>
        <v>24</v>
      </c>
      <c r="X83" s="7">
        <f t="shared" si="5"/>
        <v>0.48</v>
      </c>
      <c r="Y83" s="41"/>
    </row>
    <row r="84" spans="2:25" x14ac:dyDescent="0.35">
      <c r="B84" s="3">
        <f t="shared" si="6"/>
        <v>81</v>
      </c>
      <c r="C84" s="3" t="s">
        <v>775</v>
      </c>
      <c r="D84" s="3">
        <f>IF('Survey Responses'!L84='Survey Responses'!L$2,Marks!D$2,0)</f>
        <v>0</v>
      </c>
      <c r="E84" s="3">
        <f>IF('Survey Responses'!M84='Survey Responses'!M$2,Marks!E$2,0)</f>
        <v>1</v>
      </c>
      <c r="F84" s="3">
        <f>IF('Survey Responses'!N84='Survey Responses'!N$2,Marks!F$2,0)</f>
        <v>1</v>
      </c>
      <c r="G84" s="3">
        <f>IF('Survey Responses'!O84='Survey Responses'!O$2,Marks!G$2,0)</f>
        <v>1</v>
      </c>
      <c r="H84" s="3">
        <f>IF('Survey Responses'!P84='Survey Responses'!P$2,Marks!H$2,0)</f>
        <v>2</v>
      </c>
      <c r="I84" s="3">
        <f>IF('Survey Responses'!Q84='Survey Responses'!Q$2,Marks!I$2,0)</f>
        <v>2</v>
      </c>
      <c r="J84" s="3">
        <f>IF('Survey Responses'!R84='Survey Responses'!R$2,Marks!J$2,0)</f>
        <v>0</v>
      </c>
      <c r="K84" s="3">
        <f>IF('Survey Responses'!S84='Survey Responses'!S$2,Marks!K$2,0)</f>
        <v>2</v>
      </c>
      <c r="L84" s="3">
        <f>IF('Survey Responses'!T84='Survey Responses'!T$2,Marks!L$2,0)</f>
        <v>2</v>
      </c>
      <c r="M84" s="3">
        <f>IF('Survey Responses'!U84='Survey Responses'!U$2,Marks!M$2,0)</f>
        <v>0</v>
      </c>
      <c r="N84" s="3">
        <f>IF('Survey Responses'!V84='Survey Responses'!V$2,Marks!N$2,0)</f>
        <v>2</v>
      </c>
      <c r="O84" s="3">
        <f>IF('Survey Responses'!W84='Survey Responses'!W$2,Marks!O$2,0)</f>
        <v>0</v>
      </c>
      <c r="P84" s="3">
        <f>IF('Survey Responses'!X84='Survey Responses'!X$2,Marks!P$2,0)</f>
        <v>2</v>
      </c>
      <c r="Q84" s="3">
        <f>IF('Survey Responses'!Y84='Survey Responses'!Y$2,Marks!Q$2,0)</f>
        <v>2</v>
      </c>
      <c r="R84" s="3">
        <f>IF('Survey Responses'!Z84='Survey Responses'!Z$2,Marks!R$2,0)</f>
        <v>0</v>
      </c>
      <c r="S84" s="3">
        <f>IF('Survey Responses'!AA84='Survey Responses'!AA$2,Marks!S$2,0)</f>
        <v>0</v>
      </c>
      <c r="T84" s="3">
        <f>IF('Survey Responses'!AB84='Survey Responses'!AB$2,Marks!T$2,0)</f>
        <v>0</v>
      </c>
      <c r="U84" s="3">
        <f>IF('Survey Responses'!AC84='Survey Responses'!AC$2,Marks!U$2,0)</f>
        <v>0</v>
      </c>
      <c r="V84" s="3">
        <f>IF('Survey Responses'!AD84='Survey Responses'!AD$2,Marks!V$2,0)</f>
        <v>0</v>
      </c>
      <c r="W84" s="3">
        <f t="shared" si="4"/>
        <v>17</v>
      </c>
      <c r="X84" s="7">
        <f t="shared" si="5"/>
        <v>0.34</v>
      </c>
      <c r="Y84" s="41"/>
    </row>
    <row r="85" spans="2:25" x14ac:dyDescent="0.35">
      <c r="B85" s="3">
        <f t="shared" si="6"/>
        <v>82</v>
      </c>
      <c r="C85" s="3" t="s">
        <v>782</v>
      </c>
      <c r="D85" s="3">
        <f>IF('Survey Responses'!L85='Survey Responses'!L$2,Marks!D$2,0)</f>
        <v>0</v>
      </c>
      <c r="E85" s="3">
        <f>IF('Survey Responses'!M85='Survey Responses'!M$2,Marks!E$2,0)</f>
        <v>1</v>
      </c>
      <c r="F85" s="3">
        <f>IF('Survey Responses'!N85='Survey Responses'!N$2,Marks!F$2,0)</f>
        <v>1</v>
      </c>
      <c r="G85" s="3">
        <f>IF('Survey Responses'!O85='Survey Responses'!O$2,Marks!G$2,0)</f>
        <v>1</v>
      </c>
      <c r="H85" s="3">
        <f>IF('Survey Responses'!P85='Survey Responses'!P$2,Marks!H$2,0)</f>
        <v>2</v>
      </c>
      <c r="I85" s="3">
        <f>IF('Survey Responses'!Q85='Survey Responses'!Q$2,Marks!I$2,0)</f>
        <v>2</v>
      </c>
      <c r="J85" s="3">
        <f>IF('Survey Responses'!R85='Survey Responses'!R$2,Marks!J$2,0)</f>
        <v>2</v>
      </c>
      <c r="K85" s="3">
        <f>IF('Survey Responses'!S85='Survey Responses'!S$2,Marks!K$2,0)</f>
        <v>2</v>
      </c>
      <c r="L85" s="3">
        <f>IF('Survey Responses'!T85='Survey Responses'!T$2,Marks!L$2,0)</f>
        <v>2</v>
      </c>
      <c r="M85" s="3">
        <f>IF('Survey Responses'!U85='Survey Responses'!U$2,Marks!M$2,0)</f>
        <v>2</v>
      </c>
      <c r="N85" s="3">
        <f>IF('Survey Responses'!V85='Survey Responses'!V$2,Marks!N$2,0)</f>
        <v>2</v>
      </c>
      <c r="O85" s="3">
        <f>IF('Survey Responses'!W85='Survey Responses'!W$2,Marks!O$2,0)</f>
        <v>2</v>
      </c>
      <c r="P85" s="3">
        <f>IF('Survey Responses'!X85='Survey Responses'!X$2,Marks!P$2,0)</f>
        <v>2</v>
      </c>
      <c r="Q85" s="3">
        <f>IF('Survey Responses'!Y85='Survey Responses'!Y$2,Marks!Q$2,0)</f>
        <v>2</v>
      </c>
      <c r="R85" s="3">
        <f>IF('Survey Responses'!Z85='Survey Responses'!Z$2,Marks!R$2,0)</f>
        <v>0</v>
      </c>
      <c r="S85" s="3">
        <v>4</v>
      </c>
      <c r="T85" s="3">
        <f>IF('Survey Responses'!AB85='Survey Responses'!AB$2,Marks!T$2,0)</f>
        <v>0</v>
      </c>
      <c r="U85" s="3">
        <v>5</v>
      </c>
      <c r="V85" s="3">
        <f>IF('Survey Responses'!AD85='Survey Responses'!AD$2,Marks!V$2,0)</f>
        <v>0</v>
      </c>
      <c r="W85" s="3">
        <f t="shared" si="4"/>
        <v>32</v>
      </c>
      <c r="X85" s="7">
        <f t="shared" si="5"/>
        <v>0.64</v>
      </c>
      <c r="Y85" s="41"/>
    </row>
    <row r="86" spans="2:25" x14ac:dyDescent="0.35">
      <c r="B86" s="3">
        <f t="shared" si="6"/>
        <v>83</v>
      </c>
      <c r="C86" s="3" t="s">
        <v>789</v>
      </c>
      <c r="D86" s="3">
        <f>IF('Survey Responses'!L86='Survey Responses'!L$2,Marks!D$2,0)</f>
        <v>0</v>
      </c>
      <c r="E86" s="3">
        <f>IF('Survey Responses'!M86='Survey Responses'!M$2,Marks!E$2,0)</f>
        <v>1</v>
      </c>
      <c r="F86" s="3">
        <f>IF('Survey Responses'!N86='Survey Responses'!N$2,Marks!F$2,0)</f>
        <v>1</v>
      </c>
      <c r="G86" s="3">
        <f>IF('Survey Responses'!O86='Survey Responses'!O$2,Marks!G$2,0)</f>
        <v>1</v>
      </c>
      <c r="H86" s="3">
        <f>IF('Survey Responses'!P86='Survey Responses'!P$2,Marks!H$2,0)</f>
        <v>2</v>
      </c>
      <c r="I86" s="3">
        <f>IF('Survey Responses'!Q86='Survey Responses'!Q$2,Marks!I$2,0)</f>
        <v>2</v>
      </c>
      <c r="J86" s="3">
        <f>IF('Survey Responses'!R86='Survey Responses'!R$2,Marks!J$2,0)</f>
        <v>2</v>
      </c>
      <c r="K86" s="3">
        <f>IF('Survey Responses'!S86='Survey Responses'!S$2,Marks!K$2,0)</f>
        <v>2</v>
      </c>
      <c r="L86" s="3">
        <f>IF('Survey Responses'!T86='Survey Responses'!T$2,Marks!L$2,0)</f>
        <v>2</v>
      </c>
      <c r="M86" s="3">
        <f>IF('Survey Responses'!U86='Survey Responses'!U$2,Marks!M$2,0)</f>
        <v>2</v>
      </c>
      <c r="N86" s="3">
        <f>IF('Survey Responses'!V86='Survey Responses'!V$2,Marks!N$2,0)</f>
        <v>2</v>
      </c>
      <c r="O86" s="3">
        <f>IF('Survey Responses'!W86='Survey Responses'!W$2,Marks!O$2,0)</f>
        <v>2</v>
      </c>
      <c r="P86" s="3">
        <f>IF('Survey Responses'!X86='Survey Responses'!X$2,Marks!P$2,0)</f>
        <v>2</v>
      </c>
      <c r="Q86" s="3">
        <f>IF('Survey Responses'!Y86='Survey Responses'!Y$2,Marks!Q$2,0)</f>
        <v>2</v>
      </c>
      <c r="R86" s="3">
        <f>IF('Survey Responses'!Z86='Survey Responses'!Z$2,Marks!R$2,0)</f>
        <v>0</v>
      </c>
      <c r="S86" s="3">
        <v>4</v>
      </c>
      <c r="T86" s="3">
        <f>IF('Survey Responses'!AB86='Survey Responses'!AB$2,Marks!T$2,0)</f>
        <v>0</v>
      </c>
      <c r="U86" s="3">
        <v>5</v>
      </c>
      <c r="V86" s="3">
        <f>IF('Survey Responses'!AD86='Survey Responses'!AD$2,Marks!V$2,0)</f>
        <v>0</v>
      </c>
      <c r="W86" s="3">
        <f t="shared" si="4"/>
        <v>32</v>
      </c>
      <c r="X86" s="7">
        <f t="shared" si="5"/>
        <v>0.64</v>
      </c>
      <c r="Y86" s="41"/>
    </row>
    <row r="87" spans="2:25" x14ac:dyDescent="0.35">
      <c r="B87" s="3">
        <f t="shared" si="6"/>
        <v>84</v>
      </c>
      <c r="C87" s="3" t="s">
        <v>678</v>
      </c>
      <c r="D87" s="3">
        <f>IF('Survey Responses'!L87='Survey Responses'!L$2,Marks!D$2,0)</f>
        <v>0</v>
      </c>
      <c r="E87" s="3">
        <f>IF('Survey Responses'!M87='Survey Responses'!M$2,Marks!E$2,0)</f>
        <v>1</v>
      </c>
      <c r="F87" s="3">
        <f>IF('Survey Responses'!N87='Survey Responses'!N$2,Marks!F$2,0)</f>
        <v>1</v>
      </c>
      <c r="G87" s="3">
        <f>IF('Survey Responses'!O87='Survey Responses'!O$2,Marks!G$2,0)</f>
        <v>1</v>
      </c>
      <c r="H87" s="3">
        <f>IF('Survey Responses'!P87='Survey Responses'!P$2,Marks!H$2,0)</f>
        <v>2</v>
      </c>
      <c r="I87" s="3">
        <f>IF('Survey Responses'!Q87='Survey Responses'!Q$2,Marks!I$2,0)</f>
        <v>2</v>
      </c>
      <c r="J87" s="3">
        <f>IF('Survey Responses'!R87='Survey Responses'!R$2,Marks!J$2,0)</f>
        <v>2</v>
      </c>
      <c r="K87" s="3">
        <f>IF('Survey Responses'!S87='Survey Responses'!S$2,Marks!K$2,0)</f>
        <v>2</v>
      </c>
      <c r="L87" s="3">
        <f>IF('Survey Responses'!T87='Survey Responses'!T$2,Marks!L$2,0)</f>
        <v>0</v>
      </c>
      <c r="M87" s="3">
        <f>IF('Survey Responses'!U87='Survey Responses'!U$2,Marks!M$2,0)</f>
        <v>2</v>
      </c>
      <c r="N87" s="3">
        <f>IF('Survey Responses'!V87='Survey Responses'!V$2,Marks!N$2,0)</f>
        <v>2</v>
      </c>
      <c r="O87" s="3">
        <f>IF('Survey Responses'!W87='Survey Responses'!W$2,Marks!O$2,0)</f>
        <v>2</v>
      </c>
      <c r="P87" s="3">
        <f>IF('Survey Responses'!X87='Survey Responses'!X$2,Marks!P$2,0)</f>
        <v>0</v>
      </c>
      <c r="Q87" s="3">
        <f>IF('Survey Responses'!Y87='Survey Responses'!Y$2,Marks!Q$2,0)</f>
        <v>2</v>
      </c>
      <c r="R87" s="3">
        <f>IF('Survey Responses'!Z87='Survey Responses'!Z$2,Marks!R$2,0)</f>
        <v>0</v>
      </c>
      <c r="S87" s="3">
        <f>IF('Survey Responses'!AA87='Survey Responses'!AA$2,Marks!S$2,0)</f>
        <v>0</v>
      </c>
      <c r="T87" s="3">
        <f>IF('Survey Responses'!AB87='Survey Responses'!AB$2,Marks!T$2,0)</f>
        <v>0</v>
      </c>
      <c r="U87" s="3">
        <f>IF('Survey Responses'!AC87='Survey Responses'!AC$2,Marks!U$2,0)</f>
        <v>0</v>
      </c>
      <c r="V87" s="3">
        <f>IF('Survey Responses'!AD87='Survey Responses'!AD$2,Marks!V$2,0)</f>
        <v>0</v>
      </c>
      <c r="W87" s="3">
        <f t="shared" si="4"/>
        <v>19</v>
      </c>
      <c r="X87" s="7">
        <f t="shared" si="5"/>
        <v>0.38</v>
      </c>
      <c r="Y87" s="41"/>
    </row>
    <row r="88" spans="2:25" x14ac:dyDescent="0.35">
      <c r="B88" s="3">
        <f t="shared" si="6"/>
        <v>85</v>
      </c>
      <c r="C88" s="3" t="s">
        <v>794</v>
      </c>
      <c r="D88" s="3">
        <f>IF('Survey Responses'!L88='Survey Responses'!L$2,Marks!D$2,0)</f>
        <v>0</v>
      </c>
      <c r="E88" s="3">
        <f>IF('Survey Responses'!M88='Survey Responses'!M$2,Marks!E$2,0)</f>
        <v>1</v>
      </c>
      <c r="F88" s="3">
        <f>IF('Survey Responses'!N88='Survey Responses'!N$2,Marks!F$2,0)</f>
        <v>1</v>
      </c>
      <c r="G88" s="3">
        <f>IF('Survey Responses'!O88='Survey Responses'!O$2,Marks!G$2,0)</f>
        <v>1</v>
      </c>
      <c r="H88" s="3">
        <f>IF('Survey Responses'!P88='Survey Responses'!P$2,Marks!H$2,0)</f>
        <v>2</v>
      </c>
      <c r="I88" s="3">
        <f>IF('Survey Responses'!Q88='Survey Responses'!Q$2,Marks!I$2,0)</f>
        <v>2</v>
      </c>
      <c r="J88" s="3">
        <f>IF('Survey Responses'!R88='Survey Responses'!R$2,Marks!J$2,0)</f>
        <v>2</v>
      </c>
      <c r="K88" s="3">
        <f>IF('Survey Responses'!S88='Survey Responses'!S$2,Marks!K$2,0)</f>
        <v>2</v>
      </c>
      <c r="L88" s="3">
        <f>IF('Survey Responses'!T88='Survey Responses'!T$2,Marks!L$2,0)</f>
        <v>2</v>
      </c>
      <c r="M88" s="3">
        <f>IF('Survey Responses'!U88='Survey Responses'!U$2,Marks!M$2,0)</f>
        <v>2</v>
      </c>
      <c r="N88" s="3">
        <f>IF('Survey Responses'!V88='Survey Responses'!V$2,Marks!N$2,0)</f>
        <v>2</v>
      </c>
      <c r="O88" s="3">
        <f>IF('Survey Responses'!W88='Survey Responses'!W$2,Marks!O$2,0)</f>
        <v>2</v>
      </c>
      <c r="P88" s="3">
        <f>IF('Survey Responses'!X88='Survey Responses'!X$2,Marks!P$2,0)</f>
        <v>0</v>
      </c>
      <c r="Q88" s="3">
        <f>IF('Survey Responses'!Y88='Survey Responses'!Y$2,Marks!Q$2,0)</f>
        <v>2</v>
      </c>
      <c r="R88" s="3">
        <f>IF('Survey Responses'!Z88='Survey Responses'!Z$2,Marks!R$2,0)</f>
        <v>0</v>
      </c>
      <c r="S88" s="3">
        <f>IF('Survey Responses'!AA88='Survey Responses'!AA$2,Marks!S$2,0)</f>
        <v>0</v>
      </c>
      <c r="T88" s="3">
        <f>IF('Survey Responses'!AB88='Survey Responses'!AB$2,Marks!T$2,0)</f>
        <v>0</v>
      </c>
      <c r="U88" s="3">
        <f>IF('Survey Responses'!AC88='Survey Responses'!AC$2,Marks!U$2,0)</f>
        <v>0</v>
      </c>
      <c r="V88" s="3">
        <f>IF('Survey Responses'!AD88='Survey Responses'!AD$2,Marks!V$2,0)</f>
        <v>0</v>
      </c>
      <c r="W88" s="3">
        <f t="shared" si="4"/>
        <v>21</v>
      </c>
      <c r="X88" s="7">
        <f t="shared" si="5"/>
        <v>0.42</v>
      </c>
      <c r="Y88" s="41"/>
    </row>
    <row r="89" spans="2:25" x14ac:dyDescent="0.35">
      <c r="B89" s="3">
        <f t="shared" si="6"/>
        <v>86</v>
      </c>
      <c r="C89" s="3" t="s">
        <v>799</v>
      </c>
      <c r="D89" s="3">
        <f>IF('Survey Responses'!L89='Survey Responses'!L$2,Marks!D$2,0)</f>
        <v>0</v>
      </c>
      <c r="E89" s="3">
        <f>IF('Survey Responses'!M89='Survey Responses'!M$2,Marks!E$2,0)</f>
        <v>1</v>
      </c>
      <c r="F89" s="3">
        <f>IF('Survey Responses'!N89='Survey Responses'!N$2,Marks!F$2,0)</f>
        <v>1</v>
      </c>
      <c r="G89" s="3">
        <f>IF('Survey Responses'!O89='Survey Responses'!O$2,Marks!G$2,0)</f>
        <v>1</v>
      </c>
      <c r="H89" s="3">
        <f>IF('Survey Responses'!P89='Survey Responses'!P$2,Marks!H$2,0)</f>
        <v>2</v>
      </c>
      <c r="I89" s="3">
        <f>IF('Survey Responses'!Q89='Survey Responses'!Q$2,Marks!I$2,0)</f>
        <v>2</v>
      </c>
      <c r="J89" s="3">
        <f>IF('Survey Responses'!R89='Survey Responses'!R$2,Marks!J$2,0)</f>
        <v>2</v>
      </c>
      <c r="K89" s="3">
        <f>IF('Survey Responses'!S89='Survey Responses'!S$2,Marks!K$2,0)</f>
        <v>2</v>
      </c>
      <c r="L89" s="3">
        <f>IF('Survey Responses'!T89='Survey Responses'!T$2,Marks!L$2,0)</f>
        <v>2</v>
      </c>
      <c r="M89" s="3">
        <f>IF('Survey Responses'!U89='Survey Responses'!U$2,Marks!M$2,0)</f>
        <v>2</v>
      </c>
      <c r="N89" s="3">
        <f>IF('Survey Responses'!V89='Survey Responses'!V$2,Marks!N$2,0)</f>
        <v>2</v>
      </c>
      <c r="O89" s="3">
        <f>IF('Survey Responses'!W89='Survey Responses'!W$2,Marks!O$2,0)</f>
        <v>0</v>
      </c>
      <c r="P89" s="3">
        <f>IF('Survey Responses'!X89='Survey Responses'!X$2,Marks!P$2,0)</f>
        <v>2</v>
      </c>
      <c r="Q89" s="3">
        <f>IF('Survey Responses'!Y89='Survey Responses'!Y$2,Marks!Q$2,0)</f>
        <v>2</v>
      </c>
      <c r="R89" s="3">
        <v>6</v>
      </c>
      <c r="S89" s="3">
        <v>4</v>
      </c>
      <c r="T89" s="3">
        <f>IF('Survey Responses'!AB89='Survey Responses'!AB$2,Marks!T$2,0)</f>
        <v>0</v>
      </c>
      <c r="U89" s="3">
        <f>IF('Survey Responses'!AC89='Survey Responses'!AC$2,Marks!U$2,0)</f>
        <v>0</v>
      </c>
      <c r="V89" s="3">
        <f>IF('Survey Responses'!AD89='Survey Responses'!AD$2,Marks!V$2,0)</f>
        <v>0</v>
      </c>
      <c r="W89" s="3">
        <f t="shared" si="4"/>
        <v>31</v>
      </c>
      <c r="X89" s="7">
        <f t="shared" si="5"/>
        <v>0.62</v>
      </c>
      <c r="Y89" s="41"/>
    </row>
    <row r="90" spans="2:25" x14ac:dyDescent="0.35">
      <c r="B90" s="3">
        <f t="shared" si="6"/>
        <v>87</v>
      </c>
      <c r="C90" s="3" t="s">
        <v>806</v>
      </c>
      <c r="D90" s="3">
        <f>IF('Survey Responses'!L90='Survey Responses'!L$2,Marks!D$2,0)</f>
        <v>0</v>
      </c>
      <c r="E90" s="3">
        <f>IF('Survey Responses'!M90='Survey Responses'!M$2,Marks!E$2,0)</f>
        <v>1</v>
      </c>
      <c r="F90" s="3">
        <f>IF('Survey Responses'!N90='Survey Responses'!N$2,Marks!F$2,0)</f>
        <v>1</v>
      </c>
      <c r="G90" s="3">
        <f>IF('Survey Responses'!O90='Survey Responses'!O$2,Marks!G$2,0)</f>
        <v>1</v>
      </c>
      <c r="H90" s="3">
        <f>IF('Survey Responses'!P90='Survey Responses'!P$2,Marks!H$2,0)</f>
        <v>2</v>
      </c>
      <c r="I90" s="3">
        <f>IF('Survey Responses'!Q90='Survey Responses'!Q$2,Marks!I$2,0)</f>
        <v>0</v>
      </c>
      <c r="J90" s="3">
        <f>IF('Survey Responses'!R90='Survey Responses'!R$2,Marks!J$2,0)</f>
        <v>2</v>
      </c>
      <c r="K90" s="3">
        <f>IF('Survey Responses'!S90='Survey Responses'!S$2,Marks!K$2,0)</f>
        <v>2</v>
      </c>
      <c r="L90" s="3">
        <f>IF('Survey Responses'!T90='Survey Responses'!T$2,Marks!L$2,0)</f>
        <v>0</v>
      </c>
      <c r="M90" s="3">
        <f>IF('Survey Responses'!U90='Survey Responses'!U$2,Marks!M$2,0)</f>
        <v>0</v>
      </c>
      <c r="N90" s="3">
        <f>IF('Survey Responses'!V90='Survey Responses'!V$2,Marks!N$2,0)</f>
        <v>2</v>
      </c>
      <c r="O90" s="3">
        <f>IF('Survey Responses'!W90='Survey Responses'!W$2,Marks!O$2,0)</f>
        <v>2</v>
      </c>
      <c r="P90" s="3">
        <f>IF('Survey Responses'!X90='Survey Responses'!X$2,Marks!P$2,0)</f>
        <v>0</v>
      </c>
      <c r="Q90" s="3">
        <f>IF('Survey Responses'!Y90='Survey Responses'!Y$2,Marks!Q$2,0)</f>
        <v>0</v>
      </c>
      <c r="R90" s="3">
        <v>6</v>
      </c>
      <c r="S90" s="3">
        <f>IF('Survey Responses'!AA90='Survey Responses'!AA$2,Marks!S$2,0)</f>
        <v>0</v>
      </c>
      <c r="T90" s="3">
        <f>IF('Survey Responses'!AB90='Survey Responses'!AB$2,Marks!T$2,0)</f>
        <v>0</v>
      </c>
      <c r="U90" s="3">
        <v>5</v>
      </c>
      <c r="V90" s="3">
        <f>IF('Survey Responses'!AD90='Survey Responses'!AD$2,Marks!V$2,0)</f>
        <v>0</v>
      </c>
      <c r="W90" s="3">
        <f t="shared" si="4"/>
        <v>24</v>
      </c>
      <c r="X90" s="7">
        <f t="shared" si="5"/>
        <v>0.48</v>
      </c>
      <c r="Y90" s="41"/>
    </row>
    <row r="91" spans="2:25" x14ac:dyDescent="0.35">
      <c r="B91" s="3">
        <f t="shared" si="6"/>
        <v>88</v>
      </c>
      <c r="C91" s="3" t="s">
        <v>813</v>
      </c>
      <c r="D91" s="3">
        <f>IF('Survey Responses'!L91='Survey Responses'!L$2,Marks!D$2,0)</f>
        <v>0</v>
      </c>
      <c r="E91" s="3">
        <f>IF('Survey Responses'!M91='Survey Responses'!M$2,Marks!E$2,0)</f>
        <v>1</v>
      </c>
      <c r="F91" s="3">
        <f>IF('Survey Responses'!N91='Survey Responses'!N$2,Marks!F$2,0)</f>
        <v>1</v>
      </c>
      <c r="G91" s="3">
        <f>IF('Survey Responses'!O91='Survey Responses'!O$2,Marks!G$2,0)</f>
        <v>1</v>
      </c>
      <c r="H91" s="3">
        <f>IF('Survey Responses'!P91='Survey Responses'!P$2,Marks!H$2,0)</f>
        <v>2</v>
      </c>
      <c r="I91" s="3">
        <f>IF('Survey Responses'!Q91='Survey Responses'!Q$2,Marks!I$2,0)</f>
        <v>2</v>
      </c>
      <c r="J91" s="3">
        <f>IF('Survey Responses'!R91='Survey Responses'!R$2,Marks!J$2,0)</f>
        <v>2</v>
      </c>
      <c r="K91" s="3">
        <f>IF('Survey Responses'!S91='Survey Responses'!S$2,Marks!K$2,0)</f>
        <v>2</v>
      </c>
      <c r="L91" s="3">
        <f>IF('Survey Responses'!T91='Survey Responses'!T$2,Marks!L$2,0)</f>
        <v>2</v>
      </c>
      <c r="M91" s="3">
        <f>IF('Survey Responses'!U91='Survey Responses'!U$2,Marks!M$2,0)</f>
        <v>2</v>
      </c>
      <c r="N91" s="3">
        <f>IF('Survey Responses'!V91='Survey Responses'!V$2,Marks!N$2,0)</f>
        <v>2</v>
      </c>
      <c r="O91" s="3">
        <f>IF('Survey Responses'!W91='Survey Responses'!W$2,Marks!O$2,0)</f>
        <v>0</v>
      </c>
      <c r="P91" s="3">
        <f>IF('Survey Responses'!X91='Survey Responses'!X$2,Marks!P$2,0)</f>
        <v>2</v>
      </c>
      <c r="Q91" s="3">
        <f>IF('Survey Responses'!Y91='Survey Responses'!Y$2,Marks!Q$2,0)</f>
        <v>2</v>
      </c>
      <c r="R91" s="3">
        <v>6</v>
      </c>
      <c r="S91" s="3">
        <f>IF('Survey Responses'!AA91='Survey Responses'!AA$2,Marks!S$2,0)</f>
        <v>0</v>
      </c>
      <c r="T91" s="3">
        <f>IF('Survey Responses'!AB91='Survey Responses'!AB$2,Marks!T$2,0)</f>
        <v>0</v>
      </c>
      <c r="U91" s="3">
        <f>IF('Survey Responses'!AC91='Survey Responses'!AC$2,Marks!U$2,0)</f>
        <v>0</v>
      </c>
      <c r="V91" s="3">
        <f>IF('Survey Responses'!AD91='Survey Responses'!AD$2,Marks!V$2,0)</f>
        <v>0</v>
      </c>
      <c r="W91" s="3">
        <f t="shared" si="4"/>
        <v>27</v>
      </c>
      <c r="X91" s="7">
        <f t="shared" si="5"/>
        <v>0.54</v>
      </c>
      <c r="Y91" s="41"/>
    </row>
    <row r="92" spans="2:25" x14ac:dyDescent="0.35">
      <c r="B92" s="3">
        <f t="shared" si="6"/>
        <v>89</v>
      </c>
      <c r="C92" s="3" t="s">
        <v>820</v>
      </c>
      <c r="D92" s="3">
        <f>IF('Survey Responses'!L92='Survey Responses'!L$2,Marks!D$2,0)</f>
        <v>0</v>
      </c>
      <c r="E92" s="3">
        <f>IF('Survey Responses'!M92='Survey Responses'!M$2,Marks!E$2,0)</f>
        <v>1</v>
      </c>
      <c r="F92" s="3">
        <f>IF('Survey Responses'!N92='Survey Responses'!N$2,Marks!F$2,0)</f>
        <v>1</v>
      </c>
      <c r="G92" s="3">
        <f>IF('Survey Responses'!O92='Survey Responses'!O$2,Marks!G$2,0)</f>
        <v>1</v>
      </c>
      <c r="H92" s="3">
        <f>IF('Survey Responses'!P92='Survey Responses'!P$2,Marks!H$2,0)</f>
        <v>2</v>
      </c>
      <c r="I92" s="3">
        <f>IF('Survey Responses'!Q92='Survey Responses'!Q$2,Marks!I$2,0)</f>
        <v>2</v>
      </c>
      <c r="J92" s="3">
        <f>IF('Survey Responses'!R92='Survey Responses'!R$2,Marks!J$2,0)</f>
        <v>2</v>
      </c>
      <c r="K92" s="3">
        <f>IF('Survey Responses'!S92='Survey Responses'!S$2,Marks!K$2,0)</f>
        <v>2</v>
      </c>
      <c r="L92" s="3">
        <f>IF('Survey Responses'!T92='Survey Responses'!T$2,Marks!L$2,0)</f>
        <v>0</v>
      </c>
      <c r="M92" s="3">
        <f>IF('Survey Responses'!U92='Survey Responses'!U$2,Marks!M$2,0)</f>
        <v>2</v>
      </c>
      <c r="N92" s="3">
        <f>IF('Survey Responses'!V92='Survey Responses'!V$2,Marks!N$2,0)</f>
        <v>2</v>
      </c>
      <c r="O92" s="3">
        <f>IF('Survey Responses'!W92='Survey Responses'!W$2,Marks!O$2,0)</f>
        <v>0</v>
      </c>
      <c r="P92" s="3">
        <f>IF('Survey Responses'!X92='Survey Responses'!X$2,Marks!P$2,0)</f>
        <v>2</v>
      </c>
      <c r="Q92" s="3">
        <f>IF('Survey Responses'!Y92='Survey Responses'!Y$2,Marks!Q$2,0)</f>
        <v>2</v>
      </c>
      <c r="R92" s="3">
        <v>6</v>
      </c>
      <c r="S92" s="3">
        <f>IF('Survey Responses'!AA92='Survey Responses'!AA$2,Marks!S$2,0)</f>
        <v>0</v>
      </c>
      <c r="T92" s="3">
        <f>IF('Survey Responses'!AB92='Survey Responses'!AB$2,Marks!T$2,0)</f>
        <v>0</v>
      </c>
      <c r="U92" s="3">
        <f>IF('Survey Responses'!AC92='Survey Responses'!AC$2,Marks!U$2,0)</f>
        <v>0</v>
      </c>
      <c r="V92" s="3">
        <f>IF('Survey Responses'!AD92='Survey Responses'!AD$2,Marks!V$2,0)</f>
        <v>0</v>
      </c>
      <c r="W92" s="3">
        <f t="shared" si="4"/>
        <v>25</v>
      </c>
      <c r="X92" s="7">
        <f t="shared" si="5"/>
        <v>0.5</v>
      </c>
      <c r="Y92" s="41"/>
    </row>
    <row r="93" spans="2:25" x14ac:dyDescent="0.35">
      <c r="B93" s="3">
        <f t="shared" si="6"/>
        <v>90</v>
      </c>
      <c r="C93" s="3" t="s">
        <v>827</v>
      </c>
      <c r="D93" s="3">
        <f>IF('Survey Responses'!L93='Survey Responses'!L$2,Marks!D$2,0)</f>
        <v>0</v>
      </c>
      <c r="E93" s="3">
        <f>IF('Survey Responses'!M93='Survey Responses'!M$2,Marks!E$2,0)</f>
        <v>1</v>
      </c>
      <c r="F93" s="3">
        <f>IF('Survey Responses'!N93='Survey Responses'!N$2,Marks!F$2,0)</f>
        <v>1</v>
      </c>
      <c r="G93" s="3">
        <f>IF('Survey Responses'!O93='Survey Responses'!O$2,Marks!G$2,0)</f>
        <v>1</v>
      </c>
      <c r="H93" s="3">
        <f>IF('Survey Responses'!P93='Survey Responses'!P$2,Marks!H$2,0)</f>
        <v>2</v>
      </c>
      <c r="I93" s="3">
        <f>IF('Survey Responses'!Q93='Survey Responses'!Q$2,Marks!I$2,0)</f>
        <v>2</v>
      </c>
      <c r="J93" s="3">
        <f>IF('Survey Responses'!R93='Survey Responses'!R$2,Marks!J$2,0)</f>
        <v>2</v>
      </c>
      <c r="K93" s="3">
        <f>IF('Survey Responses'!S93='Survey Responses'!S$2,Marks!K$2,0)</f>
        <v>2</v>
      </c>
      <c r="L93" s="3">
        <f>IF('Survey Responses'!T93='Survey Responses'!T$2,Marks!L$2,0)</f>
        <v>2</v>
      </c>
      <c r="M93" s="3">
        <f>IF('Survey Responses'!U93='Survey Responses'!U$2,Marks!M$2,0)</f>
        <v>2</v>
      </c>
      <c r="N93" s="3">
        <f>IF('Survey Responses'!V93='Survey Responses'!V$2,Marks!N$2,0)</f>
        <v>2</v>
      </c>
      <c r="O93" s="3">
        <f>IF('Survey Responses'!W93='Survey Responses'!W$2,Marks!O$2,0)</f>
        <v>0</v>
      </c>
      <c r="P93" s="3">
        <f>IF('Survey Responses'!X93='Survey Responses'!X$2,Marks!P$2,0)</f>
        <v>2</v>
      </c>
      <c r="Q93" s="3">
        <f>IF('Survey Responses'!Y93='Survey Responses'!Y$2,Marks!Q$2,0)</f>
        <v>2</v>
      </c>
      <c r="R93" s="3">
        <v>6</v>
      </c>
      <c r="S93" s="3">
        <f>IF('Survey Responses'!AA93='Survey Responses'!AA$2,Marks!S$2,0)</f>
        <v>0</v>
      </c>
      <c r="T93" s="3">
        <v>6</v>
      </c>
      <c r="U93" s="3">
        <f>IF('Survey Responses'!AC93='Survey Responses'!AC$2,Marks!U$2,0)</f>
        <v>0</v>
      </c>
      <c r="V93" s="3">
        <f>IF('Survey Responses'!AD93='Survey Responses'!AD$2,Marks!V$2,0)</f>
        <v>0</v>
      </c>
      <c r="W93" s="3">
        <f t="shared" si="4"/>
        <v>33</v>
      </c>
      <c r="X93" s="7">
        <f t="shared" si="5"/>
        <v>0.66</v>
      </c>
      <c r="Y93" s="41"/>
    </row>
    <row r="94" spans="2:25" x14ac:dyDescent="0.35">
      <c r="B94" s="3">
        <f t="shared" si="6"/>
        <v>91</v>
      </c>
      <c r="C94" s="3" t="s">
        <v>835</v>
      </c>
      <c r="D94" s="3">
        <f>IF('Survey Responses'!L94='Survey Responses'!L$2,Marks!D$2,0)</f>
        <v>0</v>
      </c>
      <c r="E94" s="3">
        <f>IF('Survey Responses'!M94='Survey Responses'!M$2,Marks!E$2,0)</f>
        <v>1</v>
      </c>
      <c r="F94" s="3">
        <f>IF('Survey Responses'!N94='Survey Responses'!N$2,Marks!F$2,0)</f>
        <v>0</v>
      </c>
      <c r="G94" s="3">
        <f>IF('Survey Responses'!O94='Survey Responses'!O$2,Marks!G$2,0)</f>
        <v>0</v>
      </c>
      <c r="H94" s="3">
        <f>IF('Survey Responses'!P94='Survey Responses'!P$2,Marks!H$2,0)</f>
        <v>2</v>
      </c>
      <c r="I94" s="3">
        <f>IF('Survey Responses'!Q94='Survey Responses'!Q$2,Marks!I$2,0)</f>
        <v>2</v>
      </c>
      <c r="J94" s="3">
        <f>IF('Survey Responses'!R94='Survey Responses'!R$2,Marks!J$2,0)</f>
        <v>2</v>
      </c>
      <c r="K94" s="3">
        <f>IF('Survey Responses'!S94='Survey Responses'!S$2,Marks!K$2,0)</f>
        <v>2</v>
      </c>
      <c r="L94" s="3">
        <f>IF('Survey Responses'!T94='Survey Responses'!T$2,Marks!L$2,0)</f>
        <v>0</v>
      </c>
      <c r="M94" s="3">
        <f>IF('Survey Responses'!U94='Survey Responses'!U$2,Marks!M$2,0)</f>
        <v>2</v>
      </c>
      <c r="N94" s="3">
        <f>IF('Survey Responses'!V94='Survey Responses'!V$2,Marks!N$2,0)</f>
        <v>2</v>
      </c>
      <c r="O94" s="3">
        <f>IF('Survey Responses'!W94='Survey Responses'!W$2,Marks!O$2,0)</f>
        <v>0</v>
      </c>
      <c r="P94" s="3">
        <f>IF('Survey Responses'!X94='Survey Responses'!X$2,Marks!P$2,0)</f>
        <v>2</v>
      </c>
      <c r="Q94" s="3">
        <f>IF('Survey Responses'!Y94='Survey Responses'!Y$2,Marks!Q$2,0)</f>
        <v>2</v>
      </c>
      <c r="R94" s="3">
        <v>6</v>
      </c>
      <c r="S94" s="3">
        <v>4</v>
      </c>
      <c r="T94" s="3">
        <v>6</v>
      </c>
      <c r="U94" s="3">
        <v>5</v>
      </c>
      <c r="V94" s="3">
        <f>IF('Survey Responses'!AD94='Survey Responses'!AD$2,Marks!V$2,0)</f>
        <v>0</v>
      </c>
      <c r="W94" s="3">
        <f t="shared" si="4"/>
        <v>38</v>
      </c>
      <c r="X94" s="7">
        <f t="shared" si="5"/>
        <v>0.76</v>
      </c>
      <c r="Y94" s="41"/>
    </row>
    <row r="95" spans="2:25" x14ac:dyDescent="0.35">
      <c r="B95" s="3">
        <f t="shared" si="6"/>
        <v>92</v>
      </c>
      <c r="C95" s="3" t="s">
        <v>838</v>
      </c>
      <c r="D95" s="3">
        <f>IF('Survey Responses'!L95='Survey Responses'!L$2,Marks!D$2,0)</f>
        <v>0</v>
      </c>
      <c r="E95" s="3">
        <f>IF('Survey Responses'!M95='Survey Responses'!M$2,Marks!E$2,0)</f>
        <v>1</v>
      </c>
      <c r="F95" s="3">
        <f>IF('Survey Responses'!N95='Survey Responses'!N$2,Marks!F$2,0)</f>
        <v>1</v>
      </c>
      <c r="G95" s="3">
        <f>IF('Survey Responses'!O95='Survey Responses'!O$2,Marks!G$2,0)</f>
        <v>1</v>
      </c>
      <c r="H95" s="3">
        <f>IF('Survey Responses'!P95='Survey Responses'!P$2,Marks!H$2,0)</f>
        <v>2</v>
      </c>
      <c r="I95" s="3">
        <f>IF('Survey Responses'!Q95='Survey Responses'!Q$2,Marks!I$2,0)</f>
        <v>2</v>
      </c>
      <c r="J95" s="3">
        <f>IF('Survey Responses'!R95='Survey Responses'!R$2,Marks!J$2,0)</f>
        <v>2</v>
      </c>
      <c r="K95" s="3">
        <f>IF('Survey Responses'!S95='Survey Responses'!S$2,Marks!K$2,0)</f>
        <v>2</v>
      </c>
      <c r="L95" s="3">
        <f>IF('Survey Responses'!T95='Survey Responses'!T$2,Marks!L$2,0)</f>
        <v>2</v>
      </c>
      <c r="M95" s="3">
        <f>IF('Survey Responses'!U95='Survey Responses'!U$2,Marks!M$2,0)</f>
        <v>2</v>
      </c>
      <c r="N95" s="3">
        <f>IF('Survey Responses'!V95='Survey Responses'!V$2,Marks!N$2,0)</f>
        <v>2</v>
      </c>
      <c r="O95" s="3">
        <f>IF('Survey Responses'!W95='Survey Responses'!W$2,Marks!O$2,0)</f>
        <v>0</v>
      </c>
      <c r="P95" s="3">
        <f>IF('Survey Responses'!X95='Survey Responses'!X$2,Marks!P$2,0)</f>
        <v>0</v>
      </c>
      <c r="Q95" s="3">
        <f>IF('Survey Responses'!Y95='Survey Responses'!Y$2,Marks!Q$2,0)</f>
        <v>2</v>
      </c>
      <c r="R95" s="3">
        <f>IF('Survey Responses'!Z95='Survey Responses'!Z$2,Marks!R$2,0)</f>
        <v>0</v>
      </c>
      <c r="S95" s="3">
        <v>4</v>
      </c>
      <c r="T95" s="3">
        <v>6</v>
      </c>
      <c r="U95" s="3">
        <f>IF('Survey Responses'!AC95='Survey Responses'!AC$2,Marks!U$2,0)</f>
        <v>0</v>
      </c>
      <c r="V95" s="3">
        <v>5</v>
      </c>
      <c r="W95" s="3">
        <f t="shared" si="4"/>
        <v>34</v>
      </c>
      <c r="X95" s="7">
        <f t="shared" si="5"/>
        <v>0.68</v>
      </c>
      <c r="Y95" s="41"/>
    </row>
    <row r="96" spans="2:25" x14ac:dyDescent="0.35">
      <c r="B96" s="3">
        <f t="shared" si="6"/>
        <v>93</v>
      </c>
      <c r="C96" s="3" t="s">
        <v>844</v>
      </c>
      <c r="D96" s="3">
        <f>IF('Survey Responses'!L96='Survey Responses'!L$2,Marks!D$2,0)</f>
        <v>0</v>
      </c>
      <c r="E96" s="3">
        <f>IF('Survey Responses'!M96='Survey Responses'!M$2,Marks!E$2,0)</f>
        <v>1</v>
      </c>
      <c r="F96" s="3">
        <f>IF('Survey Responses'!N96='Survey Responses'!N$2,Marks!F$2,0)</f>
        <v>1</v>
      </c>
      <c r="G96" s="3">
        <f>IF('Survey Responses'!O96='Survey Responses'!O$2,Marks!G$2,0)</f>
        <v>1</v>
      </c>
      <c r="H96" s="3">
        <f>IF('Survey Responses'!P96='Survey Responses'!P$2,Marks!H$2,0)</f>
        <v>2</v>
      </c>
      <c r="I96" s="3">
        <f>IF('Survey Responses'!Q96='Survey Responses'!Q$2,Marks!I$2,0)</f>
        <v>2</v>
      </c>
      <c r="J96" s="3">
        <f>IF('Survey Responses'!R96='Survey Responses'!R$2,Marks!J$2,0)</f>
        <v>2</v>
      </c>
      <c r="K96" s="3">
        <f>IF('Survey Responses'!S96='Survey Responses'!S$2,Marks!K$2,0)</f>
        <v>2</v>
      </c>
      <c r="L96" s="3">
        <f>IF('Survey Responses'!T96='Survey Responses'!T$2,Marks!L$2,0)</f>
        <v>2</v>
      </c>
      <c r="M96" s="3">
        <f>IF('Survey Responses'!U96='Survey Responses'!U$2,Marks!M$2,0)</f>
        <v>2</v>
      </c>
      <c r="N96" s="3">
        <f>IF('Survey Responses'!V96='Survey Responses'!V$2,Marks!N$2,0)</f>
        <v>2</v>
      </c>
      <c r="O96" s="3">
        <f>IF('Survey Responses'!W96='Survey Responses'!W$2,Marks!O$2,0)</f>
        <v>0</v>
      </c>
      <c r="P96" s="3">
        <f>IF('Survey Responses'!X96='Survey Responses'!X$2,Marks!P$2,0)</f>
        <v>2</v>
      </c>
      <c r="Q96" s="3">
        <f>IF('Survey Responses'!Y96='Survey Responses'!Y$2,Marks!Q$2,0)</f>
        <v>0</v>
      </c>
      <c r="R96" s="3">
        <v>6</v>
      </c>
      <c r="S96" s="3">
        <f>IF('Survey Responses'!AA96='Survey Responses'!AA$2,Marks!S$2,0)</f>
        <v>0</v>
      </c>
      <c r="T96" s="3">
        <f>IF('Survey Responses'!AB96='Survey Responses'!AB$2,Marks!T$2,0)</f>
        <v>0</v>
      </c>
      <c r="U96" s="3">
        <f>IF('Survey Responses'!AC96='Survey Responses'!AC$2,Marks!U$2,0)</f>
        <v>0</v>
      </c>
      <c r="V96" s="3">
        <f>IF('Survey Responses'!AD96='Survey Responses'!AD$2,Marks!V$2,0)</f>
        <v>0</v>
      </c>
      <c r="W96" s="3">
        <f t="shared" si="4"/>
        <v>25</v>
      </c>
      <c r="X96" s="7">
        <f t="shared" si="5"/>
        <v>0.5</v>
      </c>
      <c r="Y96" s="41"/>
    </row>
    <row r="97" spans="2:25" x14ac:dyDescent="0.35">
      <c r="B97" s="3">
        <f t="shared" si="6"/>
        <v>94</v>
      </c>
      <c r="C97" s="3" t="s">
        <v>852</v>
      </c>
      <c r="D97" s="3">
        <f>IF('Survey Responses'!L97='Survey Responses'!L$2,Marks!D$2,0)</f>
        <v>0</v>
      </c>
      <c r="E97" s="3">
        <f>IF('Survey Responses'!M97='Survey Responses'!M$2,Marks!E$2,0)</f>
        <v>1</v>
      </c>
      <c r="F97" s="3">
        <f>IF('Survey Responses'!N97='Survey Responses'!N$2,Marks!F$2,0)</f>
        <v>1</v>
      </c>
      <c r="G97" s="3">
        <f>IF('Survey Responses'!O97='Survey Responses'!O$2,Marks!G$2,0)</f>
        <v>1</v>
      </c>
      <c r="H97" s="3">
        <f>IF('Survey Responses'!P97='Survey Responses'!P$2,Marks!H$2,0)</f>
        <v>2</v>
      </c>
      <c r="I97" s="3">
        <f>IF('Survey Responses'!Q97='Survey Responses'!Q$2,Marks!I$2,0)</f>
        <v>2</v>
      </c>
      <c r="J97" s="3">
        <f>IF('Survey Responses'!R97='Survey Responses'!R$2,Marks!J$2,0)</f>
        <v>2</v>
      </c>
      <c r="K97" s="3">
        <f>IF('Survey Responses'!S97='Survey Responses'!S$2,Marks!K$2,0)</f>
        <v>0</v>
      </c>
      <c r="L97" s="3">
        <f>IF('Survey Responses'!T97='Survey Responses'!T$2,Marks!L$2,0)</f>
        <v>0</v>
      </c>
      <c r="M97" s="3">
        <f>IF('Survey Responses'!U97='Survey Responses'!U$2,Marks!M$2,0)</f>
        <v>2</v>
      </c>
      <c r="N97" s="3">
        <f>IF('Survey Responses'!V97='Survey Responses'!V$2,Marks!N$2,0)</f>
        <v>0</v>
      </c>
      <c r="O97" s="3">
        <f>IF('Survey Responses'!W97='Survey Responses'!W$2,Marks!O$2,0)</f>
        <v>0</v>
      </c>
      <c r="P97" s="3">
        <f>IF('Survey Responses'!X97='Survey Responses'!X$2,Marks!P$2,0)</f>
        <v>0</v>
      </c>
      <c r="Q97" s="3">
        <f>IF('Survey Responses'!Y97='Survey Responses'!Y$2,Marks!Q$2,0)</f>
        <v>2</v>
      </c>
      <c r="R97" s="3">
        <v>6</v>
      </c>
      <c r="S97" s="3">
        <v>4</v>
      </c>
      <c r="T97" s="3">
        <v>6</v>
      </c>
      <c r="U97" s="3">
        <v>5</v>
      </c>
      <c r="V97" s="3">
        <f>IF('Survey Responses'!AD97='Survey Responses'!AD$2,Marks!V$2,0)</f>
        <v>0</v>
      </c>
      <c r="W97" s="3">
        <f t="shared" si="4"/>
        <v>34</v>
      </c>
      <c r="X97" s="7">
        <f t="shared" si="5"/>
        <v>0.68</v>
      </c>
      <c r="Y97" s="41"/>
    </row>
    <row r="98" spans="2:25" x14ac:dyDescent="0.35">
      <c r="B98" s="3">
        <f t="shared" si="6"/>
        <v>95</v>
      </c>
      <c r="C98" s="3" t="s">
        <v>854</v>
      </c>
      <c r="D98" s="3">
        <f>IF('Survey Responses'!L98='Survey Responses'!L$2,Marks!D$2,0)</f>
        <v>0</v>
      </c>
      <c r="E98" s="3">
        <f>IF('Survey Responses'!M98='Survey Responses'!M$2,Marks!E$2,0)</f>
        <v>1</v>
      </c>
      <c r="F98" s="3">
        <f>IF('Survey Responses'!N98='Survey Responses'!N$2,Marks!F$2,0)</f>
        <v>1</v>
      </c>
      <c r="G98" s="3">
        <f>IF('Survey Responses'!O98='Survey Responses'!O$2,Marks!G$2,0)</f>
        <v>1</v>
      </c>
      <c r="H98" s="3">
        <f>IF('Survey Responses'!P98='Survey Responses'!P$2,Marks!H$2,0)</f>
        <v>0</v>
      </c>
      <c r="I98" s="3">
        <f>IF('Survey Responses'!Q98='Survey Responses'!Q$2,Marks!I$2,0)</f>
        <v>2</v>
      </c>
      <c r="J98" s="3">
        <f>IF('Survey Responses'!R98='Survey Responses'!R$2,Marks!J$2,0)</f>
        <v>2</v>
      </c>
      <c r="K98" s="3">
        <f>IF('Survey Responses'!S98='Survey Responses'!S$2,Marks!K$2,0)</f>
        <v>2</v>
      </c>
      <c r="L98" s="3">
        <f>IF('Survey Responses'!T98='Survey Responses'!T$2,Marks!L$2,0)</f>
        <v>2</v>
      </c>
      <c r="M98" s="3">
        <f>IF('Survey Responses'!U98='Survey Responses'!U$2,Marks!M$2,0)</f>
        <v>2</v>
      </c>
      <c r="N98" s="3">
        <f>IF('Survey Responses'!V98='Survey Responses'!V$2,Marks!N$2,0)</f>
        <v>2</v>
      </c>
      <c r="O98" s="3">
        <f>IF('Survey Responses'!W98='Survey Responses'!W$2,Marks!O$2,0)</f>
        <v>0</v>
      </c>
      <c r="P98" s="3">
        <f>IF('Survey Responses'!X98='Survey Responses'!X$2,Marks!P$2,0)</f>
        <v>2</v>
      </c>
      <c r="Q98" s="3">
        <f>IF('Survey Responses'!Y98='Survey Responses'!Y$2,Marks!Q$2,0)</f>
        <v>0</v>
      </c>
      <c r="R98" s="3">
        <v>6</v>
      </c>
      <c r="S98" s="3">
        <f>IF('Survey Responses'!AA98='Survey Responses'!AA$2,Marks!S$2,0)</f>
        <v>0</v>
      </c>
      <c r="T98" s="3">
        <f>IF('Survey Responses'!AB98='Survey Responses'!AB$2,Marks!T$2,0)</f>
        <v>0</v>
      </c>
      <c r="U98" s="3">
        <f>IF('Survey Responses'!AC98='Survey Responses'!AC$2,Marks!U$2,0)</f>
        <v>0</v>
      </c>
      <c r="V98" s="3">
        <v>5</v>
      </c>
      <c r="W98" s="3">
        <f t="shared" si="4"/>
        <v>28</v>
      </c>
      <c r="X98" s="7">
        <f t="shared" si="5"/>
        <v>0.56000000000000005</v>
      </c>
      <c r="Y98" s="41"/>
    </row>
    <row r="99" spans="2:25" x14ac:dyDescent="0.35">
      <c r="B99" s="3">
        <f t="shared" si="6"/>
        <v>96</v>
      </c>
      <c r="C99" s="3" t="s">
        <v>862</v>
      </c>
      <c r="D99" s="3">
        <f>IF('Survey Responses'!L99='Survey Responses'!L$2,Marks!D$2,0)</f>
        <v>0</v>
      </c>
      <c r="E99" s="3">
        <f>IF('Survey Responses'!M99='Survey Responses'!M$2,Marks!E$2,0)</f>
        <v>1</v>
      </c>
      <c r="F99" s="3">
        <f>IF('Survey Responses'!N99='Survey Responses'!N$2,Marks!F$2,0)</f>
        <v>1</v>
      </c>
      <c r="G99" s="3">
        <f>IF('Survey Responses'!O99='Survey Responses'!O$2,Marks!G$2,0)</f>
        <v>1</v>
      </c>
      <c r="H99" s="3">
        <f>IF('Survey Responses'!P99='Survey Responses'!P$2,Marks!H$2,0)</f>
        <v>2</v>
      </c>
      <c r="I99" s="3">
        <f>IF('Survey Responses'!Q99='Survey Responses'!Q$2,Marks!I$2,0)</f>
        <v>0</v>
      </c>
      <c r="J99" s="3">
        <f>IF('Survey Responses'!R99='Survey Responses'!R$2,Marks!J$2,0)</f>
        <v>2</v>
      </c>
      <c r="K99" s="3">
        <f>IF('Survey Responses'!S99='Survey Responses'!S$2,Marks!K$2,0)</f>
        <v>0</v>
      </c>
      <c r="L99" s="3">
        <f>IF('Survey Responses'!T99='Survey Responses'!T$2,Marks!L$2,0)</f>
        <v>0</v>
      </c>
      <c r="M99" s="3">
        <f>IF('Survey Responses'!U99='Survey Responses'!U$2,Marks!M$2,0)</f>
        <v>2</v>
      </c>
      <c r="N99" s="3">
        <f>IF('Survey Responses'!V99='Survey Responses'!V$2,Marks!N$2,0)</f>
        <v>2</v>
      </c>
      <c r="O99" s="3">
        <f>IF('Survey Responses'!W99='Survey Responses'!W$2,Marks!O$2,0)</f>
        <v>0</v>
      </c>
      <c r="P99" s="3">
        <f>IF('Survey Responses'!X99='Survey Responses'!X$2,Marks!P$2,0)</f>
        <v>2</v>
      </c>
      <c r="Q99" s="3">
        <f>IF('Survey Responses'!Y99='Survey Responses'!Y$2,Marks!Q$2,0)</f>
        <v>2</v>
      </c>
      <c r="R99" s="3">
        <f>IF('Survey Responses'!Z99='Survey Responses'!Z$2,Marks!R$2,0)</f>
        <v>0</v>
      </c>
      <c r="S99" s="3">
        <f>IF('Survey Responses'!AA99='Survey Responses'!AA$2,Marks!S$2,0)</f>
        <v>0</v>
      </c>
      <c r="T99" s="3">
        <f>IF('Survey Responses'!AB99='Survey Responses'!AB$2,Marks!T$2,0)</f>
        <v>0</v>
      </c>
      <c r="U99" s="3">
        <v>5</v>
      </c>
      <c r="V99" s="3">
        <f>IF('Survey Responses'!AD99='Survey Responses'!AD$2,Marks!V$2,0)</f>
        <v>0</v>
      </c>
      <c r="W99" s="3">
        <f t="shared" si="4"/>
        <v>20</v>
      </c>
      <c r="X99" s="7">
        <f t="shared" si="5"/>
        <v>0.4</v>
      </c>
      <c r="Y99" s="41"/>
    </row>
    <row r="100" spans="2:25" x14ac:dyDescent="0.35">
      <c r="B100" s="3">
        <f t="shared" si="6"/>
        <v>97</v>
      </c>
      <c r="C100" s="3" t="s">
        <v>868</v>
      </c>
      <c r="D100" s="3">
        <f>IF('Survey Responses'!L100='Survey Responses'!L$2,Marks!D$2,0)</f>
        <v>0</v>
      </c>
      <c r="E100" s="3">
        <f>IF('Survey Responses'!M100='Survey Responses'!M$2,Marks!E$2,0)</f>
        <v>1</v>
      </c>
      <c r="F100" s="3">
        <f>IF('Survey Responses'!N100='Survey Responses'!N$2,Marks!F$2,0)</f>
        <v>1</v>
      </c>
      <c r="G100" s="3">
        <f>IF('Survey Responses'!O100='Survey Responses'!O$2,Marks!G$2,0)</f>
        <v>1</v>
      </c>
      <c r="H100" s="3">
        <f>IF('Survey Responses'!P100='Survey Responses'!P$2,Marks!H$2,0)</f>
        <v>2</v>
      </c>
      <c r="I100" s="3">
        <f>IF('Survey Responses'!Q100='Survey Responses'!Q$2,Marks!I$2,0)</f>
        <v>0</v>
      </c>
      <c r="J100" s="3">
        <f>IF('Survey Responses'!R100='Survey Responses'!R$2,Marks!J$2,0)</f>
        <v>2</v>
      </c>
      <c r="K100" s="3">
        <f>IF('Survey Responses'!S100='Survey Responses'!S$2,Marks!K$2,0)</f>
        <v>0</v>
      </c>
      <c r="L100" s="3">
        <f>IF('Survey Responses'!T100='Survey Responses'!T$2,Marks!L$2,0)</f>
        <v>0</v>
      </c>
      <c r="M100" s="3">
        <f>IF('Survey Responses'!U100='Survey Responses'!U$2,Marks!M$2,0)</f>
        <v>2</v>
      </c>
      <c r="N100" s="3">
        <f>IF('Survey Responses'!V100='Survey Responses'!V$2,Marks!N$2,0)</f>
        <v>2</v>
      </c>
      <c r="O100" s="3">
        <f>IF('Survey Responses'!W100='Survey Responses'!W$2,Marks!O$2,0)</f>
        <v>0</v>
      </c>
      <c r="P100" s="3">
        <f>IF('Survey Responses'!X100='Survey Responses'!X$2,Marks!P$2,0)</f>
        <v>2</v>
      </c>
      <c r="Q100" s="3">
        <f>IF('Survey Responses'!Y100='Survey Responses'!Y$2,Marks!Q$2,0)</f>
        <v>2</v>
      </c>
      <c r="R100" s="3">
        <f>IF('Survey Responses'!Z100='Survey Responses'!Z$2,Marks!R$2,0)</f>
        <v>0</v>
      </c>
      <c r="S100" s="3">
        <f>IF('Survey Responses'!AA100='Survey Responses'!AA$2,Marks!S$2,0)</f>
        <v>0</v>
      </c>
      <c r="T100" s="3">
        <f>IF('Survey Responses'!AB100='Survey Responses'!AB$2,Marks!T$2,0)</f>
        <v>0</v>
      </c>
      <c r="U100" s="3">
        <v>5</v>
      </c>
      <c r="V100" s="3">
        <f>IF('Survey Responses'!AD100='Survey Responses'!AD$2,Marks!V$2,0)</f>
        <v>0</v>
      </c>
      <c r="W100" s="3">
        <f t="shared" ref="W100:W124" si="7">SUM(D100:V100)</f>
        <v>20</v>
      </c>
      <c r="X100" s="7">
        <f t="shared" si="5"/>
        <v>0.4</v>
      </c>
      <c r="Y100" s="41"/>
    </row>
    <row r="101" spans="2:25" x14ac:dyDescent="0.35">
      <c r="B101" s="3">
        <f t="shared" si="6"/>
        <v>98</v>
      </c>
      <c r="C101" s="3" t="s">
        <v>875</v>
      </c>
      <c r="D101" s="3">
        <f>IF('Survey Responses'!L101='Survey Responses'!L$2,Marks!D$2,0)</f>
        <v>0</v>
      </c>
      <c r="E101" s="3">
        <f>IF('Survey Responses'!M101='Survey Responses'!M$2,Marks!E$2,0)</f>
        <v>0</v>
      </c>
      <c r="F101" s="3">
        <f>IF('Survey Responses'!N101='Survey Responses'!N$2,Marks!F$2,0)</f>
        <v>1</v>
      </c>
      <c r="G101" s="3">
        <f>IF('Survey Responses'!O101='Survey Responses'!O$2,Marks!G$2,0)</f>
        <v>1</v>
      </c>
      <c r="H101" s="3">
        <f>IF('Survey Responses'!P101='Survey Responses'!P$2,Marks!H$2,0)</f>
        <v>2</v>
      </c>
      <c r="I101" s="3">
        <f>IF('Survey Responses'!Q101='Survey Responses'!Q$2,Marks!I$2,0)</f>
        <v>2</v>
      </c>
      <c r="J101" s="3">
        <f>IF('Survey Responses'!R101='Survey Responses'!R$2,Marks!J$2,0)</f>
        <v>2</v>
      </c>
      <c r="K101" s="3">
        <f>IF('Survey Responses'!S101='Survey Responses'!S$2,Marks!K$2,0)</f>
        <v>2</v>
      </c>
      <c r="L101" s="3">
        <f>IF('Survey Responses'!T101='Survey Responses'!T$2,Marks!L$2,0)</f>
        <v>2</v>
      </c>
      <c r="M101" s="3">
        <f>IF('Survey Responses'!U101='Survey Responses'!U$2,Marks!M$2,0)</f>
        <v>2</v>
      </c>
      <c r="N101" s="3">
        <f>IF('Survey Responses'!V101='Survey Responses'!V$2,Marks!N$2,0)</f>
        <v>2</v>
      </c>
      <c r="O101" s="3">
        <f>IF('Survey Responses'!W101='Survey Responses'!W$2,Marks!O$2,0)</f>
        <v>0</v>
      </c>
      <c r="P101" s="3">
        <f>IF('Survey Responses'!X101='Survey Responses'!X$2,Marks!P$2,0)</f>
        <v>2</v>
      </c>
      <c r="Q101" s="3">
        <f>IF('Survey Responses'!Y101='Survey Responses'!Y$2,Marks!Q$2,0)</f>
        <v>2</v>
      </c>
      <c r="R101" s="3">
        <f>IF('Survey Responses'!Z101='Survey Responses'!Z$2,Marks!R$2,0)</f>
        <v>0</v>
      </c>
      <c r="S101" s="3">
        <v>4</v>
      </c>
      <c r="T101" s="3">
        <v>6</v>
      </c>
      <c r="U101" s="3">
        <v>5</v>
      </c>
      <c r="V101" s="3">
        <f>IF('Survey Responses'!AD101='Survey Responses'!AD$2,Marks!V$2,0)</f>
        <v>0</v>
      </c>
      <c r="W101" s="3">
        <f t="shared" si="7"/>
        <v>35</v>
      </c>
      <c r="X101" s="7">
        <f t="shared" si="5"/>
        <v>0.7</v>
      </c>
      <c r="Y101" s="41"/>
    </row>
    <row r="102" spans="2:25" x14ac:dyDescent="0.35">
      <c r="B102" s="3">
        <f t="shared" si="6"/>
        <v>99</v>
      </c>
      <c r="C102" s="3" t="s">
        <v>880</v>
      </c>
      <c r="D102" s="3">
        <f>IF('Survey Responses'!L102='Survey Responses'!L$2,Marks!D$2,0)</f>
        <v>0</v>
      </c>
      <c r="E102" s="3">
        <f>IF('Survey Responses'!M102='Survey Responses'!M$2,Marks!E$2,0)</f>
        <v>1</v>
      </c>
      <c r="F102" s="3">
        <f>IF('Survey Responses'!N102='Survey Responses'!N$2,Marks!F$2,0)</f>
        <v>1</v>
      </c>
      <c r="G102" s="3">
        <f>IF('Survey Responses'!O102='Survey Responses'!O$2,Marks!G$2,0)</f>
        <v>1</v>
      </c>
      <c r="H102" s="3">
        <f>IF('Survey Responses'!P102='Survey Responses'!P$2,Marks!H$2,0)</f>
        <v>2</v>
      </c>
      <c r="I102" s="3">
        <f>IF('Survey Responses'!Q102='Survey Responses'!Q$2,Marks!I$2,0)</f>
        <v>2</v>
      </c>
      <c r="J102" s="3">
        <f>IF('Survey Responses'!R102='Survey Responses'!R$2,Marks!J$2,0)</f>
        <v>2</v>
      </c>
      <c r="K102" s="3">
        <f>IF('Survey Responses'!S102='Survey Responses'!S$2,Marks!K$2,0)</f>
        <v>2</v>
      </c>
      <c r="L102" s="3">
        <f>IF('Survey Responses'!T102='Survey Responses'!T$2,Marks!L$2,0)</f>
        <v>2</v>
      </c>
      <c r="M102" s="3">
        <f>IF('Survey Responses'!U102='Survey Responses'!U$2,Marks!M$2,0)</f>
        <v>2</v>
      </c>
      <c r="N102" s="3">
        <f>IF('Survey Responses'!V102='Survey Responses'!V$2,Marks!N$2,0)</f>
        <v>2</v>
      </c>
      <c r="O102" s="3">
        <f>IF('Survey Responses'!W102='Survey Responses'!W$2,Marks!O$2,0)</f>
        <v>0</v>
      </c>
      <c r="P102" s="3">
        <f>IF('Survey Responses'!X102='Survey Responses'!X$2,Marks!P$2,0)</f>
        <v>2</v>
      </c>
      <c r="Q102" s="3">
        <f>IF('Survey Responses'!Y102='Survey Responses'!Y$2,Marks!Q$2,0)</f>
        <v>2</v>
      </c>
      <c r="R102" s="3">
        <v>6</v>
      </c>
      <c r="S102" s="3">
        <v>4</v>
      </c>
      <c r="T102" s="3">
        <v>6</v>
      </c>
      <c r="U102" s="3">
        <v>5</v>
      </c>
      <c r="V102" s="3">
        <f>IF('Survey Responses'!AD102='Survey Responses'!AD$2,Marks!V$2,0)</f>
        <v>0</v>
      </c>
      <c r="W102" s="3">
        <f t="shared" si="7"/>
        <v>42</v>
      </c>
      <c r="X102" s="7">
        <f t="shared" si="5"/>
        <v>0.84</v>
      </c>
      <c r="Y102" s="41"/>
    </row>
    <row r="103" spans="2:25" x14ac:dyDescent="0.35">
      <c r="B103" s="3">
        <f t="shared" si="6"/>
        <v>100</v>
      </c>
      <c r="C103" s="3" t="s">
        <v>887</v>
      </c>
      <c r="D103" s="3">
        <f>IF('Survey Responses'!L103='Survey Responses'!L$2,Marks!D$2,0)</f>
        <v>0</v>
      </c>
      <c r="E103" s="3">
        <f>IF('Survey Responses'!M103='Survey Responses'!M$2,Marks!E$2,0)</f>
        <v>1</v>
      </c>
      <c r="F103" s="3">
        <f>IF('Survey Responses'!N103='Survey Responses'!N$2,Marks!F$2,0)</f>
        <v>1</v>
      </c>
      <c r="G103" s="3">
        <f>IF('Survey Responses'!O103='Survey Responses'!O$2,Marks!G$2,0)</f>
        <v>1</v>
      </c>
      <c r="H103" s="3">
        <f>IF('Survey Responses'!P103='Survey Responses'!P$2,Marks!H$2,0)</f>
        <v>2</v>
      </c>
      <c r="I103" s="3">
        <f>IF('Survey Responses'!Q103='Survey Responses'!Q$2,Marks!I$2,0)</f>
        <v>2</v>
      </c>
      <c r="J103" s="3">
        <f>IF('Survey Responses'!R103='Survey Responses'!R$2,Marks!J$2,0)</f>
        <v>2</v>
      </c>
      <c r="K103" s="3">
        <f>IF('Survey Responses'!S103='Survey Responses'!S$2,Marks!K$2,0)</f>
        <v>2</v>
      </c>
      <c r="L103" s="3">
        <f>IF('Survey Responses'!T103='Survey Responses'!T$2,Marks!L$2,0)</f>
        <v>2</v>
      </c>
      <c r="M103" s="3">
        <f>IF('Survey Responses'!U103='Survey Responses'!U$2,Marks!M$2,0)</f>
        <v>2</v>
      </c>
      <c r="N103" s="3">
        <f>IF('Survey Responses'!V103='Survey Responses'!V$2,Marks!N$2,0)</f>
        <v>2</v>
      </c>
      <c r="O103" s="3">
        <f>IF('Survey Responses'!W103='Survey Responses'!W$2,Marks!O$2,0)</f>
        <v>2</v>
      </c>
      <c r="P103" s="3">
        <f>IF('Survey Responses'!X103='Survey Responses'!X$2,Marks!P$2,0)</f>
        <v>2</v>
      </c>
      <c r="Q103" s="3">
        <f>IF('Survey Responses'!Y103='Survey Responses'!Y$2,Marks!Q$2,0)</f>
        <v>2</v>
      </c>
      <c r="R103" s="3">
        <v>6</v>
      </c>
      <c r="S103" s="3">
        <v>4</v>
      </c>
      <c r="T103" s="3">
        <v>6</v>
      </c>
      <c r="U103" s="3">
        <v>5</v>
      </c>
      <c r="V103" s="3">
        <f>IF('Survey Responses'!AD103='Survey Responses'!AD$2,Marks!V$2,0)</f>
        <v>0</v>
      </c>
      <c r="W103" s="3">
        <f t="shared" si="7"/>
        <v>44</v>
      </c>
      <c r="X103" s="7">
        <f t="shared" si="5"/>
        <v>0.88</v>
      </c>
      <c r="Y103" s="41"/>
    </row>
    <row r="104" spans="2:25" x14ac:dyDescent="0.35">
      <c r="B104" s="3">
        <f t="shared" si="6"/>
        <v>101</v>
      </c>
      <c r="C104" s="3" t="s">
        <v>894</v>
      </c>
      <c r="D104" s="3">
        <f>IF('Survey Responses'!L104='Survey Responses'!L$2,Marks!D$2,0)</f>
        <v>0</v>
      </c>
      <c r="E104" s="3">
        <f>IF('Survey Responses'!M104='Survey Responses'!M$2,Marks!E$2,0)</f>
        <v>1</v>
      </c>
      <c r="F104" s="3">
        <f>IF('Survey Responses'!N104='Survey Responses'!N$2,Marks!F$2,0)</f>
        <v>1</v>
      </c>
      <c r="G104" s="3">
        <f>IF('Survey Responses'!O104='Survey Responses'!O$2,Marks!G$2,0)</f>
        <v>1</v>
      </c>
      <c r="H104" s="3">
        <f>IF('Survey Responses'!P104='Survey Responses'!P$2,Marks!H$2,0)</f>
        <v>2</v>
      </c>
      <c r="I104" s="3">
        <f>IF('Survey Responses'!Q104='Survey Responses'!Q$2,Marks!I$2,0)</f>
        <v>2</v>
      </c>
      <c r="J104" s="3">
        <f>IF('Survey Responses'!R104='Survey Responses'!R$2,Marks!J$2,0)</f>
        <v>2</v>
      </c>
      <c r="K104" s="3">
        <f>IF('Survey Responses'!S104='Survey Responses'!S$2,Marks!K$2,0)</f>
        <v>2</v>
      </c>
      <c r="L104" s="3">
        <f>IF('Survey Responses'!T104='Survey Responses'!T$2,Marks!L$2,0)</f>
        <v>2</v>
      </c>
      <c r="M104" s="3">
        <f>IF('Survey Responses'!U104='Survey Responses'!U$2,Marks!M$2,0)</f>
        <v>2</v>
      </c>
      <c r="N104" s="3">
        <f>IF('Survey Responses'!V104='Survey Responses'!V$2,Marks!N$2,0)</f>
        <v>2</v>
      </c>
      <c r="O104" s="3">
        <f>IF('Survey Responses'!W104='Survey Responses'!W$2,Marks!O$2,0)</f>
        <v>2</v>
      </c>
      <c r="P104" s="3">
        <f>IF('Survey Responses'!X104='Survey Responses'!X$2,Marks!P$2,0)</f>
        <v>2</v>
      </c>
      <c r="Q104" s="3">
        <f>IF('Survey Responses'!Y104='Survey Responses'!Y$2,Marks!Q$2,0)</f>
        <v>2</v>
      </c>
      <c r="R104" s="3">
        <f>IF('Survey Responses'!Z104='Survey Responses'!Z$2,Marks!R$2,0)</f>
        <v>0</v>
      </c>
      <c r="S104" s="3">
        <v>4</v>
      </c>
      <c r="T104" s="3">
        <v>6</v>
      </c>
      <c r="U104" s="3">
        <v>5</v>
      </c>
      <c r="V104" s="3">
        <f>IF('Survey Responses'!AD104='Survey Responses'!AD$2,Marks!V$2,0)</f>
        <v>0</v>
      </c>
      <c r="W104" s="3">
        <f t="shared" si="7"/>
        <v>38</v>
      </c>
      <c r="X104" s="7">
        <f t="shared" si="5"/>
        <v>0.76</v>
      </c>
      <c r="Y104" s="41"/>
    </row>
    <row r="105" spans="2:25" x14ac:dyDescent="0.35">
      <c r="B105" s="3">
        <f t="shared" si="6"/>
        <v>102</v>
      </c>
      <c r="C105" s="3" t="s">
        <v>901</v>
      </c>
      <c r="D105" s="3">
        <f>IF('Survey Responses'!L105='Survey Responses'!L$2,Marks!D$2,0)</f>
        <v>0</v>
      </c>
      <c r="E105" s="3">
        <f>IF('Survey Responses'!M105='Survey Responses'!M$2,Marks!E$2,0)</f>
        <v>1</v>
      </c>
      <c r="F105" s="3">
        <f>IF('Survey Responses'!N105='Survey Responses'!N$2,Marks!F$2,0)</f>
        <v>1</v>
      </c>
      <c r="G105" s="3">
        <f>IF('Survey Responses'!O105='Survey Responses'!O$2,Marks!G$2,0)</f>
        <v>1</v>
      </c>
      <c r="H105" s="3">
        <f>IF('Survey Responses'!P105='Survey Responses'!P$2,Marks!H$2,0)</f>
        <v>2</v>
      </c>
      <c r="I105" s="3">
        <f>IF('Survey Responses'!Q105='Survey Responses'!Q$2,Marks!I$2,0)</f>
        <v>2</v>
      </c>
      <c r="J105" s="3">
        <f>IF('Survey Responses'!R105='Survey Responses'!R$2,Marks!J$2,0)</f>
        <v>2</v>
      </c>
      <c r="K105" s="3">
        <f>IF('Survey Responses'!S105='Survey Responses'!S$2,Marks!K$2,0)</f>
        <v>2</v>
      </c>
      <c r="L105" s="3">
        <f>IF('Survey Responses'!T105='Survey Responses'!T$2,Marks!L$2,0)</f>
        <v>2</v>
      </c>
      <c r="M105" s="3">
        <f>IF('Survey Responses'!U105='Survey Responses'!U$2,Marks!M$2,0)</f>
        <v>2</v>
      </c>
      <c r="N105" s="3">
        <f>IF('Survey Responses'!V105='Survey Responses'!V$2,Marks!N$2,0)</f>
        <v>2</v>
      </c>
      <c r="O105" s="3">
        <f>IF('Survey Responses'!W105='Survey Responses'!W$2,Marks!O$2,0)</f>
        <v>2</v>
      </c>
      <c r="P105" s="3">
        <f>IF('Survey Responses'!X105='Survey Responses'!X$2,Marks!P$2,0)</f>
        <v>2</v>
      </c>
      <c r="Q105" s="3">
        <f>IF('Survey Responses'!Y105='Survey Responses'!Y$2,Marks!Q$2,0)</f>
        <v>2</v>
      </c>
      <c r="R105" s="3">
        <f>IF('Survey Responses'!Z105='Survey Responses'!Z$2,Marks!R$2,0)</f>
        <v>0</v>
      </c>
      <c r="S105" s="3">
        <v>4</v>
      </c>
      <c r="T105" s="3">
        <v>6</v>
      </c>
      <c r="U105" s="3">
        <v>5</v>
      </c>
      <c r="V105" s="3">
        <f>IF('Survey Responses'!AD105='Survey Responses'!AD$2,Marks!V$2,0)</f>
        <v>0</v>
      </c>
      <c r="W105" s="3">
        <f t="shared" si="7"/>
        <v>38</v>
      </c>
      <c r="X105" s="7">
        <f t="shared" si="5"/>
        <v>0.76</v>
      </c>
      <c r="Y105" s="41"/>
    </row>
    <row r="106" spans="2:25" x14ac:dyDescent="0.35">
      <c r="B106" s="3">
        <f t="shared" si="6"/>
        <v>103</v>
      </c>
      <c r="C106" s="3" t="s">
        <v>905</v>
      </c>
      <c r="D106" s="3">
        <f>IF('Survey Responses'!L106='Survey Responses'!L$2,Marks!D$2,0)</f>
        <v>0</v>
      </c>
      <c r="E106" s="3">
        <f>IF('Survey Responses'!M106='Survey Responses'!M$2,Marks!E$2,0)</f>
        <v>1</v>
      </c>
      <c r="F106" s="3">
        <f>IF('Survey Responses'!N106='Survey Responses'!N$2,Marks!F$2,0)</f>
        <v>1</v>
      </c>
      <c r="G106" s="3">
        <f>IF('Survey Responses'!O106='Survey Responses'!O$2,Marks!G$2,0)</f>
        <v>1</v>
      </c>
      <c r="H106" s="3">
        <f>IF('Survey Responses'!P106='Survey Responses'!P$2,Marks!H$2,0)</f>
        <v>2</v>
      </c>
      <c r="I106" s="3">
        <f>IF('Survey Responses'!Q106='Survey Responses'!Q$2,Marks!I$2,0)</f>
        <v>2</v>
      </c>
      <c r="J106" s="3">
        <f>IF('Survey Responses'!R106='Survey Responses'!R$2,Marks!J$2,0)</f>
        <v>2</v>
      </c>
      <c r="K106" s="3">
        <f>IF('Survey Responses'!S106='Survey Responses'!S$2,Marks!K$2,0)</f>
        <v>2</v>
      </c>
      <c r="L106" s="3">
        <f>IF('Survey Responses'!T106='Survey Responses'!T$2,Marks!L$2,0)</f>
        <v>2</v>
      </c>
      <c r="M106" s="3">
        <f>IF('Survey Responses'!U106='Survey Responses'!U$2,Marks!M$2,0)</f>
        <v>2</v>
      </c>
      <c r="N106" s="3">
        <f>IF('Survey Responses'!V106='Survey Responses'!V$2,Marks!N$2,0)</f>
        <v>2</v>
      </c>
      <c r="O106" s="3">
        <f>IF('Survey Responses'!W106='Survey Responses'!W$2,Marks!O$2,0)</f>
        <v>2</v>
      </c>
      <c r="P106" s="3">
        <f>IF('Survey Responses'!X106='Survey Responses'!X$2,Marks!P$2,0)</f>
        <v>2</v>
      </c>
      <c r="Q106" s="3">
        <f>IF('Survey Responses'!Y106='Survey Responses'!Y$2,Marks!Q$2,0)</f>
        <v>2</v>
      </c>
      <c r="R106" s="3">
        <v>6</v>
      </c>
      <c r="S106" s="3">
        <v>4</v>
      </c>
      <c r="T106" s="3">
        <v>6</v>
      </c>
      <c r="U106" s="3">
        <v>5</v>
      </c>
      <c r="V106" s="3">
        <f>IF('Survey Responses'!AD106='Survey Responses'!AD$2,Marks!V$2,0)</f>
        <v>0</v>
      </c>
      <c r="W106" s="3">
        <f t="shared" si="7"/>
        <v>44</v>
      </c>
      <c r="X106" s="7">
        <f t="shared" si="5"/>
        <v>0.88</v>
      </c>
      <c r="Y106" s="41"/>
    </row>
    <row r="107" spans="2:25" x14ac:dyDescent="0.35">
      <c r="B107" s="3">
        <f t="shared" si="6"/>
        <v>104</v>
      </c>
      <c r="C107" s="3" t="s">
        <v>911</v>
      </c>
      <c r="D107" s="3">
        <f>IF('Survey Responses'!L107='Survey Responses'!L$2,Marks!D$2,0)</f>
        <v>0</v>
      </c>
      <c r="E107" s="3">
        <f>IF('Survey Responses'!M107='Survey Responses'!M$2,Marks!E$2,0)</f>
        <v>1</v>
      </c>
      <c r="F107" s="3">
        <f>IF('Survey Responses'!N107='Survey Responses'!N$2,Marks!F$2,0)</f>
        <v>1</v>
      </c>
      <c r="G107" s="3">
        <f>IF('Survey Responses'!O107='Survey Responses'!O$2,Marks!G$2,0)</f>
        <v>1</v>
      </c>
      <c r="H107" s="3">
        <f>IF('Survey Responses'!P107='Survey Responses'!P$2,Marks!H$2,0)</f>
        <v>2</v>
      </c>
      <c r="I107" s="3">
        <f>IF('Survey Responses'!Q107='Survey Responses'!Q$2,Marks!I$2,0)</f>
        <v>2</v>
      </c>
      <c r="J107" s="3">
        <f>IF('Survey Responses'!R107='Survey Responses'!R$2,Marks!J$2,0)</f>
        <v>0</v>
      </c>
      <c r="K107" s="3">
        <f>IF('Survey Responses'!S107='Survey Responses'!S$2,Marks!K$2,0)</f>
        <v>0</v>
      </c>
      <c r="L107" s="3">
        <f>IF('Survey Responses'!T107='Survey Responses'!T$2,Marks!L$2,0)</f>
        <v>2</v>
      </c>
      <c r="M107" s="3">
        <f>IF('Survey Responses'!U107='Survey Responses'!U$2,Marks!M$2,0)</f>
        <v>2</v>
      </c>
      <c r="N107" s="3">
        <f>IF('Survey Responses'!V107='Survey Responses'!V$2,Marks!N$2,0)</f>
        <v>0</v>
      </c>
      <c r="O107" s="3">
        <f>IF('Survey Responses'!W107='Survey Responses'!W$2,Marks!O$2,0)</f>
        <v>2</v>
      </c>
      <c r="P107" s="3">
        <f>IF('Survey Responses'!X107='Survey Responses'!X$2,Marks!P$2,0)</f>
        <v>0</v>
      </c>
      <c r="Q107" s="3">
        <f>IF('Survey Responses'!Y107='Survey Responses'!Y$2,Marks!Q$2,0)</f>
        <v>2</v>
      </c>
      <c r="R107" s="3">
        <f>IF('Survey Responses'!Z107='Survey Responses'!Z$2,Marks!R$2,0)</f>
        <v>0</v>
      </c>
      <c r="S107" s="3">
        <f>IF('Survey Responses'!AA107='Survey Responses'!AA$2,Marks!S$2,0)</f>
        <v>0</v>
      </c>
      <c r="T107" s="3">
        <f>IF('Survey Responses'!AB107='Survey Responses'!AB$2,Marks!T$2,0)</f>
        <v>0</v>
      </c>
      <c r="U107" s="3">
        <f>IF('Survey Responses'!AC107='Survey Responses'!AC$2,Marks!U$2,0)</f>
        <v>0</v>
      </c>
      <c r="V107" s="3">
        <f>IF('Survey Responses'!AD107='Survey Responses'!AD$2,Marks!V$2,0)</f>
        <v>0</v>
      </c>
      <c r="W107" s="3">
        <f t="shared" si="7"/>
        <v>15</v>
      </c>
      <c r="X107" s="7">
        <f t="shared" si="5"/>
        <v>0.3</v>
      </c>
      <c r="Y107" s="41"/>
    </row>
    <row r="108" spans="2:25" x14ac:dyDescent="0.35">
      <c r="B108" s="3">
        <f t="shared" si="6"/>
        <v>105</v>
      </c>
      <c r="C108" s="3" t="s">
        <v>52</v>
      </c>
      <c r="D108" s="3">
        <f>IF('Survey Responses'!L108='Survey Responses'!L$2,Marks!D$2,0)</f>
        <v>0</v>
      </c>
      <c r="E108" s="3">
        <f>IF('Survey Responses'!M108='Survey Responses'!M$2,Marks!E$2,0)</f>
        <v>0</v>
      </c>
      <c r="F108" s="3">
        <f>IF('Survey Responses'!N108='Survey Responses'!N$2,Marks!F$2,0)</f>
        <v>1</v>
      </c>
      <c r="G108" s="3">
        <f>IF('Survey Responses'!O108='Survey Responses'!O$2,Marks!G$2,0)</f>
        <v>1</v>
      </c>
      <c r="H108" s="3">
        <f>IF('Survey Responses'!P108='Survey Responses'!P$2,Marks!H$2,0)</f>
        <v>2</v>
      </c>
      <c r="I108" s="3">
        <f>IF('Survey Responses'!Q108='Survey Responses'!Q$2,Marks!I$2,0)</f>
        <v>2</v>
      </c>
      <c r="J108" s="3">
        <f>IF('Survey Responses'!R108='Survey Responses'!R$2,Marks!J$2,0)</f>
        <v>2</v>
      </c>
      <c r="K108" s="3">
        <f>IF('Survey Responses'!S108='Survey Responses'!S$2,Marks!K$2,0)</f>
        <v>2</v>
      </c>
      <c r="L108" s="3">
        <f>IF('Survey Responses'!T108='Survey Responses'!T$2,Marks!L$2,0)</f>
        <v>2</v>
      </c>
      <c r="M108" s="3">
        <f>IF('Survey Responses'!U108='Survey Responses'!U$2,Marks!M$2,0)</f>
        <v>2</v>
      </c>
      <c r="N108" s="3">
        <f>IF('Survey Responses'!V108='Survey Responses'!V$2,Marks!N$2,0)</f>
        <v>0</v>
      </c>
      <c r="O108" s="3">
        <f>IF('Survey Responses'!W108='Survey Responses'!W$2,Marks!O$2,0)</f>
        <v>0</v>
      </c>
      <c r="P108" s="3">
        <f>IF('Survey Responses'!X108='Survey Responses'!X$2,Marks!P$2,0)</f>
        <v>0</v>
      </c>
      <c r="Q108" s="3">
        <f>IF('Survey Responses'!Y108='Survey Responses'!Y$2,Marks!Q$2,0)</f>
        <v>0</v>
      </c>
      <c r="R108" s="3">
        <v>6</v>
      </c>
      <c r="S108" s="3">
        <f>IF('Survey Responses'!AA108='Survey Responses'!AA$2,Marks!S$2,0)</f>
        <v>0</v>
      </c>
      <c r="T108" s="3">
        <f>IF('Survey Responses'!AB108='Survey Responses'!AB$2,Marks!T$2,0)</f>
        <v>0</v>
      </c>
      <c r="U108" s="3">
        <f>IF('Survey Responses'!AC108='Survey Responses'!AC$2,Marks!U$2,0)</f>
        <v>0</v>
      </c>
      <c r="V108" s="3">
        <f>IF('Survey Responses'!AD108='Survey Responses'!AD$2,Marks!V$2,0)</f>
        <v>0</v>
      </c>
      <c r="W108" s="3">
        <f t="shared" si="7"/>
        <v>20</v>
      </c>
      <c r="X108" s="7">
        <f t="shared" si="5"/>
        <v>0.4</v>
      </c>
      <c r="Y108" s="41"/>
    </row>
    <row r="109" spans="2:25" x14ac:dyDescent="0.35">
      <c r="B109" s="3">
        <f t="shared" si="6"/>
        <v>106</v>
      </c>
      <c r="C109" s="3" t="s">
        <v>917</v>
      </c>
      <c r="D109" s="3">
        <f>IF('Survey Responses'!L109='Survey Responses'!L$2,Marks!D$2,0)</f>
        <v>0</v>
      </c>
      <c r="E109" s="3">
        <f>IF('Survey Responses'!M109='Survey Responses'!M$2,Marks!E$2,0)</f>
        <v>1</v>
      </c>
      <c r="F109" s="3">
        <f>IF('Survey Responses'!N109='Survey Responses'!N$2,Marks!F$2,0)</f>
        <v>1</v>
      </c>
      <c r="G109" s="3">
        <f>IF('Survey Responses'!O109='Survey Responses'!O$2,Marks!G$2,0)</f>
        <v>0</v>
      </c>
      <c r="H109" s="3">
        <f>IF('Survey Responses'!P109='Survey Responses'!P$2,Marks!H$2,0)</f>
        <v>2</v>
      </c>
      <c r="I109" s="3">
        <f>IF('Survey Responses'!Q109='Survey Responses'!Q$2,Marks!I$2,0)</f>
        <v>0</v>
      </c>
      <c r="J109" s="3">
        <f>IF('Survey Responses'!R109='Survey Responses'!R$2,Marks!J$2,0)</f>
        <v>2</v>
      </c>
      <c r="K109" s="3">
        <f>IF('Survey Responses'!S109='Survey Responses'!S$2,Marks!K$2,0)</f>
        <v>2</v>
      </c>
      <c r="L109" s="3">
        <f>IF('Survey Responses'!T109='Survey Responses'!T$2,Marks!L$2,0)</f>
        <v>0</v>
      </c>
      <c r="M109" s="3">
        <f>IF('Survey Responses'!U109='Survey Responses'!U$2,Marks!M$2,0)</f>
        <v>2</v>
      </c>
      <c r="N109" s="3">
        <f>IF('Survey Responses'!V109='Survey Responses'!V$2,Marks!N$2,0)</f>
        <v>2</v>
      </c>
      <c r="O109" s="3">
        <f>IF('Survey Responses'!W109='Survey Responses'!W$2,Marks!O$2,0)</f>
        <v>0</v>
      </c>
      <c r="P109" s="3">
        <f>IF('Survey Responses'!X109='Survey Responses'!X$2,Marks!P$2,0)</f>
        <v>0</v>
      </c>
      <c r="Q109" s="3">
        <f>IF('Survey Responses'!Y109='Survey Responses'!Y$2,Marks!Q$2,0)</f>
        <v>0</v>
      </c>
      <c r="R109" s="3">
        <f>IF('Survey Responses'!Z109='Survey Responses'!Z$2,Marks!R$2,0)</f>
        <v>0</v>
      </c>
      <c r="S109" s="3">
        <f>IF('Survey Responses'!AA109='Survey Responses'!AA$2,Marks!S$2,0)</f>
        <v>0</v>
      </c>
      <c r="T109" s="3">
        <f>IF('Survey Responses'!AB109='Survey Responses'!AB$2,Marks!T$2,0)</f>
        <v>0</v>
      </c>
      <c r="U109" s="3">
        <f>IF('Survey Responses'!AC109='Survey Responses'!AC$2,Marks!U$2,0)</f>
        <v>0</v>
      </c>
      <c r="V109" s="3">
        <f>IF('Survey Responses'!AD109='Survey Responses'!AD$2,Marks!V$2,0)</f>
        <v>0</v>
      </c>
      <c r="W109" s="3">
        <f t="shared" si="7"/>
        <v>12</v>
      </c>
      <c r="X109" s="7">
        <f t="shared" si="5"/>
        <v>0.24</v>
      </c>
      <c r="Y109" s="41"/>
    </row>
    <row r="110" spans="2:25" x14ac:dyDescent="0.35">
      <c r="B110" s="3">
        <f t="shared" si="6"/>
        <v>107</v>
      </c>
      <c r="C110" s="3" t="s">
        <v>920</v>
      </c>
      <c r="D110" s="3">
        <f>IF('Survey Responses'!L110='Survey Responses'!L$2,Marks!D$2,0)</f>
        <v>0</v>
      </c>
      <c r="E110" s="3">
        <f>IF('Survey Responses'!M110='Survey Responses'!M$2,Marks!E$2,0)</f>
        <v>0</v>
      </c>
      <c r="F110" s="3">
        <f>IF('Survey Responses'!N110='Survey Responses'!N$2,Marks!F$2,0)</f>
        <v>1</v>
      </c>
      <c r="G110" s="3">
        <f>IF('Survey Responses'!O110='Survey Responses'!O$2,Marks!G$2,0)</f>
        <v>1</v>
      </c>
      <c r="H110" s="3">
        <f>IF('Survey Responses'!P110='Survey Responses'!P$2,Marks!H$2,0)</f>
        <v>2</v>
      </c>
      <c r="I110" s="3">
        <f>IF('Survey Responses'!Q110='Survey Responses'!Q$2,Marks!I$2,0)</f>
        <v>2</v>
      </c>
      <c r="J110" s="3">
        <f>IF('Survey Responses'!R110='Survey Responses'!R$2,Marks!J$2,0)</f>
        <v>2</v>
      </c>
      <c r="K110" s="3">
        <f>IF('Survey Responses'!S110='Survey Responses'!S$2,Marks!K$2,0)</f>
        <v>2</v>
      </c>
      <c r="L110" s="3">
        <f>IF('Survey Responses'!T110='Survey Responses'!T$2,Marks!L$2,0)</f>
        <v>2</v>
      </c>
      <c r="M110" s="3">
        <f>IF('Survey Responses'!U110='Survey Responses'!U$2,Marks!M$2,0)</f>
        <v>2</v>
      </c>
      <c r="N110" s="3">
        <f>IF('Survey Responses'!V110='Survey Responses'!V$2,Marks!N$2,0)</f>
        <v>2</v>
      </c>
      <c r="O110" s="3">
        <f>IF('Survey Responses'!W110='Survey Responses'!W$2,Marks!O$2,0)</f>
        <v>0</v>
      </c>
      <c r="P110" s="3">
        <f>IF('Survey Responses'!X110='Survey Responses'!X$2,Marks!P$2,0)</f>
        <v>2</v>
      </c>
      <c r="Q110" s="3">
        <f>IF('Survey Responses'!Y110='Survey Responses'!Y$2,Marks!Q$2,0)</f>
        <v>2</v>
      </c>
      <c r="R110" s="3">
        <f>IF('Survey Responses'!Z110='Survey Responses'!Z$2,Marks!R$2,0)</f>
        <v>0</v>
      </c>
      <c r="S110" s="3">
        <f>IF('Survey Responses'!AA110='Survey Responses'!AA$2,Marks!S$2,0)</f>
        <v>0</v>
      </c>
      <c r="T110" s="3">
        <f>IF('Survey Responses'!AB110='Survey Responses'!AB$2,Marks!T$2,0)</f>
        <v>0</v>
      </c>
      <c r="U110" s="3">
        <f>IF('Survey Responses'!AC110='Survey Responses'!AC$2,Marks!U$2,0)</f>
        <v>0</v>
      </c>
      <c r="V110" s="3">
        <f>IF('Survey Responses'!AD110='Survey Responses'!AD$2,Marks!V$2,0)</f>
        <v>0</v>
      </c>
      <c r="W110" s="3">
        <f t="shared" si="7"/>
        <v>20</v>
      </c>
      <c r="X110" s="7">
        <f t="shared" si="5"/>
        <v>0.4</v>
      </c>
      <c r="Y110" s="41"/>
    </row>
    <row r="111" spans="2:25" x14ac:dyDescent="0.35">
      <c r="B111" s="3">
        <f t="shared" si="6"/>
        <v>108</v>
      </c>
      <c r="C111" s="3" t="s">
        <v>925</v>
      </c>
      <c r="D111" s="3">
        <f>IF('Survey Responses'!L111='Survey Responses'!L$2,Marks!D$2,0)</f>
        <v>0</v>
      </c>
      <c r="E111" s="3">
        <f>IF('Survey Responses'!M111='Survey Responses'!M$2,Marks!E$2,0)</f>
        <v>1</v>
      </c>
      <c r="F111" s="3">
        <f>IF('Survey Responses'!N111='Survey Responses'!N$2,Marks!F$2,0)</f>
        <v>1</v>
      </c>
      <c r="G111" s="3">
        <f>IF('Survey Responses'!O111='Survey Responses'!O$2,Marks!G$2,0)</f>
        <v>1</v>
      </c>
      <c r="H111" s="3">
        <f>IF('Survey Responses'!P111='Survey Responses'!P$2,Marks!H$2,0)</f>
        <v>2</v>
      </c>
      <c r="I111" s="3">
        <f>IF('Survey Responses'!Q111='Survey Responses'!Q$2,Marks!I$2,0)</f>
        <v>2</v>
      </c>
      <c r="J111" s="3">
        <f>IF('Survey Responses'!R111='Survey Responses'!R$2,Marks!J$2,0)</f>
        <v>2</v>
      </c>
      <c r="K111" s="3">
        <f>IF('Survey Responses'!S111='Survey Responses'!S$2,Marks!K$2,0)</f>
        <v>2</v>
      </c>
      <c r="L111" s="3">
        <f>IF('Survey Responses'!T111='Survey Responses'!T$2,Marks!L$2,0)</f>
        <v>2</v>
      </c>
      <c r="M111" s="3">
        <f>IF('Survey Responses'!U111='Survey Responses'!U$2,Marks!M$2,0)</f>
        <v>2</v>
      </c>
      <c r="N111" s="3">
        <f>IF('Survey Responses'!V111='Survey Responses'!V$2,Marks!N$2,0)</f>
        <v>2</v>
      </c>
      <c r="O111" s="3">
        <f>IF('Survey Responses'!W111='Survey Responses'!W$2,Marks!O$2,0)</f>
        <v>2</v>
      </c>
      <c r="P111" s="3">
        <f>IF('Survey Responses'!X111='Survey Responses'!X$2,Marks!P$2,0)</f>
        <v>0</v>
      </c>
      <c r="Q111" s="3">
        <f>IF('Survey Responses'!Y111='Survey Responses'!Y$2,Marks!Q$2,0)</f>
        <v>2</v>
      </c>
      <c r="R111" s="3">
        <f>IF('Survey Responses'!Z111='Survey Responses'!Z$2,Marks!R$2,0)</f>
        <v>0</v>
      </c>
      <c r="S111" s="3">
        <f>IF('Survey Responses'!AA111='Survey Responses'!AA$2,Marks!S$2,0)</f>
        <v>0</v>
      </c>
      <c r="T111" s="3">
        <f>IF('Survey Responses'!AB111='Survey Responses'!AB$2,Marks!T$2,0)</f>
        <v>0</v>
      </c>
      <c r="U111" s="3">
        <f>IF('Survey Responses'!AC111='Survey Responses'!AC$2,Marks!U$2,0)</f>
        <v>0</v>
      </c>
      <c r="V111" s="3">
        <f>IF('Survey Responses'!AD111='Survey Responses'!AD$2,Marks!V$2,0)</f>
        <v>0</v>
      </c>
      <c r="W111" s="3">
        <f t="shared" si="7"/>
        <v>21</v>
      </c>
      <c r="X111" s="7">
        <f t="shared" si="5"/>
        <v>0.42</v>
      </c>
      <c r="Y111" s="41"/>
    </row>
    <row r="112" spans="2:25" x14ac:dyDescent="0.35">
      <c r="B112" s="3">
        <f t="shared" si="6"/>
        <v>109</v>
      </c>
      <c r="C112" s="3" t="s">
        <v>932</v>
      </c>
      <c r="D112" s="3">
        <f>IF('Survey Responses'!L112='Survey Responses'!L$2,Marks!D$2,0)</f>
        <v>0</v>
      </c>
      <c r="E112" s="3">
        <f>IF('Survey Responses'!M112='Survey Responses'!M$2,Marks!E$2,0)</f>
        <v>1</v>
      </c>
      <c r="F112" s="3">
        <f>IF('Survey Responses'!N112='Survey Responses'!N$2,Marks!F$2,0)</f>
        <v>1</v>
      </c>
      <c r="G112" s="3">
        <f>IF('Survey Responses'!O112='Survey Responses'!O$2,Marks!G$2,0)</f>
        <v>1</v>
      </c>
      <c r="H112" s="3">
        <f>IF('Survey Responses'!P112='Survey Responses'!P$2,Marks!H$2,0)</f>
        <v>2</v>
      </c>
      <c r="I112" s="3">
        <f>IF('Survey Responses'!Q112='Survey Responses'!Q$2,Marks!I$2,0)</f>
        <v>2</v>
      </c>
      <c r="J112" s="3">
        <f>IF('Survey Responses'!R112='Survey Responses'!R$2,Marks!J$2,0)</f>
        <v>2</v>
      </c>
      <c r="K112" s="3">
        <f>IF('Survey Responses'!S112='Survey Responses'!S$2,Marks!K$2,0)</f>
        <v>2</v>
      </c>
      <c r="L112" s="3">
        <f>IF('Survey Responses'!T112='Survey Responses'!T$2,Marks!L$2,0)</f>
        <v>2</v>
      </c>
      <c r="M112" s="3">
        <f>IF('Survey Responses'!U112='Survey Responses'!U$2,Marks!M$2,0)</f>
        <v>0</v>
      </c>
      <c r="N112" s="3">
        <f>IF('Survey Responses'!V112='Survey Responses'!V$2,Marks!N$2,0)</f>
        <v>2</v>
      </c>
      <c r="O112" s="3">
        <f>IF('Survey Responses'!W112='Survey Responses'!W$2,Marks!O$2,0)</f>
        <v>0</v>
      </c>
      <c r="P112" s="3">
        <f>IF('Survey Responses'!X112='Survey Responses'!X$2,Marks!P$2,0)</f>
        <v>2</v>
      </c>
      <c r="Q112" s="3">
        <f>IF('Survey Responses'!Y112='Survey Responses'!Y$2,Marks!Q$2,0)</f>
        <v>0</v>
      </c>
      <c r="R112" s="3">
        <v>6</v>
      </c>
      <c r="S112" s="3">
        <f>IF('Survey Responses'!AA112='Survey Responses'!AA$2,Marks!S$2,0)</f>
        <v>0</v>
      </c>
      <c r="T112" s="3">
        <f>IF('Survey Responses'!AB112='Survey Responses'!AB$2,Marks!T$2,0)</f>
        <v>0</v>
      </c>
      <c r="U112" s="3">
        <f>IF('Survey Responses'!AC112='Survey Responses'!AC$2,Marks!U$2,0)</f>
        <v>0</v>
      </c>
      <c r="V112" s="3">
        <f>IF('Survey Responses'!AD112='Survey Responses'!AD$2,Marks!V$2,0)</f>
        <v>0</v>
      </c>
      <c r="W112" s="3">
        <f t="shared" si="7"/>
        <v>23</v>
      </c>
      <c r="X112" s="7">
        <f t="shared" si="5"/>
        <v>0.46</v>
      </c>
      <c r="Y112" s="41"/>
    </row>
    <row r="113" spans="2:25" x14ac:dyDescent="0.35">
      <c r="B113" s="3">
        <f t="shared" si="6"/>
        <v>110</v>
      </c>
      <c r="C113" s="3" t="s">
        <v>939</v>
      </c>
      <c r="D113" s="3">
        <f>IF('Survey Responses'!L113='Survey Responses'!L$2,Marks!D$2,0)</f>
        <v>0</v>
      </c>
      <c r="E113" s="3">
        <f>IF('Survey Responses'!M113='Survey Responses'!M$2,Marks!E$2,0)</f>
        <v>1</v>
      </c>
      <c r="F113" s="3">
        <f>IF('Survey Responses'!N113='Survey Responses'!N$2,Marks!F$2,0)</f>
        <v>1</v>
      </c>
      <c r="G113" s="3">
        <f>IF('Survey Responses'!O113='Survey Responses'!O$2,Marks!G$2,0)</f>
        <v>1</v>
      </c>
      <c r="H113" s="3">
        <f>IF('Survey Responses'!P113='Survey Responses'!P$2,Marks!H$2,0)</f>
        <v>2</v>
      </c>
      <c r="I113" s="3">
        <f>IF('Survey Responses'!Q113='Survey Responses'!Q$2,Marks!I$2,0)</f>
        <v>2</v>
      </c>
      <c r="J113" s="3">
        <f>IF('Survey Responses'!R113='Survey Responses'!R$2,Marks!J$2,0)</f>
        <v>2</v>
      </c>
      <c r="K113" s="3">
        <f>IF('Survey Responses'!S113='Survey Responses'!S$2,Marks!K$2,0)</f>
        <v>2</v>
      </c>
      <c r="L113" s="3">
        <f>IF('Survey Responses'!T113='Survey Responses'!T$2,Marks!L$2,0)</f>
        <v>0</v>
      </c>
      <c r="M113" s="3">
        <f>IF('Survey Responses'!U113='Survey Responses'!U$2,Marks!M$2,0)</f>
        <v>2</v>
      </c>
      <c r="N113" s="3">
        <f>IF('Survey Responses'!V113='Survey Responses'!V$2,Marks!N$2,0)</f>
        <v>2</v>
      </c>
      <c r="O113" s="3">
        <f>IF('Survey Responses'!W113='Survey Responses'!W$2,Marks!O$2,0)</f>
        <v>0</v>
      </c>
      <c r="P113" s="3">
        <f>IF('Survey Responses'!X113='Survey Responses'!X$2,Marks!P$2,0)</f>
        <v>2</v>
      </c>
      <c r="Q113" s="3">
        <f>IF('Survey Responses'!Y113='Survey Responses'!Y$2,Marks!Q$2,0)</f>
        <v>2</v>
      </c>
      <c r="R113" s="3">
        <f>IF('Survey Responses'!Z113='Survey Responses'!Z$2,Marks!R$2,0)</f>
        <v>0</v>
      </c>
      <c r="S113" s="3">
        <f>IF('Survey Responses'!AA113='Survey Responses'!AA$2,Marks!S$2,0)</f>
        <v>0</v>
      </c>
      <c r="T113" s="3">
        <f>IF('Survey Responses'!AB113='Survey Responses'!AB$2,Marks!T$2,0)</f>
        <v>0</v>
      </c>
      <c r="U113" s="3">
        <f>IF('Survey Responses'!AC113='Survey Responses'!AC$2,Marks!U$2,0)</f>
        <v>0</v>
      </c>
      <c r="V113" s="3">
        <f>IF('Survey Responses'!AD113='Survey Responses'!AD$2,Marks!V$2,0)</f>
        <v>0</v>
      </c>
      <c r="W113" s="3">
        <f t="shared" si="7"/>
        <v>19</v>
      </c>
      <c r="X113" s="7">
        <f t="shared" si="5"/>
        <v>0.38</v>
      </c>
      <c r="Y113" s="41"/>
    </row>
    <row r="114" spans="2:25" x14ac:dyDescent="0.35">
      <c r="B114" s="3">
        <f t="shared" si="6"/>
        <v>111</v>
      </c>
      <c r="C114" s="3" t="s">
        <v>44</v>
      </c>
      <c r="D114" s="3">
        <f>IF('Survey Responses'!L114='Survey Responses'!L$2,Marks!D$2,0)</f>
        <v>0</v>
      </c>
      <c r="E114" s="3">
        <f>IF('Survey Responses'!M114='Survey Responses'!M$2,Marks!E$2,0)</f>
        <v>0</v>
      </c>
      <c r="F114" s="3">
        <f>IF('Survey Responses'!N114='Survey Responses'!N$2,Marks!F$2,0)</f>
        <v>1</v>
      </c>
      <c r="G114" s="3">
        <f>IF('Survey Responses'!O114='Survey Responses'!O$2,Marks!G$2,0)</f>
        <v>1</v>
      </c>
      <c r="H114" s="3">
        <f>IF('Survey Responses'!P114='Survey Responses'!P$2,Marks!H$2,0)</f>
        <v>2</v>
      </c>
      <c r="I114" s="3">
        <f>IF('Survey Responses'!Q114='Survey Responses'!Q$2,Marks!I$2,0)</f>
        <v>2</v>
      </c>
      <c r="J114" s="3">
        <f>IF('Survey Responses'!R114='Survey Responses'!R$2,Marks!J$2,0)</f>
        <v>2</v>
      </c>
      <c r="K114" s="3">
        <f>IF('Survey Responses'!S114='Survey Responses'!S$2,Marks!K$2,0)</f>
        <v>2</v>
      </c>
      <c r="L114" s="3">
        <f>IF('Survey Responses'!T114='Survey Responses'!T$2,Marks!L$2,0)</f>
        <v>2</v>
      </c>
      <c r="M114" s="3">
        <f>IF('Survey Responses'!U114='Survey Responses'!U$2,Marks!M$2,0)</f>
        <v>2</v>
      </c>
      <c r="N114" s="3">
        <f>IF('Survey Responses'!V114='Survey Responses'!V$2,Marks!N$2,0)</f>
        <v>0</v>
      </c>
      <c r="O114" s="3">
        <f>IF('Survey Responses'!W114='Survey Responses'!W$2,Marks!O$2,0)</f>
        <v>0</v>
      </c>
      <c r="P114" s="3">
        <f>IF('Survey Responses'!X114='Survey Responses'!X$2,Marks!P$2,0)</f>
        <v>0</v>
      </c>
      <c r="Q114" s="3">
        <f>IF('Survey Responses'!Y114='Survey Responses'!Y$2,Marks!Q$2,0)</f>
        <v>0</v>
      </c>
      <c r="R114" s="3">
        <v>6</v>
      </c>
      <c r="S114" s="3">
        <f>IF('Survey Responses'!AA114='Survey Responses'!AA$2,Marks!S$2,0)</f>
        <v>0</v>
      </c>
      <c r="T114" s="3">
        <f>IF('Survey Responses'!AB114='Survey Responses'!AB$2,Marks!T$2,0)</f>
        <v>0</v>
      </c>
      <c r="U114" s="3">
        <f>IF('Survey Responses'!AC114='Survey Responses'!AC$2,Marks!U$2,0)</f>
        <v>0</v>
      </c>
      <c r="V114" s="3">
        <f>IF('Survey Responses'!AD114='Survey Responses'!AD$2,Marks!V$2,0)</f>
        <v>0</v>
      </c>
      <c r="W114" s="3">
        <f t="shared" si="7"/>
        <v>20</v>
      </c>
      <c r="X114" s="7">
        <f t="shared" si="5"/>
        <v>0.4</v>
      </c>
      <c r="Y114" s="41"/>
    </row>
    <row r="115" spans="2:25" x14ac:dyDescent="0.35">
      <c r="B115" s="3">
        <f t="shared" si="6"/>
        <v>112</v>
      </c>
      <c r="C115" s="3" t="s">
        <v>942</v>
      </c>
      <c r="D115" s="3">
        <f>IF('Survey Responses'!L115='Survey Responses'!L$2,Marks!D$2,0)</f>
        <v>0</v>
      </c>
      <c r="E115" s="3">
        <f>IF('Survey Responses'!M115='Survey Responses'!M$2,Marks!E$2,0)</f>
        <v>1</v>
      </c>
      <c r="F115" s="3">
        <f>IF('Survey Responses'!N115='Survey Responses'!N$2,Marks!F$2,0)</f>
        <v>0</v>
      </c>
      <c r="G115" s="3">
        <f>IF('Survey Responses'!O115='Survey Responses'!O$2,Marks!G$2,0)</f>
        <v>1</v>
      </c>
      <c r="H115" s="3">
        <f>IF('Survey Responses'!P115='Survey Responses'!P$2,Marks!H$2,0)</f>
        <v>2</v>
      </c>
      <c r="I115" s="3">
        <f>IF('Survey Responses'!Q115='Survey Responses'!Q$2,Marks!I$2,0)</f>
        <v>0</v>
      </c>
      <c r="J115" s="3">
        <f>IF('Survey Responses'!R115='Survey Responses'!R$2,Marks!J$2,0)</f>
        <v>0</v>
      </c>
      <c r="K115" s="3">
        <f>IF('Survey Responses'!S115='Survey Responses'!S$2,Marks!K$2,0)</f>
        <v>0</v>
      </c>
      <c r="L115" s="3">
        <f>IF('Survey Responses'!T115='Survey Responses'!T$2,Marks!L$2,0)</f>
        <v>0</v>
      </c>
      <c r="M115" s="3">
        <f>IF('Survey Responses'!U115='Survey Responses'!U$2,Marks!M$2,0)</f>
        <v>0</v>
      </c>
      <c r="N115" s="3">
        <f>IF('Survey Responses'!V115='Survey Responses'!V$2,Marks!N$2,0)</f>
        <v>2</v>
      </c>
      <c r="O115" s="3">
        <f>IF('Survey Responses'!W115='Survey Responses'!W$2,Marks!O$2,0)</f>
        <v>2</v>
      </c>
      <c r="P115" s="3">
        <f>IF('Survey Responses'!X115='Survey Responses'!X$2,Marks!P$2,0)</f>
        <v>0</v>
      </c>
      <c r="Q115" s="3">
        <f>IF('Survey Responses'!Y115='Survey Responses'!Y$2,Marks!Q$2,0)</f>
        <v>0</v>
      </c>
      <c r="R115" s="3">
        <v>6</v>
      </c>
      <c r="S115" s="3">
        <v>4</v>
      </c>
      <c r="T115" s="3">
        <v>6</v>
      </c>
      <c r="U115" s="3">
        <v>5</v>
      </c>
      <c r="V115" s="3">
        <f>IF('Survey Responses'!AD115='Survey Responses'!AD$2,Marks!V$2,0)</f>
        <v>0</v>
      </c>
      <c r="W115" s="3">
        <f t="shared" si="7"/>
        <v>29</v>
      </c>
      <c r="X115" s="7">
        <f t="shared" si="5"/>
        <v>0.57999999999999996</v>
      </c>
      <c r="Y115" s="41"/>
    </row>
    <row r="116" spans="2:25" x14ac:dyDescent="0.35">
      <c r="B116" s="3">
        <f t="shared" si="6"/>
        <v>113</v>
      </c>
      <c r="C116" s="3" t="s">
        <v>945</v>
      </c>
      <c r="D116" s="3">
        <f>IF('Survey Responses'!L116='Survey Responses'!L$2,Marks!D$2,0)</f>
        <v>0</v>
      </c>
      <c r="E116" s="3">
        <f>IF('Survey Responses'!M116='Survey Responses'!M$2,Marks!E$2,0)</f>
        <v>1</v>
      </c>
      <c r="F116" s="3">
        <f>IF('Survey Responses'!N116='Survey Responses'!N$2,Marks!F$2,0)</f>
        <v>1</v>
      </c>
      <c r="G116" s="3">
        <f>IF('Survey Responses'!O116='Survey Responses'!O$2,Marks!G$2,0)</f>
        <v>1</v>
      </c>
      <c r="H116" s="3">
        <f>IF('Survey Responses'!P116='Survey Responses'!P$2,Marks!H$2,0)</f>
        <v>0</v>
      </c>
      <c r="I116" s="3">
        <f>IF('Survey Responses'!Q116='Survey Responses'!Q$2,Marks!I$2,0)</f>
        <v>0</v>
      </c>
      <c r="J116" s="3">
        <f>IF('Survey Responses'!R116='Survey Responses'!R$2,Marks!J$2,0)</f>
        <v>0</v>
      </c>
      <c r="K116" s="3">
        <f>IF('Survey Responses'!S116='Survey Responses'!S$2,Marks!K$2,0)</f>
        <v>0</v>
      </c>
      <c r="L116" s="3">
        <f>IF('Survey Responses'!T116='Survey Responses'!T$2,Marks!L$2,0)</f>
        <v>0</v>
      </c>
      <c r="M116" s="3">
        <f>IF('Survey Responses'!U116='Survey Responses'!U$2,Marks!M$2,0)</f>
        <v>0</v>
      </c>
      <c r="N116" s="3">
        <f>IF('Survey Responses'!V116='Survey Responses'!V$2,Marks!N$2,0)</f>
        <v>0</v>
      </c>
      <c r="O116" s="3">
        <f>IF('Survey Responses'!W116='Survey Responses'!W$2,Marks!O$2,0)</f>
        <v>0</v>
      </c>
      <c r="P116" s="3">
        <f>IF('Survey Responses'!X116='Survey Responses'!X$2,Marks!P$2,0)</f>
        <v>0</v>
      </c>
      <c r="Q116" s="3">
        <f>IF('Survey Responses'!Y116='Survey Responses'!Y$2,Marks!Q$2,0)</f>
        <v>0</v>
      </c>
      <c r="R116" s="3">
        <f>IF('Survey Responses'!Z116='Survey Responses'!Z$2,Marks!R$2,0)</f>
        <v>0</v>
      </c>
      <c r="S116" s="3">
        <f>IF('Survey Responses'!AA116='Survey Responses'!AA$2,Marks!S$2,0)</f>
        <v>0</v>
      </c>
      <c r="T116" s="3">
        <f>IF('Survey Responses'!AB116='Survey Responses'!AB$2,Marks!T$2,0)</f>
        <v>0</v>
      </c>
      <c r="U116" s="3">
        <f>IF('Survey Responses'!AC116='Survey Responses'!AC$2,Marks!U$2,0)</f>
        <v>0</v>
      </c>
      <c r="V116" s="3">
        <f>IF('Survey Responses'!AD116='Survey Responses'!AD$2,Marks!V$2,0)</f>
        <v>0</v>
      </c>
      <c r="W116" s="3">
        <f t="shared" si="7"/>
        <v>3</v>
      </c>
      <c r="X116" s="7">
        <f t="shared" si="5"/>
        <v>0.06</v>
      </c>
      <c r="Y116" s="41"/>
    </row>
    <row r="117" spans="2:25" x14ac:dyDescent="0.35">
      <c r="B117" s="3">
        <f t="shared" si="6"/>
        <v>114</v>
      </c>
      <c r="C117" s="3" t="s">
        <v>947</v>
      </c>
      <c r="D117" s="3">
        <f>IF('Survey Responses'!L117='Survey Responses'!L$2,Marks!D$2,0)</f>
        <v>0</v>
      </c>
      <c r="E117" s="3">
        <f>IF('Survey Responses'!M117='Survey Responses'!M$2,Marks!E$2,0)</f>
        <v>1</v>
      </c>
      <c r="F117" s="3">
        <f>IF('Survey Responses'!N117='Survey Responses'!N$2,Marks!F$2,0)</f>
        <v>1</v>
      </c>
      <c r="G117" s="3">
        <f>IF('Survey Responses'!O117='Survey Responses'!O$2,Marks!G$2,0)</f>
        <v>1</v>
      </c>
      <c r="H117" s="3">
        <f>IF('Survey Responses'!P117='Survey Responses'!P$2,Marks!H$2,0)</f>
        <v>2</v>
      </c>
      <c r="I117" s="3">
        <f>IF('Survey Responses'!Q117='Survey Responses'!Q$2,Marks!I$2,0)</f>
        <v>2</v>
      </c>
      <c r="J117" s="3">
        <f>IF('Survey Responses'!R117='Survey Responses'!R$2,Marks!J$2,0)</f>
        <v>2</v>
      </c>
      <c r="K117" s="3">
        <f>IF('Survey Responses'!S117='Survey Responses'!S$2,Marks!K$2,0)</f>
        <v>2</v>
      </c>
      <c r="L117" s="3">
        <f>IF('Survey Responses'!T117='Survey Responses'!T$2,Marks!L$2,0)</f>
        <v>2</v>
      </c>
      <c r="M117" s="3">
        <f>IF('Survey Responses'!U117='Survey Responses'!U$2,Marks!M$2,0)</f>
        <v>2</v>
      </c>
      <c r="N117" s="3">
        <f>IF('Survey Responses'!V117='Survey Responses'!V$2,Marks!N$2,0)</f>
        <v>2</v>
      </c>
      <c r="O117" s="3">
        <f>IF('Survey Responses'!W117='Survey Responses'!W$2,Marks!O$2,0)</f>
        <v>0</v>
      </c>
      <c r="P117" s="3">
        <f>IF('Survey Responses'!X117='Survey Responses'!X$2,Marks!P$2,0)</f>
        <v>2</v>
      </c>
      <c r="Q117" s="3">
        <f>IF('Survey Responses'!Y117='Survey Responses'!Y$2,Marks!Q$2,0)</f>
        <v>2</v>
      </c>
      <c r="R117" s="3">
        <v>6</v>
      </c>
      <c r="S117" s="3">
        <v>4</v>
      </c>
      <c r="T117" s="3">
        <v>6</v>
      </c>
      <c r="U117" s="3">
        <v>5</v>
      </c>
      <c r="V117" s="3">
        <f>IF('Survey Responses'!AD117='Survey Responses'!AD$2,Marks!V$2,0)</f>
        <v>0</v>
      </c>
      <c r="W117" s="3">
        <f t="shared" si="7"/>
        <v>42</v>
      </c>
      <c r="X117" s="7">
        <f t="shared" si="5"/>
        <v>0.84</v>
      </c>
      <c r="Y117" s="41"/>
    </row>
    <row r="118" spans="2:25" x14ac:dyDescent="0.35">
      <c r="B118" s="3">
        <f t="shared" si="6"/>
        <v>115</v>
      </c>
      <c r="C118" s="3" t="s">
        <v>23</v>
      </c>
      <c r="D118" s="3">
        <f>IF('Survey Responses'!L118='Survey Responses'!L$2,Marks!D$2,0)</f>
        <v>0</v>
      </c>
      <c r="E118" s="3">
        <f>IF('Survey Responses'!M118='Survey Responses'!M$2,Marks!E$2,0)</f>
        <v>0</v>
      </c>
      <c r="F118" s="3">
        <f>IF('Survey Responses'!N118='Survey Responses'!N$2,Marks!F$2,0)</f>
        <v>0</v>
      </c>
      <c r="G118" s="3">
        <f>IF('Survey Responses'!O118='Survey Responses'!O$2,Marks!G$2,0)</f>
        <v>1</v>
      </c>
      <c r="H118" s="3">
        <f>IF('Survey Responses'!P118='Survey Responses'!P$2,Marks!H$2,0)</f>
        <v>2</v>
      </c>
      <c r="I118" s="3">
        <f>IF('Survey Responses'!Q118='Survey Responses'!Q$2,Marks!I$2,0)</f>
        <v>2</v>
      </c>
      <c r="J118" s="3">
        <f>IF('Survey Responses'!R118='Survey Responses'!R$2,Marks!J$2,0)</f>
        <v>2</v>
      </c>
      <c r="K118" s="3">
        <f>IF('Survey Responses'!S118='Survey Responses'!S$2,Marks!K$2,0)</f>
        <v>2</v>
      </c>
      <c r="L118" s="3">
        <f>IF('Survey Responses'!T118='Survey Responses'!T$2,Marks!L$2,0)</f>
        <v>2</v>
      </c>
      <c r="M118" s="3">
        <f>IF('Survey Responses'!U118='Survey Responses'!U$2,Marks!M$2,0)</f>
        <v>2</v>
      </c>
      <c r="N118" s="3">
        <f>IF('Survey Responses'!V118='Survey Responses'!V$2,Marks!N$2,0)</f>
        <v>0</v>
      </c>
      <c r="O118" s="3">
        <f>IF('Survey Responses'!W118='Survey Responses'!W$2,Marks!O$2,0)</f>
        <v>0</v>
      </c>
      <c r="P118" s="3">
        <f>IF('Survey Responses'!X118='Survey Responses'!X$2,Marks!P$2,0)</f>
        <v>0</v>
      </c>
      <c r="Q118" s="3">
        <f>IF('Survey Responses'!Y118='Survey Responses'!Y$2,Marks!Q$2,0)</f>
        <v>0</v>
      </c>
      <c r="R118" s="3">
        <f>IF('Survey Responses'!Z118='Survey Responses'!Z$2,Marks!R$2,0)</f>
        <v>0</v>
      </c>
      <c r="S118" s="3">
        <f>IF('Survey Responses'!AA118='Survey Responses'!AA$2,Marks!S$2,0)</f>
        <v>0</v>
      </c>
      <c r="T118" s="3">
        <f>IF('Survey Responses'!AB118='Survey Responses'!AB$2,Marks!T$2,0)</f>
        <v>0</v>
      </c>
      <c r="U118" s="3">
        <f>IF('Survey Responses'!AC118='Survey Responses'!AC$2,Marks!U$2,0)</f>
        <v>0</v>
      </c>
      <c r="V118" s="3">
        <f>IF('Survey Responses'!AD118='Survey Responses'!AD$2,Marks!V$2,0)</f>
        <v>0</v>
      </c>
      <c r="W118" s="3">
        <f t="shared" si="7"/>
        <v>13</v>
      </c>
      <c r="X118" s="7">
        <f t="shared" si="5"/>
        <v>0.26</v>
      </c>
      <c r="Y118" s="41"/>
    </row>
    <row r="119" spans="2:25" x14ac:dyDescent="0.35">
      <c r="B119" s="3">
        <f t="shared" si="6"/>
        <v>116</v>
      </c>
      <c r="C119" s="3" t="s">
        <v>950</v>
      </c>
      <c r="D119" s="3">
        <f>IF('Survey Responses'!L119='Survey Responses'!L$2,Marks!D$2,0)</f>
        <v>0</v>
      </c>
      <c r="E119" s="3">
        <f>IF('Survey Responses'!M119='Survey Responses'!M$2,Marks!E$2,0)</f>
        <v>1</v>
      </c>
      <c r="F119" s="3">
        <f>IF('Survey Responses'!N119='Survey Responses'!N$2,Marks!F$2,0)</f>
        <v>1</v>
      </c>
      <c r="G119" s="3">
        <f>IF('Survey Responses'!O119='Survey Responses'!O$2,Marks!G$2,0)</f>
        <v>1</v>
      </c>
      <c r="H119" s="3">
        <f>IF('Survey Responses'!P119='Survey Responses'!P$2,Marks!H$2,0)</f>
        <v>2</v>
      </c>
      <c r="I119" s="3">
        <f>IF('Survey Responses'!Q119='Survey Responses'!Q$2,Marks!I$2,0)</f>
        <v>2</v>
      </c>
      <c r="J119" s="3">
        <f>IF('Survey Responses'!R119='Survey Responses'!R$2,Marks!J$2,0)</f>
        <v>2</v>
      </c>
      <c r="K119" s="3">
        <f>IF('Survey Responses'!S119='Survey Responses'!S$2,Marks!K$2,0)</f>
        <v>2</v>
      </c>
      <c r="L119" s="3">
        <f>IF('Survey Responses'!T119='Survey Responses'!T$2,Marks!L$2,0)</f>
        <v>2</v>
      </c>
      <c r="M119" s="3">
        <f>IF('Survey Responses'!U119='Survey Responses'!U$2,Marks!M$2,0)</f>
        <v>2</v>
      </c>
      <c r="N119" s="3">
        <f>IF('Survey Responses'!V119='Survey Responses'!V$2,Marks!N$2,0)</f>
        <v>2</v>
      </c>
      <c r="O119" s="3">
        <f>IF('Survey Responses'!W119='Survey Responses'!W$2,Marks!O$2,0)</f>
        <v>0</v>
      </c>
      <c r="P119" s="3">
        <f>IF('Survey Responses'!X119='Survey Responses'!X$2,Marks!P$2,0)</f>
        <v>2</v>
      </c>
      <c r="Q119" s="3">
        <f>IF('Survey Responses'!Y119='Survey Responses'!Y$2,Marks!Q$2,0)</f>
        <v>2</v>
      </c>
      <c r="R119" s="3">
        <v>6</v>
      </c>
      <c r="S119" s="3">
        <v>4</v>
      </c>
      <c r="T119" s="3">
        <v>6</v>
      </c>
      <c r="U119" s="3">
        <v>5</v>
      </c>
      <c r="V119" s="3">
        <f>IF('Survey Responses'!AD119='Survey Responses'!AD$2,Marks!V$2,0)</f>
        <v>0</v>
      </c>
      <c r="W119" s="3">
        <f t="shared" si="7"/>
        <v>42</v>
      </c>
      <c r="X119" s="7">
        <f t="shared" si="5"/>
        <v>0.84</v>
      </c>
      <c r="Y119" s="41"/>
    </row>
    <row r="120" spans="2:25" x14ac:dyDescent="0.35">
      <c r="B120" s="3">
        <f t="shared" si="6"/>
        <v>117</v>
      </c>
      <c r="C120" s="3" t="s">
        <v>953</v>
      </c>
      <c r="D120" s="3">
        <f>IF('Survey Responses'!L120='Survey Responses'!L$2,Marks!D$2,0)</f>
        <v>0</v>
      </c>
      <c r="E120" s="3">
        <f>IF('Survey Responses'!M120='Survey Responses'!M$2,Marks!E$2,0)</f>
        <v>1</v>
      </c>
      <c r="F120" s="3">
        <f>IF('Survey Responses'!N120='Survey Responses'!N$2,Marks!F$2,0)</f>
        <v>1</v>
      </c>
      <c r="G120" s="3">
        <f>IF('Survey Responses'!O120='Survey Responses'!O$2,Marks!G$2,0)</f>
        <v>1</v>
      </c>
      <c r="H120" s="3">
        <f>IF('Survey Responses'!P120='Survey Responses'!P$2,Marks!H$2,0)</f>
        <v>2</v>
      </c>
      <c r="I120" s="3">
        <f>IF('Survey Responses'!Q120='Survey Responses'!Q$2,Marks!I$2,0)</f>
        <v>2</v>
      </c>
      <c r="J120" s="3">
        <f>IF('Survey Responses'!R120='Survey Responses'!R$2,Marks!J$2,0)</f>
        <v>2</v>
      </c>
      <c r="K120" s="3">
        <f>IF('Survey Responses'!S120='Survey Responses'!S$2,Marks!K$2,0)</f>
        <v>2</v>
      </c>
      <c r="L120" s="3">
        <f>IF('Survey Responses'!T120='Survey Responses'!T$2,Marks!L$2,0)</f>
        <v>2</v>
      </c>
      <c r="M120" s="3">
        <f>IF('Survey Responses'!U120='Survey Responses'!U$2,Marks!M$2,0)</f>
        <v>0</v>
      </c>
      <c r="N120" s="3">
        <f>IF('Survey Responses'!V120='Survey Responses'!V$2,Marks!N$2,0)</f>
        <v>2</v>
      </c>
      <c r="O120" s="3">
        <f>IF('Survey Responses'!W120='Survey Responses'!W$2,Marks!O$2,0)</f>
        <v>0</v>
      </c>
      <c r="P120" s="3">
        <f>IF('Survey Responses'!X120='Survey Responses'!X$2,Marks!P$2,0)</f>
        <v>2</v>
      </c>
      <c r="Q120" s="3">
        <f>IF('Survey Responses'!Y120='Survey Responses'!Y$2,Marks!Q$2,0)</f>
        <v>2</v>
      </c>
      <c r="R120" s="3">
        <v>6</v>
      </c>
      <c r="S120" s="3">
        <v>4</v>
      </c>
      <c r="T120" s="3">
        <v>6</v>
      </c>
      <c r="U120" s="3">
        <v>5</v>
      </c>
      <c r="V120" s="3">
        <f>IF('Survey Responses'!AD120='Survey Responses'!AD$2,Marks!V$2,0)</f>
        <v>0</v>
      </c>
      <c r="W120" s="3">
        <f t="shared" si="7"/>
        <v>40</v>
      </c>
      <c r="X120" s="7">
        <f t="shared" si="5"/>
        <v>0.8</v>
      </c>
      <c r="Y120" s="41"/>
    </row>
    <row r="121" spans="2:25" x14ac:dyDescent="0.35">
      <c r="B121" s="3">
        <f t="shared" si="6"/>
        <v>118</v>
      </c>
      <c r="C121" s="3" t="s">
        <v>960</v>
      </c>
      <c r="D121" s="3">
        <f>IF('Survey Responses'!L121='Survey Responses'!L$2,Marks!D$2,0)</f>
        <v>0</v>
      </c>
      <c r="E121" s="3">
        <f>IF('Survey Responses'!M121='Survey Responses'!M$2,Marks!E$2,0)</f>
        <v>1</v>
      </c>
      <c r="F121" s="3">
        <f>IF('Survey Responses'!N121='Survey Responses'!N$2,Marks!F$2,0)</f>
        <v>1</v>
      </c>
      <c r="G121" s="3">
        <f>IF('Survey Responses'!O121='Survey Responses'!O$2,Marks!G$2,0)</f>
        <v>1</v>
      </c>
      <c r="H121" s="3">
        <f>IF('Survey Responses'!P121='Survey Responses'!P$2,Marks!H$2,0)</f>
        <v>2</v>
      </c>
      <c r="I121" s="3">
        <f>IF('Survey Responses'!Q121='Survey Responses'!Q$2,Marks!I$2,0)</f>
        <v>2</v>
      </c>
      <c r="J121" s="3">
        <f>IF('Survey Responses'!R121='Survey Responses'!R$2,Marks!J$2,0)</f>
        <v>2</v>
      </c>
      <c r="K121" s="3">
        <f>IF('Survey Responses'!S121='Survey Responses'!S$2,Marks!K$2,0)</f>
        <v>2</v>
      </c>
      <c r="L121" s="3">
        <f>IF('Survey Responses'!T121='Survey Responses'!T$2,Marks!L$2,0)</f>
        <v>2</v>
      </c>
      <c r="M121" s="3">
        <f>IF('Survey Responses'!U121='Survey Responses'!U$2,Marks!M$2,0)</f>
        <v>2</v>
      </c>
      <c r="N121" s="3">
        <f>IF('Survey Responses'!V121='Survey Responses'!V$2,Marks!N$2,0)</f>
        <v>2</v>
      </c>
      <c r="O121" s="3">
        <f>IF('Survey Responses'!W121='Survey Responses'!W$2,Marks!O$2,0)</f>
        <v>0</v>
      </c>
      <c r="P121" s="3">
        <f>IF('Survey Responses'!X121='Survey Responses'!X$2,Marks!P$2,0)</f>
        <v>2</v>
      </c>
      <c r="Q121" s="3">
        <f>IF('Survey Responses'!Y121='Survey Responses'!Y$2,Marks!Q$2,0)</f>
        <v>0</v>
      </c>
      <c r="R121" s="3">
        <v>6</v>
      </c>
      <c r="S121" s="3">
        <v>4</v>
      </c>
      <c r="T121" s="3">
        <v>6</v>
      </c>
      <c r="U121" s="3">
        <v>5</v>
      </c>
      <c r="V121" s="3">
        <f>IF('Survey Responses'!AD121='Survey Responses'!AD$2,Marks!V$2,0)</f>
        <v>0</v>
      </c>
      <c r="W121" s="3">
        <f t="shared" si="7"/>
        <v>40</v>
      </c>
      <c r="X121" s="7">
        <f t="shared" si="5"/>
        <v>0.8</v>
      </c>
      <c r="Y121" s="41"/>
    </row>
    <row r="122" spans="2:25" x14ac:dyDescent="0.35">
      <c r="B122" s="3">
        <f t="shared" si="6"/>
        <v>119</v>
      </c>
      <c r="C122" s="3" t="s">
        <v>968</v>
      </c>
      <c r="D122" s="3">
        <f>IF('Survey Responses'!L122='Survey Responses'!L$2,Marks!D$2,0)</f>
        <v>0</v>
      </c>
      <c r="E122" s="3">
        <f>IF('Survey Responses'!M122='Survey Responses'!M$2,Marks!E$2,0)</f>
        <v>1</v>
      </c>
      <c r="F122" s="3">
        <f>IF('Survey Responses'!N122='Survey Responses'!N$2,Marks!F$2,0)</f>
        <v>1</v>
      </c>
      <c r="G122" s="3">
        <f>IF('Survey Responses'!O122='Survey Responses'!O$2,Marks!G$2,0)</f>
        <v>1</v>
      </c>
      <c r="H122" s="3">
        <f>IF('Survey Responses'!P122='Survey Responses'!P$2,Marks!H$2,0)</f>
        <v>2</v>
      </c>
      <c r="I122" s="3">
        <f>IF('Survey Responses'!Q122='Survey Responses'!Q$2,Marks!I$2,0)</f>
        <v>2</v>
      </c>
      <c r="J122" s="3">
        <f>IF('Survey Responses'!R122='Survey Responses'!R$2,Marks!J$2,0)</f>
        <v>2</v>
      </c>
      <c r="K122" s="3">
        <f>IF('Survey Responses'!S122='Survey Responses'!S$2,Marks!K$2,0)</f>
        <v>2</v>
      </c>
      <c r="L122" s="3">
        <f>IF('Survey Responses'!T122='Survey Responses'!T$2,Marks!L$2,0)</f>
        <v>2</v>
      </c>
      <c r="M122" s="3">
        <f>IF('Survey Responses'!U122='Survey Responses'!U$2,Marks!M$2,0)</f>
        <v>2</v>
      </c>
      <c r="N122" s="3">
        <f>IF('Survey Responses'!V122='Survey Responses'!V$2,Marks!N$2,0)</f>
        <v>2</v>
      </c>
      <c r="O122" s="3">
        <f>IF('Survey Responses'!W122='Survey Responses'!W$2,Marks!O$2,0)</f>
        <v>2</v>
      </c>
      <c r="P122" s="3">
        <f>IF('Survey Responses'!X122='Survey Responses'!X$2,Marks!P$2,0)</f>
        <v>2</v>
      </c>
      <c r="Q122" s="3">
        <f>IF('Survey Responses'!Y122='Survey Responses'!Y$2,Marks!Q$2,0)</f>
        <v>0</v>
      </c>
      <c r="R122" s="3">
        <f>IF('Survey Responses'!Z122='Survey Responses'!Z$2,Marks!R$2,0)</f>
        <v>0</v>
      </c>
      <c r="S122" s="3">
        <f>IF('Survey Responses'!AA122='Survey Responses'!AA$2,Marks!S$2,0)</f>
        <v>0</v>
      </c>
      <c r="T122" s="3">
        <f>IF('Survey Responses'!AB122='Survey Responses'!AB$2,Marks!T$2,0)</f>
        <v>0</v>
      </c>
      <c r="U122" s="3">
        <f>IF('Survey Responses'!AC122='Survey Responses'!AC$2,Marks!U$2,0)</f>
        <v>0</v>
      </c>
      <c r="V122" s="3">
        <f>IF('Survey Responses'!AD122='Survey Responses'!AD$2,Marks!V$2,0)</f>
        <v>0</v>
      </c>
      <c r="W122" s="3">
        <f t="shared" si="7"/>
        <v>21</v>
      </c>
      <c r="X122" s="7">
        <f t="shared" si="5"/>
        <v>0.42</v>
      </c>
      <c r="Y122" s="41"/>
    </row>
    <row r="123" spans="2:25" x14ac:dyDescent="0.35">
      <c r="B123" s="3">
        <f t="shared" si="6"/>
        <v>120</v>
      </c>
      <c r="C123" s="3" t="s">
        <v>971</v>
      </c>
      <c r="D123" s="3">
        <f>IF('Survey Responses'!L123='Survey Responses'!L$2,Marks!D$2,0)</f>
        <v>0</v>
      </c>
      <c r="E123" s="3">
        <f>IF('Survey Responses'!M123='Survey Responses'!M$2,Marks!E$2,0)</f>
        <v>1</v>
      </c>
      <c r="F123" s="3">
        <f>IF('Survey Responses'!N123='Survey Responses'!N$2,Marks!F$2,0)</f>
        <v>1</v>
      </c>
      <c r="G123" s="3">
        <f>IF('Survey Responses'!O123='Survey Responses'!O$2,Marks!G$2,0)</f>
        <v>1</v>
      </c>
      <c r="H123" s="3">
        <f>IF('Survey Responses'!P123='Survey Responses'!P$2,Marks!H$2,0)</f>
        <v>2</v>
      </c>
      <c r="I123" s="3">
        <f>IF('Survey Responses'!Q123='Survey Responses'!Q$2,Marks!I$2,0)</f>
        <v>2</v>
      </c>
      <c r="J123" s="3">
        <f>IF('Survey Responses'!R123='Survey Responses'!R$2,Marks!J$2,0)</f>
        <v>2</v>
      </c>
      <c r="K123" s="3">
        <f>IF('Survey Responses'!S123='Survey Responses'!S$2,Marks!K$2,0)</f>
        <v>2</v>
      </c>
      <c r="L123" s="3">
        <f>IF('Survey Responses'!T123='Survey Responses'!T$2,Marks!L$2,0)</f>
        <v>0</v>
      </c>
      <c r="M123" s="3">
        <f>IF('Survey Responses'!U123='Survey Responses'!U$2,Marks!M$2,0)</f>
        <v>2</v>
      </c>
      <c r="N123" s="3">
        <f>IF('Survey Responses'!V123='Survey Responses'!V$2,Marks!N$2,0)</f>
        <v>0</v>
      </c>
      <c r="O123" s="3">
        <f>IF('Survey Responses'!W123='Survey Responses'!W$2,Marks!O$2,0)</f>
        <v>0</v>
      </c>
      <c r="P123" s="3">
        <f>IF('Survey Responses'!X123='Survey Responses'!X$2,Marks!P$2,0)</f>
        <v>2</v>
      </c>
      <c r="Q123" s="3">
        <f>IF('Survey Responses'!Y123='Survey Responses'!Y$2,Marks!Q$2,0)</f>
        <v>2</v>
      </c>
      <c r="R123" s="3">
        <f>IF('Survey Responses'!Z123='Survey Responses'!Z$2,Marks!R$2,0)</f>
        <v>0</v>
      </c>
      <c r="S123" s="3">
        <f>IF('Survey Responses'!AA123='Survey Responses'!AA$2,Marks!S$2,0)</f>
        <v>0</v>
      </c>
      <c r="T123" s="3">
        <f>IF('Survey Responses'!AB123='Survey Responses'!AB$2,Marks!T$2,0)</f>
        <v>0</v>
      </c>
      <c r="U123" s="3">
        <f>IF('Survey Responses'!AC123='Survey Responses'!AC$2,Marks!U$2,0)</f>
        <v>0</v>
      </c>
      <c r="V123" s="3">
        <f>IF('Survey Responses'!AD123='Survey Responses'!AD$2,Marks!V$2,0)</f>
        <v>0</v>
      </c>
      <c r="W123" s="3">
        <f t="shared" si="7"/>
        <v>17</v>
      </c>
      <c r="X123" s="7">
        <f t="shared" si="5"/>
        <v>0.34</v>
      </c>
      <c r="Y123" s="41"/>
    </row>
    <row r="124" spans="2:25" x14ac:dyDescent="0.35">
      <c r="B124" s="3">
        <f t="shared" si="6"/>
        <v>121</v>
      </c>
      <c r="C124" s="3" t="s">
        <v>974</v>
      </c>
      <c r="D124" s="3">
        <f>IF('Survey Responses'!L124='Survey Responses'!L$2,Marks!D$2,0)</f>
        <v>0</v>
      </c>
      <c r="E124" s="3">
        <f>IF('Survey Responses'!M124='Survey Responses'!M$2,Marks!E$2,0)</f>
        <v>1</v>
      </c>
      <c r="F124" s="3">
        <f>IF('Survey Responses'!N124='Survey Responses'!N$2,Marks!F$2,0)</f>
        <v>1</v>
      </c>
      <c r="G124" s="3">
        <f>IF('Survey Responses'!O124='Survey Responses'!O$2,Marks!G$2,0)</f>
        <v>1</v>
      </c>
      <c r="H124" s="3">
        <f>IF('Survey Responses'!P124='Survey Responses'!P$2,Marks!H$2,0)</f>
        <v>2</v>
      </c>
      <c r="I124" s="3">
        <f>IF('Survey Responses'!Q124='Survey Responses'!Q$2,Marks!I$2,0)</f>
        <v>2</v>
      </c>
      <c r="J124" s="3">
        <f>IF('Survey Responses'!R124='Survey Responses'!R$2,Marks!J$2,0)</f>
        <v>0</v>
      </c>
      <c r="K124" s="3">
        <f>IF('Survey Responses'!S124='Survey Responses'!S$2,Marks!K$2,0)</f>
        <v>2</v>
      </c>
      <c r="L124" s="3">
        <f>IF('Survey Responses'!T124='Survey Responses'!T$2,Marks!L$2,0)</f>
        <v>0</v>
      </c>
      <c r="M124" s="3">
        <f>IF('Survey Responses'!U124='Survey Responses'!U$2,Marks!M$2,0)</f>
        <v>2</v>
      </c>
      <c r="N124" s="3">
        <f>IF('Survey Responses'!V124='Survey Responses'!V$2,Marks!N$2,0)</f>
        <v>2</v>
      </c>
      <c r="O124" s="3">
        <f>IF('Survey Responses'!W124='Survey Responses'!W$2,Marks!O$2,0)</f>
        <v>0</v>
      </c>
      <c r="P124" s="3">
        <f>IF('Survey Responses'!X124='Survey Responses'!X$2,Marks!P$2,0)</f>
        <v>2</v>
      </c>
      <c r="Q124" s="3">
        <f>IF('Survey Responses'!Y124='Survey Responses'!Y$2,Marks!Q$2,0)</f>
        <v>0</v>
      </c>
      <c r="R124" s="3">
        <f>IF('Survey Responses'!Z124='Survey Responses'!Z$2,Marks!R$2,0)</f>
        <v>0</v>
      </c>
      <c r="S124" s="3">
        <f>IF('Survey Responses'!AA124='Survey Responses'!AA$2,Marks!S$2,0)</f>
        <v>0</v>
      </c>
      <c r="T124" s="3">
        <f>IF('Survey Responses'!AB124='Survey Responses'!AB$2,Marks!T$2,0)</f>
        <v>0</v>
      </c>
      <c r="U124" s="3">
        <f>IF('Survey Responses'!AC124='Survey Responses'!AC$2,Marks!U$2,0)</f>
        <v>0</v>
      </c>
      <c r="V124" s="3">
        <f>IF('Survey Responses'!AD124='Survey Responses'!AD$2,Marks!V$2,0)</f>
        <v>0</v>
      </c>
      <c r="W124" s="3">
        <f t="shared" si="7"/>
        <v>15</v>
      </c>
      <c r="X124" s="7">
        <f t="shared" si="5"/>
        <v>0.3</v>
      </c>
      <c r="Y124" s="41"/>
    </row>
    <row r="125" spans="2:25" x14ac:dyDescent="0.35">
      <c r="B125" s="8">
        <f>B124+1</f>
        <v>122</v>
      </c>
      <c r="C125" s="8" t="s">
        <v>457</v>
      </c>
      <c r="D125" s="8">
        <f>IF('Survey Responses'!L128='Survey Responses'!L$2,Marks!D$2,0)</f>
        <v>0</v>
      </c>
      <c r="E125" s="8">
        <f>IF('Survey Responses'!M128='Survey Responses'!M$2,Marks!E$2,0)</f>
        <v>1</v>
      </c>
      <c r="F125" s="8">
        <f>IF('Survey Responses'!N128='Survey Responses'!N$2,Marks!F$2,0)</f>
        <v>1</v>
      </c>
      <c r="G125" s="8">
        <f>IF('Survey Responses'!O128='Survey Responses'!O$2,Marks!G$2,0)</f>
        <v>1</v>
      </c>
      <c r="H125" s="8">
        <f>IF('Survey Responses'!P128='Survey Responses'!P$2,Marks!H$2,0)</f>
        <v>2</v>
      </c>
      <c r="I125" s="8">
        <f>IF('Survey Responses'!Q128='Survey Responses'!Q$2,Marks!I$2,0)</f>
        <v>2</v>
      </c>
      <c r="J125" s="8">
        <f>IF('Survey Responses'!R128='Survey Responses'!R$2,Marks!J$2,0)</f>
        <v>2</v>
      </c>
      <c r="K125" s="8">
        <f>IF('Survey Responses'!S128='Survey Responses'!S$2,Marks!K$2,0)</f>
        <v>2</v>
      </c>
      <c r="L125" s="8">
        <f>IF('Survey Responses'!T128='Survey Responses'!T$2,Marks!L$2,0)</f>
        <v>2</v>
      </c>
      <c r="M125" s="8">
        <f>IF('Survey Responses'!U128='Survey Responses'!U$2,Marks!M$2,0)</f>
        <v>2</v>
      </c>
      <c r="N125" s="8">
        <f>IF('Survey Responses'!V128='Survey Responses'!V$2,Marks!N$2,0)</f>
        <v>2</v>
      </c>
      <c r="O125" s="8">
        <f>IF('Survey Responses'!W128='Survey Responses'!W$2,Marks!O$2,0)</f>
        <v>2</v>
      </c>
      <c r="P125" s="8">
        <f>IF('Survey Responses'!X128='Survey Responses'!X$2,Marks!P$2,0)</f>
        <v>2</v>
      </c>
      <c r="Q125" s="8">
        <f>IF('Survey Responses'!Y128='Survey Responses'!Y$2,Marks!Q$2,0)</f>
        <v>2</v>
      </c>
      <c r="R125" s="8">
        <f>IF('Survey Responses'!Z128='Survey Responses'!Z$2,Marks!R$2,0)</f>
        <v>0</v>
      </c>
      <c r="S125" s="8">
        <f>IF('Survey Responses'!AA128='Survey Responses'!AA$2,Marks!S$2,0)</f>
        <v>0</v>
      </c>
      <c r="T125" s="8">
        <f>IF('Survey Responses'!AB128='Survey Responses'!AB$2,Marks!T$2,0)</f>
        <v>0</v>
      </c>
      <c r="U125" s="8">
        <f>IF('Survey Responses'!AC128='Survey Responses'!AC$2,Marks!U$2,0)</f>
        <v>0</v>
      </c>
      <c r="V125" s="8">
        <f>IF('Survey Responses'!AD128='Survey Responses'!AD$2,Marks!V$2,0)</f>
        <v>0</v>
      </c>
      <c r="W125" s="8">
        <f t="shared" ref="W125:W129" si="8">SUM(D125:V125)</f>
        <v>23</v>
      </c>
      <c r="X125" s="9">
        <f t="shared" ref="X125:X129" si="9">W125/$W$2</f>
        <v>0.46</v>
      </c>
      <c r="Y125" s="41"/>
    </row>
    <row r="126" spans="2:25" x14ac:dyDescent="0.35">
      <c r="B126" s="8">
        <f t="shared" ref="B126:B130" si="10">B125+1</f>
        <v>123</v>
      </c>
      <c r="C126" s="8" t="s">
        <v>977</v>
      </c>
      <c r="D126" s="8">
        <f>IF('Survey Responses'!L129='Survey Responses'!L$2,Marks!D$2,0)</f>
        <v>0</v>
      </c>
      <c r="E126" s="8">
        <f>IF('Survey Responses'!M129='Survey Responses'!M$2,Marks!E$2,0)</f>
        <v>1</v>
      </c>
      <c r="F126" s="8">
        <f>IF('Survey Responses'!N129='Survey Responses'!N$2,Marks!F$2,0)</f>
        <v>1</v>
      </c>
      <c r="G126" s="8">
        <f>IF('Survey Responses'!O129='Survey Responses'!O$2,Marks!G$2,0)</f>
        <v>1</v>
      </c>
      <c r="H126" s="8">
        <f>IF('Survey Responses'!P129='Survey Responses'!P$2,Marks!H$2,0)</f>
        <v>2</v>
      </c>
      <c r="I126" s="8">
        <f>IF('Survey Responses'!Q129='Survey Responses'!Q$2,Marks!I$2,0)</f>
        <v>2</v>
      </c>
      <c r="J126" s="8">
        <f>IF('Survey Responses'!R129='Survey Responses'!R$2,Marks!J$2,0)</f>
        <v>2</v>
      </c>
      <c r="K126" s="8">
        <f>IF('Survey Responses'!S129='Survey Responses'!S$2,Marks!K$2,0)</f>
        <v>2</v>
      </c>
      <c r="L126" s="8">
        <f>IF('Survey Responses'!T129='Survey Responses'!T$2,Marks!L$2,0)</f>
        <v>2</v>
      </c>
      <c r="M126" s="8">
        <f>IF('Survey Responses'!U129='Survey Responses'!U$2,Marks!M$2,0)</f>
        <v>2</v>
      </c>
      <c r="N126" s="8">
        <f>IF('Survey Responses'!V129='Survey Responses'!V$2,Marks!N$2,0)</f>
        <v>2</v>
      </c>
      <c r="O126" s="8">
        <f>IF('Survey Responses'!W129='Survey Responses'!W$2,Marks!O$2,0)</f>
        <v>2</v>
      </c>
      <c r="P126" s="8">
        <f>IF('Survey Responses'!X129='Survey Responses'!X$2,Marks!P$2,0)</f>
        <v>2</v>
      </c>
      <c r="Q126" s="8">
        <f>IF('Survey Responses'!Y129='Survey Responses'!Y$2,Marks!Q$2,0)</f>
        <v>2</v>
      </c>
      <c r="R126" s="8">
        <f>IF('Survey Responses'!Z129='Survey Responses'!Z$2,Marks!R$2,0)</f>
        <v>0</v>
      </c>
      <c r="S126" s="8">
        <f>IF('Survey Responses'!AA129='Survey Responses'!AA$2,Marks!S$2,0)</f>
        <v>0</v>
      </c>
      <c r="T126" s="8">
        <f>IF('Survey Responses'!AB129='Survey Responses'!AB$2,Marks!T$2,0)</f>
        <v>0</v>
      </c>
      <c r="U126" s="8">
        <f>IF('Survey Responses'!AC129='Survey Responses'!AC$2,Marks!U$2,0)</f>
        <v>0</v>
      </c>
      <c r="V126" s="8">
        <f>IF('Survey Responses'!AD129='Survey Responses'!AD$2,Marks!V$2,0)</f>
        <v>0</v>
      </c>
      <c r="W126" s="8">
        <f t="shared" si="8"/>
        <v>23</v>
      </c>
      <c r="X126" s="9">
        <f t="shared" si="9"/>
        <v>0.46</v>
      </c>
      <c r="Y126" s="41"/>
    </row>
    <row r="127" spans="2:25" x14ac:dyDescent="0.35">
      <c r="B127" s="8">
        <f t="shared" si="10"/>
        <v>124</v>
      </c>
      <c r="C127" s="8" t="s">
        <v>520</v>
      </c>
      <c r="D127" s="8">
        <f>IF('Survey Responses'!L130='Survey Responses'!L$2,Marks!D$2,0)</f>
        <v>0</v>
      </c>
      <c r="E127" s="8">
        <f>IF('Survey Responses'!M130='Survey Responses'!M$2,Marks!E$2,0)</f>
        <v>1</v>
      </c>
      <c r="F127" s="8">
        <f>IF('Survey Responses'!N130='Survey Responses'!N$2,Marks!F$2,0)</f>
        <v>1</v>
      </c>
      <c r="G127" s="8">
        <f>IF('Survey Responses'!O130='Survey Responses'!O$2,Marks!G$2,0)</f>
        <v>1</v>
      </c>
      <c r="H127" s="8">
        <f>IF('Survey Responses'!P130='Survey Responses'!P$2,Marks!H$2,0)</f>
        <v>2</v>
      </c>
      <c r="I127" s="8">
        <f>IF('Survey Responses'!Q130='Survey Responses'!Q$2,Marks!I$2,0)</f>
        <v>2</v>
      </c>
      <c r="J127" s="8">
        <f>IF('Survey Responses'!R130='Survey Responses'!R$2,Marks!J$2,0)</f>
        <v>2</v>
      </c>
      <c r="K127" s="8">
        <f>IF('Survey Responses'!S130='Survey Responses'!S$2,Marks!K$2,0)</f>
        <v>2</v>
      </c>
      <c r="L127" s="8">
        <f>IF('Survey Responses'!T130='Survey Responses'!T$2,Marks!L$2,0)</f>
        <v>0</v>
      </c>
      <c r="M127" s="8">
        <f>IF('Survey Responses'!U130='Survey Responses'!U$2,Marks!M$2,0)</f>
        <v>2</v>
      </c>
      <c r="N127" s="8">
        <f>IF('Survey Responses'!V130='Survey Responses'!V$2,Marks!N$2,0)</f>
        <v>0</v>
      </c>
      <c r="O127" s="8">
        <f>IF('Survey Responses'!W130='Survey Responses'!W$2,Marks!O$2,0)</f>
        <v>0</v>
      </c>
      <c r="P127" s="8">
        <f>IF('Survey Responses'!X130='Survey Responses'!X$2,Marks!P$2,0)</f>
        <v>2</v>
      </c>
      <c r="Q127" s="8">
        <f>IF('Survey Responses'!Y130='Survey Responses'!Y$2,Marks!Q$2,0)</f>
        <v>2</v>
      </c>
      <c r="R127" s="8">
        <f>IF('Survey Responses'!Z130='Survey Responses'!Z$2,Marks!R$2,0)</f>
        <v>0</v>
      </c>
      <c r="S127" s="8">
        <f>IF('Survey Responses'!AA130='Survey Responses'!AA$2,Marks!S$2,0)</f>
        <v>0</v>
      </c>
      <c r="T127" s="8">
        <f>IF('Survey Responses'!AB130='Survey Responses'!AB$2,Marks!T$2,0)</f>
        <v>0</v>
      </c>
      <c r="U127" s="8">
        <f>IF('Survey Responses'!AC130='Survey Responses'!AC$2,Marks!U$2,0)</f>
        <v>0</v>
      </c>
      <c r="V127" s="8">
        <f>IF('Survey Responses'!AD130='Survey Responses'!AD$2,Marks!V$2,0)</f>
        <v>0</v>
      </c>
      <c r="W127" s="8">
        <f t="shared" si="8"/>
        <v>17</v>
      </c>
      <c r="X127" s="9">
        <f t="shared" si="9"/>
        <v>0.34</v>
      </c>
      <c r="Y127" s="41"/>
    </row>
    <row r="128" spans="2:25" x14ac:dyDescent="0.35">
      <c r="B128" s="8">
        <f t="shared" si="10"/>
        <v>125</v>
      </c>
      <c r="C128" s="8" t="s">
        <v>695</v>
      </c>
      <c r="D128" s="8">
        <f>IF('Survey Responses'!L131='Survey Responses'!L$2,Marks!D$2,0)</f>
        <v>0</v>
      </c>
      <c r="E128" s="8">
        <f>IF('Survey Responses'!M131='Survey Responses'!M$2,Marks!E$2,0)</f>
        <v>1</v>
      </c>
      <c r="F128" s="8">
        <f>IF('Survey Responses'!N131='Survey Responses'!N$2,Marks!F$2,0)</f>
        <v>1</v>
      </c>
      <c r="G128" s="8">
        <f>IF('Survey Responses'!O131='Survey Responses'!O$2,Marks!G$2,0)</f>
        <v>1</v>
      </c>
      <c r="H128" s="8">
        <f>IF('Survey Responses'!P131='Survey Responses'!P$2,Marks!H$2,0)</f>
        <v>2</v>
      </c>
      <c r="I128" s="8">
        <f>IF('Survey Responses'!Q131='Survey Responses'!Q$2,Marks!I$2,0)</f>
        <v>2</v>
      </c>
      <c r="J128" s="8">
        <f>IF('Survey Responses'!R131='Survey Responses'!R$2,Marks!J$2,0)</f>
        <v>2</v>
      </c>
      <c r="K128" s="8">
        <f>IF('Survey Responses'!S131='Survey Responses'!S$2,Marks!K$2,0)</f>
        <v>2</v>
      </c>
      <c r="L128" s="8">
        <f>IF('Survey Responses'!T131='Survey Responses'!T$2,Marks!L$2,0)</f>
        <v>2</v>
      </c>
      <c r="M128" s="8">
        <f>IF('Survey Responses'!U131='Survey Responses'!U$2,Marks!M$2,0)</f>
        <v>2</v>
      </c>
      <c r="N128" s="8">
        <f>IF('Survey Responses'!V131='Survey Responses'!V$2,Marks!N$2,0)</f>
        <v>2</v>
      </c>
      <c r="O128" s="8">
        <f>IF('Survey Responses'!W131='Survey Responses'!W$2,Marks!O$2,0)</f>
        <v>2</v>
      </c>
      <c r="P128" s="8">
        <f>IF('Survey Responses'!X131='Survey Responses'!X$2,Marks!P$2,0)</f>
        <v>0</v>
      </c>
      <c r="Q128" s="8">
        <f>IF('Survey Responses'!Y131='Survey Responses'!Y$2,Marks!Q$2,0)</f>
        <v>2</v>
      </c>
      <c r="R128" s="8">
        <v>6</v>
      </c>
      <c r="S128" s="8">
        <v>6</v>
      </c>
      <c r="T128" s="8">
        <v>5</v>
      </c>
      <c r="U128" s="8">
        <f>IF('Survey Responses'!AC131='Survey Responses'!AC$2,Marks!U$2,0)</f>
        <v>5</v>
      </c>
      <c r="V128" s="8">
        <v>5</v>
      </c>
      <c r="W128" s="8">
        <f t="shared" si="8"/>
        <v>48</v>
      </c>
      <c r="X128" s="9">
        <f t="shared" si="9"/>
        <v>0.96</v>
      </c>
      <c r="Y128" s="41"/>
    </row>
    <row r="129" spans="2:25" x14ac:dyDescent="0.35">
      <c r="B129" s="8">
        <f t="shared" si="10"/>
        <v>126</v>
      </c>
      <c r="C129" s="8" t="s">
        <v>600</v>
      </c>
      <c r="D129" s="8">
        <f>IF('Survey Responses'!L132='Survey Responses'!L$2,Marks!D$2,0)</f>
        <v>0</v>
      </c>
      <c r="E129" s="8">
        <f>IF('Survey Responses'!M132='Survey Responses'!M$2,Marks!E$2,0)</f>
        <v>1</v>
      </c>
      <c r="F129" s="8">
        <f>IF('Survey Responses'!N132='Survey Responses'!N$2,Marks!F$2,0)</f>
        <v>1</v>
      </c>
      <c r="G129" s="8">
        <f>IF('Survey Responses'!O132='Survey Responses'!O$2,Marks!G$2,0)</f>
        <v>1</v>
      </c>
      <c r="H129" s="8">
        <f>IF('Survey Responses'!P132='Survey Responses'!P$2,Marks!H$2,0)</f>
        <v>2</v>
      </c>
      <c r="I129" s="8">
        <f>IF('Survey Responses'!Q132='Survey Responses'!Q$2,Marks!I$2,0)</f>
        <v>2</v>
      </c>
      <c r="J129" s="8">
        <f>IF('Survey Responses'!R132='Survey Responses'!R$2,Marks!J$2,0)</f>
        <v>2</v>
      </c>
      <c r="K129" s="8">
        <f>IF('Survey Responses'!S132='Survey Responses'!S$2,Marks!K$2,0)</f>
        <v>2</v>
      </c>
      <c r="L129" s="8">
        <f>IF('Survey Responses'!T132='Survey Responses'!T$2,Marks!L$2,0)</f>
        <v>2</v>
      </c>
      <c r="M129" s="8">
        <f>IF('Survey Responses'!U132='Survey Responses'!U$2,Marks!M$2,0)</f>
        <v>2</v>
      </c>
      <c r="N129" s="8">
        <f>IF('Survey Responses'!V132='Survey Responses'!V$2,Marks!N$2,0)</f>
        <v>2</v>
      </c>
      <c r="O129" s="8">
        <f>IF('Survey Responses'!W132='Survey Responses'!W$2,Marks!O$2,0)</f>
        <v>0</v>
      </c>
      <c r="P129" s="8">
        <f>IF('Survey Responses'!X132='Survey Responses'!X$2,Marks!P$2,0)</f>
        <v>2</v>
      </c>
      <c r="Q129" s="8">
        <f>IF('Survey Responses'!Y132='Survey Responses'!Y$2,Marks!Q$2,0)</f>
        <v>2</v>
      </c>
      <c r="R129" s="8">
        <f>IF('Survey Responses'!Z132='Survey Responses'!Z$2,Marks!R$2,0)</f>
        <v>0</v>
      </c>
      <c r="S129" s="8">
        <f>IF('Survey Responses'!AA132='Survey Responses'!AA$2,Marks!S$2,0)</f>
        <v>0</v>
      </c>
      <c r="T129" s="8">
        <f>IF('Survey Responses'!AB132='Survey Responses'!AB$2,Marks!T$2,0)</f>
        <v>0</v>
      </c>
      <c r="U129" s="8">
        <f>IF('Survey Responses'!AC132='Survey Responses'!AC$2,Marks!U$2,0)</f>
        <v>5</v>
      </c>
      <c r="V129" s="8">
        <f>IF('Survey Responses'!AD132='Survey Responses'!AD$2,Marks!V$2,0)</f>
        <v>0</v>
      </c>
      <c r="W129" s="8">
        <f t="shared" si="8"/>
        <v>26</v>
      </c>
      <c r="X129" s="9">
        <f t="shared" si="9"/>
        <v>0.52</v>
      </c>
      <c r="Y129" s="41"/>
    </row>
    <row r="130" spans="2:25" x14ac:dyDescent="0.35">
      <c r="B130" s="8">
        <f t="shared" si="10"/>
        <v>127</v>
      </c>
      <c r="C130" s="8" t="s">
        <v>1065</v>
      </c>
      <c r="D130" s="8">
        <f>IF('Survey Responses'!L133='Survey Responses'!L$2,Marks!D$2,0)</f>
        <v>0</v>
      </c>
      <c r="E130" s="8">
        <f>IF('Survey Responses'!M133='Survey Responses'!M$2,Marks!E$2,0)</f>
        <v>1</v>
      </c>
      <c r="F130" s="8">
        <f>IF('Survey Responses'!N133='Survey Responses'!N$2,Marks!F$2,0)</f>
        <v>1</v>
      </c>
      <c r="G130" s="8">
        <f>IF('Survey Responses'!O133='Survey Responses'!O$2,Marks!G$2,0)</f>
        <v>1</v>
      </c>
      <c r="H130" s="8">
        <f>IF('Survey Responses'!P133='Survey Responses'!P$2,Marks!H$2,0)</f>
        <v>2</v>
      </c>
      <c r="I130" s="8">
        <f>IF('Survey Responses'!Q133='Survey Responses'!Q$2,Marks!I$2,0)</f>
        <v>2</v>
      </c>
      <c r="J130" s="8">
        <f>IF('Survey Responses'!R133='Survey Responses'!R$2,Marks!J$2,0)</f>
        <v>2</v>
      </c>
      <c r="K130" s="8">
        <f>IF('Survey Responses'!S133='Survey Responses'!S$2,Marks!K$2,0)</f>
        <v>2</v>
      </c>
      <c r="L130" s="8">
        <f>IF('Survey Responses'!T133='Survey Responses'!T$2,Marks!L$2,0)</f>
        <v>2</v>
      </c>
      <c r="M130" s="8">
        <f>IF('Survey Responses'!U133='Survey Responses'!U$2,Marks!M$2,0)</f>
        <v>2</v>
      </c>
      <c r="N130" s="8">
        <f>IF('Survey Responses'!V133='Survey Responses'!V$2,Marks!N$2,0)</f>
        <v>2</v>
      </c>
      <c r="O130" s="8">
        <f>IF('Survey Responses'!W133='Survey Responses'!W$2,Marks!O$2,0)</f>
        <v>0</v>
      </c>
      <c r="P130" s="8">
        <f>IF('Survey Responses'!X133='Survey Responses'!X$2,Marks!P$2,0)</f>
        <v>2</v>
      </c>
      <c r="Q130" s="8">
        <f>IF('Survey Responses'!Y133='Survey Responses'!Y$2,Marks!Q$2,0)</f>
        <v>2</v>
      </c>
      <c r="R130" s="8">
        <f>IF('Survey Responses'!Z133='Survey Responses'!Z$2,Marks!R$2,0)</f>
        <v>0</v>
      </c>
      <c r="S130" s="8">
        <f>IF('Survey Responses'!AA133='Survey Responses'!AA$2,Marks!S$2,0)</f>
        <v>0</v>
      </c>
      <c r="T130" s="8">
        <f>IF('Survey Responses'!AB133='Survey Responses'!AB$2,Marks!T$2,0)</f>
        <v>0</v>
      </c>
      <c r="U130" s="8">
        <f>IF('Survey Responses'!AC133='Survey Responses'!AC$2,Marks!U$2,0)</f>
        <v>0</v>
      </c>
      <c r="V130" s="8">
        <f>IF('Survey Responses'!AD133='Survey Responses'!AD$2,Marks!V$2,0)</f>
        <v>0</v>
      </c>
      <c r="W130" s="8">
        <f t="shared" ref="W130" si="11">SUM(D130:V130)</f>
        <v>21</v>
      </c>
      <c r="X130" s="9">
        <f t="shared" ref="X130" si="12">W130/$W$2</f>
        <v>0.42</v>
      </c>
      <c r="Y130" s="41"/>
    </row>
    <row r="131" spans="2:25" x14ac:dyDescent="0.35">
      <c r="B131" s="3">
        <f>B130+1</f>
        <v>128</v>
      </c>
      <c r="C131" s="3" t="s">
        <v>149</v>
      </c>
      <c r="D131" s="3">
        <f>IF('Survey Responses'!L139='Survey Responses'!L$138,Marks!D$2,0)</f>
        <v>1</v>
      </c>
      <c r="E131" s="3">
        <f>IF('Survey Responses'!M139='Survey Responses'!M$138,Marks!E$2,0)</f>
        <v>1</v>
      </c>
      <c r="F131" s="3">
        <f>IF('Survey Responses'!N139='Survey Responses'!N$138,Marks!F$2,0)</f>
        <v>1</v>
      </c>
      <c r="G131" s="3">
        <f>IF('Survey Responses'!O139='Survey Responses'!O$138,Marks!G$2,0)</f>
        <v>1</v>
      </c>
      <c r="H131" s="3">
        <f>IF('Survey Responses'!P139='Survey Responses'!P$138,Marks!H$2,0)</f>
        <v>2</v>
      </c>
      <c r="I131" s="3">
        <f>IF('Survey Responses'!Q139='Survey Responses'!Q$138,Marks!I$2,0)</f>
        <v>2</v>
      </c>
      <c r="J131" s="3">
        <f>IF('Survey Responses'!R139='Survey Responses'!R$138,Marks!J$2,0)</f>
        <v>2</v>
      </c>
      <c r="K131" s="3">
        <f>IF('Survey Responses'!S139='Survey Responses'!S$138,Marks!K$2,0)</f>
        <v>2</v>
      </c>
      <c r="L131" s="3">
        <f>IF('Survey Responses'!T139='Survey Responses'!T$138,Marks!L$2,0)</f>
        <v>2</v>
      </c>
      <c r="M131" s="3">
        <f>IF('Survey Responses'!U139='Survey Responses'!U$138,Marks!M$2,0)</f>
        <v>2</v>
      </c>
      <c r="N131" s="3">
        <f>IF('Survey Responses'!V139='Survey Responses'!V$138,Marks!N$2,0)</f>
        <v>2</v>
      </c>
      <c r="O131" s="3">
        <f>IF('Survey Responses'!W139='Survey Responses'!W$138,Marks!O$2,0)</f>
        <v>2</v>
      </c>
      <c r="P131" s="3">
        <f>IF('Survey Responses'!X139='Survey Responses'!X$138,Marks!P$2,0)</f>
        <v>0</v>
      </c>
      <c r="Q131" s="3">
        <f>IF('Survey Responses'!Y139='Survey Responses'!Y$138,Marks!Q$2,0)</f>
        <v>2</v>
      </c>
      <c r="R131" s="3">
        <f>IF('Survey Responses'!Z139='Survey Responses'!Z$138,Marks!R$2,0)</f>
        <v>0</v>
      </c>
      <c r="S131" s="3">
        <v>4</v>
      </c>
      <c r="T131" s="3">
        <f>IF('Survey Responses'!AB139='Survey Responses'!AB$138,Marks!T$2,0)</f>
        <v>0</v>
      </c>
      <c r="U131" s="3">
        <v>5</v>
      </c>
      <c r="V131" s="3">
        <f>IF('Survey Responses'!AD139='Survey Responses'!AD$138,Marks!V$2,0)</f>
        <v>0</v>
      </c>
      <c r="W131" s="3">
        <f t="shared" ref="W131:W148" si="13">SUM(D131:V131)</f>
        <v>31</v>
      </c>
      <c r="X131" s="7">
        <f t="shared" si="5"/>
        <v>0.62</v>
      </c>
      <c r="Y131" s="41"/>
    </row>
    <row r="132" spans="2:25" x14ac:dyDescent="0.35">
      <c r="B132" s="3">
        <f t="shared" ref="B132:B148" si="14">B131+1</f>
        <v>129</v>
      </c>
      <c r="C132" s="3" t="s">
        <v>155</v>
      </c>
      <c r="D132" s="3">
        <f>IF('Survey Responses'!L140='Survey Responses'!L$138,Marks!D$2,0)</f>
        <v>0</v>
      </c>
      <c r="E132" s="3">
        <f>IF('Survey Responses'!M140='Survey Responses'!M$138,Marks!E$2,0)</f>
        <v>0</v>
      </c>
      <c r="F132" s="3">
        <f>IF('Survey Responses'!N140='Survey Responses'!N$138,Marks!F$2,0)</f>
        <v>0</v>
      </c>
      <c r="G132" s="3">
        <f>IF('Survey Responses'!O140='Survey Responses'!O$138,Marks!G$2,0)</f>
        <v>0</v>
      </c>
      <c r="H132" s="3">
        <f>IF('Survey Responses'!P140='Survey Responses'!P$138,Marks!H$2,0)</f>
        <v>0</v>
      </c>
      <c r="I132" s="3">
        <f>IF('Survey Responses'!Q140='Survey Responses'!Q$138,Marks!I$2,0)</f>
        <v>0</v>
      </c>
      <c r="J132" s="3">
        <f>IF('Survey Responses'!R140='Survey Responses'!R$138,Marks!J$2,0)</f>
        <v>0</v>
      </c>
      <c r="K132" s="3">
        <f>IF('Survey Responses'!S140='Survey Responses'!S$138,Marks!K$2,0)</f>
        <v>0</v>
      </c>
      <c r="L132" s="3">
        <f>IF('Survey Responses'!T140='Survey Responses'!T$138,Marks!L$2,0)</f>
        <v>0</v>
      </c>
      <c r="M132" s="3">
        <f>IF('Survey Responses'!U140='Survey Responses'!U$138,Marks!M$2,0)</f>
        <v>0</v>
      </c>
      <c r="N132" s="3">
        <f>IF('Survey Responses'!V140='Survey Responses'!V$138,Marks!N$2,0)</f>
        <v>0</v>
      </c>
      <c r="O132" s="3">
        <f>IF('Survey Responses'!W140='Survey Responses'!W$138,Marks!O$2,0)</f>
        <v>2</v>
      </c>
      <c r="P132" s="3">
        <f>IF('Survey Responses'!X140='Survey Responses'!X$138,Marks!P$2,0)</f>
        <v>0</v>
      </c>
      <c r="Q132" s="3">
        <f>IF('Survey Responses'!Y140='Survey Responses'!Y$138,Marks!Q$2,0)</f>
        <v>2</v>
      </c>
      <c r="R132" s="3">
        <v>6</v>
      </c>
      <c r="S132" s="3">
        <v>4</v>
      </c>
      <c r="T132" s="3">
        <v>6</v>
      </c>
      <c r="U132" s="3">
        <v>5</v>
      </c>
      <c r="V132" s="3">
        <v>5</v>
      </c>
      <c r="W132" s="3">
        <f t="shared" si="13"/>
        <v>30</v>
      </c>
      <c r="X132" s="7">
        <f t="shared" si="5"/>
        <v>0.6</v>
      </c>
      <c r="Y132" s="41"/>
    </row>
    <row r="133" spans="2:25" x14ac:dyDescent="0.35">
      <c r="B133" s="3">
        <f t="shared" si="14"/>
        <v>130</v>
      </c>
      <c r="C133" s="3" t="s">
        <v>171</v>
      </c>
      <c r="D133" s="3">
        <f>IF('Survey Responses'!L141='Survey Responses'!L$138,Marks!D$2,0)</f>
        <v>1</v>
      </c>
      <c r="E133" s="3">
        <f>IF('Survey Responses'!M141='Survey Responses'!M$138,Marks!E$2,0)</f>
        <v>0</v>
      </c>
      <c r="F133" s="3">
        <f>IF('Survey Responses'!N141='Survey Responses'!N$138,Marks!F$2,0)</f>
        <v>1</v>
      </c>
      <c r="G133" s="3">
        <f>IF('Survey Responses'!O141='Survey Responses'!O$138,Marks!G$2,0)</f>
        <v>0</v>
      </c>
      <c r="H133" s="3">
        <f>IF('Survey Responses'!P141='Survey Responses'!P$138,Marks!H$2,0)</f>
        <v>2</v>
      </c>
      <c r="I133" s="3">
        <f>IF('Survey Responses'!Q141='Survey Responses'!Q$138,Marks!I$2,0)</f>
        <v>2</v>
      </c>
      <c r="J133" s="3">
        <f>IF('Survey Responses'!R141='Survey Responses'!R$138,Marks!J$2,0)</f>
        <v>2</v>
      </c>
      <c r="K133" s="3">
        <f>IF('Survey Responses'!S141='Survey Responses'!S$138,Marks!K$2,0)</f>
        <v>0</v>
      </c>
      <c r="L133" s="3">
        <f>IF('Survey Responses'!T141='Survey Responses'!T$138,Marks!L$2,0)</f>
        <v>2</v>
      </c>
      <c r="M133" s="3">
        <f>IF('Survey Responses'!U141='Survey Responses'!U$138,Marks!M$2,0)</f>
        <v>0</v>
      </c>
      <c r="N133" s="3">
        <f>IF('Survey Responses'!V141='Survey Responses'!V$138,Marks!N$2,0)</f>
        <v>2</v>
      </c>
      <c r="O133" s="3">
        <f>IF('Survey Responses'!W141='Survey Responses'!W$138,Marks!O$2,0)</f>
        <v>0</v>
      </c>
      <c r="P133" s="3">
        <f>IF('Survey Responses'!X141='Survey Responses'!X$138,Marks!P$2,0)</f>
        <v>2</v>
      </c>
      <c r="Q133" s="3">
        <f>IF('Survey Responses'!Y141='Survey Responses'!Y$138,Marks!Q$2,0)</f>
        <v>0</v>
      </c>
      <c r="R133" s="3">
        <v>6</v>
      </c>
      <c r="S133" s="3">
        <f>IF('Survey Responses'!AA141='Survey Responses'!AA$138,Marks!S$2,0)</f>
        <v>0</v>
      </c>
      <c r="T133" s="3">
        <f>IF('Survey Responses'!AB141='Survey Responses'!AB$138,Marks!T$2,0)</f>
        <v>0</v>
      </c>
      <c r="U133" s="3">
        <f>IF('Survey Responses'!AC141='Survey Responses'!AC$138,Marks!U$2,0)</f>
        <v>0</v>
      </c>
      <c r="V133" s="3">
        <f>IF('Survey Responses'!AD141='Survey Responses'!AD$138,Marks!V$2,0)</f>
        <v>0</v>
      </c>
      <c r="W133" s="3">
        <f t="shared" si="13"/>
        <v>20</v>
      </c>
      <c r="X133" s="7">
        <f t="shared" si="5"/>
        <v>0.4</v>
      </c>
      <c r="Y133" s="41"/>
    </row>
    <row r="134" spans="2:25" x14ac:dyDescent="0.35">
      <c r="B134" s="3">
        <f t="shared" si="14"/>
        <v>131</v>
      </c>
      <c r="C134" s="3" t="s">
        <v>182</v>
      </c>
      <c r="D134" s="3">
        <f>IF('Survey Responses'!L142='Survey Responses'!L$138,Marks!D$2,0)</f>
        <v>1</v>
      </c>
      <c r="E134" s="3">
        <f>IF('Survey Responses'!M142='Survey Responses'!M$138,Marks!E$2,0)</f>
        <v>1</v>
      </c>
      <c r="F134" s="3">
        <f>IF('Survey Responses'!N142='Survey Responses'!N$138,Marks!F$2,0)</f>
        <v>0</v>
      </c>
      <c r="G134" s="3">
        <f>IF('Survey Responses'!O142='Survey Responses'!O$138,Marks!G$2,0)</f>
        <v>1</v>
      </c>
      <c r="H134" s="3">
        <f>IF('Survey Responses'!P142='Survey Responses'!P$138,Marks!H$2,0)</f>
        <v>2</v>
      </c>
      <c r="I134" s="3">
        <f>IF('Survey Responses'!Q142='Survey Responses'!Q$138,Marks!I$2,0)</f>
        <v>2</v>
      </c>
      <c r="J134" s="3">
        <f>IF('Survey Responses'!R142='Survey Responses'!R$138,Marks!J$2,0)</f>
        <v>2</v>
      </c>
      <c r="K134" s="3">
        <f>IF('Survey Responses'!S142='Survey Responses'!S$138,Marks!K$2,0)</f>
        <v>2</v>
      </c>
      <c r="L134" s="3">
        <f>IF('Survey Responses'!T142='Survey Responses'!T$138,Marks!L$2,0)</f>
        <v>0</v>
      </c>
      <c r="M134" s="3">
        <f>IF('Survey Responses'!U142='Survey Responses'!U$138,Marks!M$2,0)</f>
        <v>2</v>
      </c>
      <c r="N134" s="3">
        <f>IF('Survey Responses'!V142='Survey Responses'!V$138,Marks!N$2,0)</f>
        <v>2</v>
      </c>
      <c r="O134" s="3">
        <f>IF('Survey Responses'!W142='Survey Responses'!W$138,Marks!O$2,0)</f>
        <v>0</v>
      </c>
      <c r="P134" s="3">
        <f>IF('Survey Responses'!X142='Survey Responses'!X$138,Marks!P$2,0)</f>
        <v>2</v>
      </c>
      <c r="Q134" s="3">
        <f>IF('Survey Responses'!Y142='Survey Responses'!Y$138,Marks!Q$2,0)</f>
        <v>2</v>
      </c>
      <c r="R134" s="3">
        <f>IF('Survey Responses'!Z142='Survey Responses'!Z$138,Marks!R$2,0)</f>
        <v>0</v>
      </c>
      <c r="S134" s="3">
        <f>IF('Survey Responses'!AA142='Survey Responses'!AA$138,Marks!S$2,0)</f>
        <v>0</v>
      </c>
      <c r="T134" s="3">
        <f>IF('Survey Responses'!AB142='Survey Responses'!AB$138,Marks!T$2,0)</f>
        <v>0</v>
      </c>
      <c r="U134" s="3">
        <f>IF('Survey Responses'!AC142='Survey Responses'!AC$138,Marks!U$2,0)</f>
        <v>0</v>
      </c>
      <c r="V134" s="3">
        <f>IF('Survey Responses'!AD142='Survey Responses'!AD$138,Marks!V$2,0)</f>
        <v>0</v>
      </c>
      <c r="W134" s="3">
        <f t="shared" si="13"/>
        <v>19</v>
      </c>
      <c r="X134" s="7">
        <f t="shared" si="5"/>
        <v>0.38</v>
      </c>
      <c r="Y134" s="41"/>
    </row>
    <row r="135" spans="2:25" x14ac:dyDescent="0.35">
      <c r="B135" s="3">
        <f t="shared" si="14"/>
        <v>132</v>
      </c>
      <c r="C135" s="3" t="s">
        <v>187</v>
      </c>
      <c r="D135" s="3">
        <f>IF('Survey Responses'!L143='Survey Responses'!L$138,Marks!D$2,0)</f>
        <v>1</v>
      </c>
      <c r="E135" s="3">
        <f>IF('Survey Responses'!M143='Survey Responses'!M$138,Marks!E$2,0)</f>
        <v>1</v>
      </c>
      <c r="F135" s="3">
        <f>IF('Survey Responses'!N143='Survey Responses'!N$138,Marks!F$2,0)</f>
        <v>1</v>
      </c>
      <c r="G135" s="3">
        <f>IF('Survey Responses'!O143='Survey Responses'!O$138,Marks!G$2,0)</f>
        <v>1</v>
      </c>
      <c r="H135" s="3">
        <f>IF('Survey Responses'!P143='Survey Responses'!P$138,Marks!H$2,0)</f>
        <v>2</v>
      </c>
      <c r="I135" s="3">
        <f>IF('Survey Responses'!Q143='Survey Responses'!Q$138,Marks!I$2,0)</f>
        <v>2</v>
      </c>
      <c r="J135" s="3">
        <f>IF('Survey Responses'!R143='Survey Responses'!R$138,Marks!J$2,0)</f>
        <v>2</v>
      </c>
      <c r="K135" s="3">
        <f>IF('Survey Responses'!S143='Survey Responses'!S$138,Marks!K$2,0)</f>
        <v>2</v>
      </c>
      <c r="L135" s="3">
        <f>IF('Survey Responses'!T143='Survey Responses'!T$138,Marks!L$2,0)</f>
        <v>2</v>
      </c>
      <c r="M135" s="3">
        <f>IF('Survey Responses'!U143='Survey Responses'!U$138,Marks!M$2,0)</f>
        <v>2</v>
      </c>
      <c r="N135" s="3">
        <f>IF('Survey Responses'!V143='Survey Responses'!V$138,Marks!N$2,0)</f>
        <v>2</v>
      </c>
      <c r="O135" s="3">
        <f>IF('Survey Responses'!W143='Survey Responses'!W$138,Marks!O$2,0)</f>
        <v>0</v>
      </c>
      <c r="P135" s="3">
        <f>IF('Survey Responses'!X143='Survey Responses'!X$138,Marks!P$2,0)</f>
        <v>2</v>
      </c>
      <c r="Q135" s="3">
        <f>IF('Survey Responses'!Y143='Survey Responses'!Y$138,Marks!Q$2,0)</f>
        <v>2</v>
      </c>
      <c r="R135" s="3">
        <f>IF('Survey Responses'!Z143='Survey Responses'!Z$138,Marks!R$2,0)</f>
        <v>0</v>
      </c>
      <c r="S135" s="3">
        <f>IF('Survey Responses'!AA143='Survey Responses'!AA$138,Marks!S$2,0)</f>
        <v>0</v>
      </c>
      <c r="T135" s="3">
        <f>IF('Survey Responses'!AB143='Survey Responses'!AB$138,Marks!T$2,0)</f>
        <v>0</v>
      </c>
      <c r="U135" s="3">
        <f>IF('Survey Responses'!AC143='Survey Responses'!AC$138,Marks!U$2,0)</f>
        <v>0</v>
      </c>
      <c r="V135" s="3">
        <f>IF('Survey Responses'!AD143='Survey Responses'!AD$138,Marks!V$2,0)</f>
        <v>0</v>
      </c>
      <c r="W135" s="3">
        <f t="shared" si="13"/>
        <v>22</v>
      </c>
      <c r="X135" s="7">
        <f t="shared" si="5"/>
        <v>0.44</v>
      </c>
      <c r="Y135" s="41"/>
    </row>
    <row r="136" spans="2:25" x14ac:dyDescent="0.35">
      <c r="B136" s="3">
        <f t="shared" si="14"/>
        <v>133</v>
      </c>
      <c r="C136" s="3" t="s">
        <v>192</v>
      </c>
      <c r="D136" s="3">
        <f>IF('Survey Responses'!L144='Survey Responses'!L$138,Marks!D$2,0)</f>
        <v>1</v>
      </c>
      <c r="E136" s="3">
        <f>IF('Survey Responses'!M144='Survey Responses'!M$138,Marks!E$2,0)</f>
        <v>1</v>
      </c>
      <c r="F136" s="3">
        <f>IF('Survey Responses'!N144='Survey Responses'!N$138,Marks!F$2,0)</f>
        <v>1</v>
      </c>
      <c r="G136" s="3">
        <f>IF('Survey Responses'!O144='Survey Responses'!O$138,Marks!G$2,0)</f>
        <v>1</v>
      </c>
      <c r="H136" s="3">
        <f>IF('Survey Responses'!P144='Survey Responses'!P$138,Marks!H$2,0)</f>
        <v>2</v>
      </c>
      <c r="I136" s="3">
        <f>IF('Survey Responses'!Q144='Survey Responses'!Q$138,Marks!I$2,0)</f>
        <v>2</v>
      </c>
      <c r="J136" s="3">
        <f>IF('Survey Responses'!R144='Survey Responses'!R$138,Marks!J$2,0)</f>
        <v>2</v>
      </c>
      <c r="K136" s="3">
        <f>IF('Survey Responses'!S144='Survey Responses'!S$138,Marks!K$2,0)</f>
        <v>2</v>
      </c>
      <c r="L136" s="3">
        <f>IF('Survey Responses'!T144='Survey Responses'!T$138,Marks!L$2,0)</f>
        <v>2</v>
      </c>
      <c r="M136" s="3">
        <f>IF('Survey Responses'!U144='Survey Responses'!U$138,Marks!M$2,0)</f>
        <v>2</v>
      </c>
      <c r="N136" s="3">
        <f>IF('Survey Responses'!V144='Survey Responses'!V$138,Marks!N$2,0)</f>
        <v>2</v>
      </c>
      <c r="O136" s="3">
        <f>IF('Survey Responses'!W144='Survey Responses'!W$138,Marks!O$2,0)</f>
        <v>0</v>
      </c>
      <c r="P136" s="3">
        <f>IF('Survey Responses'!X144='Survey Responses'!X$138,Marks!P$2,0)</f>
        <v>2</v>
      </c>
      <c r="Q136" s="3">
        <f>IF('Survey Responses'!Y144='Survey Responses'!Y$138,Marks!Q$2,0)</f>
        <v>0</v>
      </c>
      <c r="R136" s="3">
        <f>IF('Survey Responses'!Z144='Survey Responses'!Z$138,Marks!R$2,0)</f>
        <v>0</v>
      </c>
      <c r="S136" s="3">
        <f>IF('Survey Responses'!AA144='Survey Responses'!AA$138,Marks!S$2,0)</f>
        <v>0</v>
      </c>
      <c r="T136" s="3">
        <f>IF('Survey Responses'!AB144='Survey Responses'!AB$138,Marks!T$2,0)</f>
        <v>0</v>
      </c>
      <c r="U136" s="3">
        <f>IF('Survey Responses'!AC144='Survey Responses'!AC$138,Marks!U$2,0)</f>
        <v>0</v>
      </c>
      <c r="V136" s="3">
        <f>IF('Survey Responses'!AD144='Survey Responses'!AD$138,Marks!V$2,0)</f>
        <v>0</v>
      </c>
      <c r="W136" s="3">
        <f t="shared" si="13"/>
        <v>20</v>
      </c>
      <c r="X136" s="7">
        <f t="shared" si="5"/>
        <v>0.4</v>
      </c>
      <c r="Y136" s="41"/>
    </row>
    <row r="137" spans="2:25" x14ac:dyDescent="0.35">
      <c r="B137" s="3">
        <f t="shared" si="14"/>
        <v>134</v>
      </c>
      <c r="C137" s="3" t="s">
        <v>197</v>
      </c>
      <c r="D137" s="3">
        <f>IF('Survey Responses'!L145='Survey Responses'!L$138,Marks!D$2,0)</f>
        <v>1</v>
      </c>
      <c r="E137" s="3">
        <f>IF('Survey Responses'!M145='Survey Responses'!M$138,Marks!E$2,0)</f>
        <v>1</v>
      </c>
      <c r="F137" s="3">
        <f>IF('Survey Responses'!N145='Survey Responses'!N$138,Marks!F$2,0)</f>
        <v>0</v>
      </c>
      <c r="G137" s="3">
        <f>IF('Survey Responses'!O145='Survey Responses'!O$138,Marks!G$2,0)</f>
        <v>1</v>
      </c>
      <c r="H137" s="3">
        <f>IF('Survey Responses'!P145='Survey Responses'!P$138,Marks!H$2,0)</f>
        <v>2</v>
      </c>
      <c r="I137" s="3">
        <f>IF('Survey Responses'!Q145='Survey Responses'!Q$138,Marks!I$2,0)</f>
        <v>2</v>
      </c>
      <c r="J137" s="3">
        <f>IF('Survey Responses'!R145='Survey Responses'!R$138,Marks!J$2,0)</f>
        <v>2</v>
      </c>
      <c r="K137" s="3">
        <f>IF('Survey Responses'!S145='Survey Responses'!S$138,Marks!K$2,0)</f>
        <v>2</v>
      </c>
      <c r="L137" s="3">
        <f>IF('Survey Responses'!T145='Survey Responses'!T$138,Marks!L$2,0)</f>
        <v>0</v>
      </c>
      <c r="M137" s="3">
        <f>IF('Survey Responses'!U145='Survey Responses'!U$138,Marks!M$2,0)</f>
        <v>2</v>
      </c>
      <c r="N137" s="3">
        <f>IF('Survey Responses'!V145='Survey Responses'!V$138,Marks!N$2,0)</f>
        <v>2</v>
      </c>
      <c r="O137" s="3">
        <f>IF('Survey Responses'!W145='Survey Responses'!W$138,Marks!O$2,0)</f>
        <v>0</v>
      </c>
      <c r="P137" s="3">
        <f>IF('Survey Responses'!X145='Survey Responses'!X$138,Marks!P$2,0)</f>
        <v>2</v>
      </c>
      <c r="Q137" s="3">
        <f>IF('Survey Responses'!Y145='Survey Responses'!Y$138,Marks!Q$2,0)</f>
        <v>2</v>
      </c>
      <c r="R137" s="3">
        <f>IF('Survey Responses'!Z145='Survey Responses'!Z$138,Marks!R$2,0)</f>
        <v>0</v>
      </c>
      <c r="S137" s="3">
        <f>IF('Survey Responses'!AA145='Survey Responses'!AA$138,Marks!S$2,0)</f>
        <v>0</v>
      </c>
      <c r="T137" s="3">
        <f>IF('Survey Responses'!AB145='Survey Responses'!AB$138,Marks!T$2,0)</f>
        <v>0</v>
      </c>
      <c r="U137" s="3">
        <f>IF('Survey Responses'!AC145='Survey Responses'!AC$138,Marks!U$2,0)</f>
        <v>0</v>
      </c>
      <c r="V137" s="3">
        <f>IF('Survey Responses'!AD145='Survey Responses'!AD$138,Marks!V$2,0)</f>
        <v>0</v>
      </c>
      <c r="W137" s="3">
        <f t="shared" si="13"/>
        <v>19</v>
      </c>
      <c r="X137" s="7">
        <f t="shared" si="5"/>
        <v>0.38</v>
      </c>
      <c r="Y137" s="41"/>
    </row>
    <row r="138" spans="2:25" x14ac:dyDescent="0.35">
      <c r="B138" s="3">
        <f t="shared" si="14"/>
        <v>135</v>
      </c>
      <c r="C138" s="3" t="s">
        <v>202</v>
      </c>
      <c r="D138" s="3">
        <f>IF('Survey Responses'!L146='Survey Responses'!L$138,Marks!D$2,0)</f>
        <v>1</v>
      </c>
      <c r="E138" s="3">
        <f>IF('Survey Responses'!M146='Survey Responses'!M$138,Marks!E$2,0)</f>
        <v>1</v>
      </c>
      <c r="F138" s="3">
        <f>IF('Survey Responses'!N146='Survey Responses'!N$138,Marks!F$2,0)</f>
        <v>1</v>
      </c>
      <c r="G138" s="3">
        <f>IF('Survey Responses'!O146='Survey Responses'!O$138,Marks!G$2,0)</f>
        <v>1</v>
      </c>
      <c r="H138" s="3">
        <f>IF('Survey Responses'!P146='Survey Responses'!P$138,Marks!H$2,0)</f>
        <v>2</v>
      </c>
      <c r="I138" s="3">
        <f>IF('Survey Responses'!Q146='Survey Responses'!Q$138,Marks!I$2,0)</f>
        <v>2</v>
      </c>
      <c r="J138" s="3">
        <f>IF('Survey Responses'!R146='Survey Responses'!R$138,Marks!J$2,0)</f>
        <v>2</v>
      </c>
      <c r="K138" s="3">
        <f>IF('Survey Responses'!S146='Survey Responses'!S$138,Marks!K$2,0)</f>
        <v>2</v>
      </c>
      <c r="L138" s="3">
        <f>IF('Survey Responses'!T146='Survey Responses'!T$138,Marks!L$2,0)</f>
        <v>2</v>
      </c>
      <c r="M138" s="3">
        <f>IF('Survey Responses'!U146='Survey Responses'!U$138,Marks!M$2,0)</f>
        <v>2</v>
      </c>
      <c r="N138" s="3">
        <f>IF('Survey Responses'!V146='Survey Responses'!V$138,Marks!N$2,0)</f>
        <v>2</v>
      </c>
      <c r="O138" s="3">
        <f>IF('Survey Responses'!W146='Survey Responses'!W$138,Marks!O$2,0)</f>
        <v>0</v>
      </c>
      <c r="P138" s="3">
        <f>IF('Survey Responses'!X146='Survey Responses'!X$138,Marks!P$2,0)</f>
        <v>2</v>
      </c>
      <c r="Q138" s="3">
        <f>IF('Survey Responses'!Y146='Survey Responses'!Y$138,Marks!Q$2,0)</f>
        <v>2</v>
      </c>
      <c r="R138" s="3">
        <f>IF('Survey Responses'!Z146='Survey Responses'!Z$138,Marks!R$2,0)</f>
        <v>0</v>
      </c>
      <c r="S138" s="3">
        <f>IF('Survey Responses'!AA146='Survey Responses'!AA$138,Marks!S$2,0)</f>
        <v>0</v>
      </c>
      <c r="T138" s="3">
        <f>IF('Survey Responses'!AB146='Survey Responses'!AB$138,Marks!T$2,0)</f>
        <v>0</v>
      </c>
      <c r="U138" s="3">
        <f>IF('Survey Responses'!AC146='Survey Responses'!AC$138,Marks!U$2,0)</f>
        <v>0</v>
      </c>
      <c r="V138" s="3">
        <f>IF('Survey Responses'!AD146='Survey Responses'!AD$138,Marks!V$2,0)</f>
        <v>0</v>
      </c>
      <c r="W138" s="3">
        <f t="shared" si="13"/>
        <v>22</v>
      </c>
      <c r="X138" s="7">
        <f t="shared" si="5"/>
        <v>0.44</v>
      </c>
      <c r="Y138" s="41"/>
    </row>
    <row r="139" spans="2:25" x14ac:dyDescent="0.35">
      <c r="B139" s="3">
        <f t="shared" si="14"/>
        <v>136</v>
      </c>
      <c r="C139" s="3" t="s">
        <v>205</v>
      </c>
      <c r="D139" s="3">
        <f>IF('Survey Responses'!L147='Survey Responses'!L$138,Marks!D$2,0)</f>
        <v>1</v>
      </c>
      <c r="E139" s="3">
        <f>IF('Survey Responses'!M147='Survey Responses'!M$138,Marks!E$2,0)</f>
        <v>0</v>
      </c>
      <c r="F139" s="3">
        <f>IF('Survey Responses'!N147='Survey Responses'!N$138,Marks!F$2,0)</f>
        <v>1</v>
      </c>
      <c r="G139" s="3">
        <f>IF('Survey Responses'!O147='Survey Responses'!O$138,Marks!G$2,0)</f>
        <v>1</v>
      </c>
      <c r="H139" s="3">
        <f>IF('Survey Responses'!P147='Survey Responses'!P$138,Marks!H$2,0)</f>
        <v>2</v>
      </c>
      <c r="I139" s="3">
        <f>IF('Survey Responses'!Q147='Survey Responses'!Q$138,Marks!I$2,0)</f>
        <v>2</v>
      </c>
      <c r="J139" s="3">
        <f>IF('Survey Responses'!R147='Survey Responses'!R$138,Marks!J$2,0)</f>
        <v>2</v>
      </c>
      <c r="K139" s="3">
        <f>IF('Survey Responses'!S147='Survey Responses'!S$138,Marks!K$2,0)</f>
        <v>0</v>
      </c>
      <c r="L139" s="3">
        <f>IF('Survey Responses'!T147='Survey Responses'!T$138,Marks!L$2,0)</f>
        <v>2</v>
      </c>
      <c r="M139" s="3">
        <f>IF('Survey Responses'!U147='Survey Responses'!U$138,Marks!M$2,0)</f>
        <v>0</v>
      </c>
      <c r="N139" s="3">
        <f>IF('Survey Responses'!V147='Survey Responses'!V$138,Marks!N$2,0)</f>
        <v>0</v>
      </c>
      <c r="O139" s="3">
        <f>IF('Survey Responses'!W147='Survey Responses'!W$138,Marks!O$2,0)</f>
        <v>0</v>
      </c>
      <c r="P139" s="3">
        <f>IF('Survey Responses'!X147='Survey Responses'!X$138,Marks!P$2,0)</f>
        <v>2</v>
      </c>
      <c r="Q139" s="3">
        <f>IF('Survey Responses'!Y147='Survey Responses'!Y$138,Marks!Q$2,0)</f>
        <v>0</v>
      </c>
      <c r="R139" s="3">
        <f>IF('Survey Responses'!Z147='Survey Responses'!Z$138,Marks!R$2,0)</f>
        <v>0</v>
      </c>
      <c r="S139" s="3">
        <f>IF('Survey Responses'!AA147='Survey Responses'!AA$138,Marks!S$2,0)</f>
        <v>0</v>
      </c>
      <c r="T139" s="3">
        <f>IF('Survey Responses'!AB147='Survey Responses'!AB$138,Marks!T$2,0)</f>
        <v>0</v>
      </c>
      <c r="U139" s="3">
        <f>IF('Survey Responses'!AC147='Survey Responses'!AC$138,Marks!U$2,0)</f>
        <v>0</v>
      </c>
      <c r="V139" s="3">
        <f>IF('Survey Responses'!AD147='Survey Responses'!AD$138,Marks!V$2,0)</f>
        <v>0</v>
      </c>
      <c r="W139" s="3">
        <f t="shared" si="13"/>
        <v>13</v>
      </c>
      <c r="X139" s="7">
        <f t="shared" si="5"/>
        <v>0.26</v>
      </c>
      <c r="Y139" s="41"/>
    </row>
    <row r="140" spans="2:25" x14ac:dyDescent="0.35">
      <c r="B140" s="3">
        <f t="shared" si="14"/>
        <v>137</v>
      </c>
      <c r="C140" s="3" t="s">
        <v>210</v>
      </c>
      <c r="D140" s="3">
        <f>IF('Survey Responses'!L148='Survey Responses'!L$138,Marks!D$2,0)</f>
        <v>1</v>
      </c>
      <c r="E140" s="3">
        <f>IF('Survey Responses'!M148='Survey Responses'!M$138,Marks!E$2,0)</f>
        <v>1</v>
      </c>
      <c r="F140" s="3">
        <f>IF('Survey Responses'!N148='Survey Responses'!N$138,Marks!F$2,0)</f>
        <v>1</v>
      </c>
      <c r="G140" s="3">
        <f>IF('Survey Responses'!O148='Survey Responses'!O$138,Marks!G$2,0)</f>
        <v>1</v>
      </c>
      <c r="H140" s="3">
        <f>IF('Survey Responses'!P148='Survey Responses'!P$138,Marks!H$2,0)</f>
        <v>2</v>
      </c>
      <c r="I140" s="3">
        <f>IF('Survey Responses'!Q148='Survey Responses'!Q$138,Marks!I$2,0)</f>
        <v>2</v>
      </c>
      <c r="J140" s="3">
        <f>IF('Survey Responses'!R148='Survey Responses'!R$138,Marks!J$2,0)</f>
        <v>2</v>
      </c>
      <c r="K140" s="3">
        <f>IF('Survey Responses'!S148='Survey Responses'!S$138,Marks!K$2,0)</f>
        <v>2</v>
      </c>
      <c r="L140" s="3">
        <f>IF('Survey Responses'!T148='Survey Responses'!T$138,Marks!L$2,0)</f>
        <v>2</v>
      </c>
      <c r="M140" s="3">
        <f>IF('Survey Responses'!U148='Survey Responses'!U$138,Marks!M$2,0)</f>
        <v>2</v>
      </c>
      <c r="N140" s="3">
        <f>IF('Survey Responses'!V148='Survey Responses'!V$138,Marks!N$2,0)</f>
        <v>2</v>
      </c>
      <c r="O140" s="3">
        <f>IF('Survey Responses'!W148='Survey Responses'!W$138,Marks!O$2,0)</f>
        <v>2</v>
      </c>
      <c r="P140" s="3">
        <f>IF('Survey Responses'!X148='Survey Responses'!X$138,Marks!P$2,0)</f>
        <v>0</v>
      </c>
      <c r="Q140" s="3">
        <f>IF('Survey Responses'!Y148='Survey Responses'!Y$138,Marks!Q$2,0)</f>
        <v>2</v>
      </c>
      <c r="R140" s="3">
        <f>IF('Survey Responses'!Z148='Survey Responses'!Z$138,Marks!R$2,0)</f>
        <v>0</v>
      </c>
      <c r="S140" s="3">
        <f>IF('Survey Responses'!AA148='Survey Responses'!AA$138,Marks!S$2,0)</f>
        <v>0</v>
      </c>
      <c r="T140" s="3">
        <f>IF('Survey Responses'!AB148='Survey Responses'!AB$138,Marks!T$2,0)</f>
        <v>0</v>
      </c>
      <c r="U140" s="3">
        <v>5</v>
      </c>
      <c r="V140" s="3">
        <f>IF('Survey Responses'!AD148='Survey Responses'!AD$138,Marks!V$2,0)</f>
        <v>0</v>
      </c>
      <c r="W140" s="3">
        <f t="shared" si="13"/>
        <v>27</v>
      </c>
      <c r="X140" s="7">
        <f t="shared" si="5"/>
        <v>0.54</v>
      </c>
      <c r="Y140" s="41"/>
    </row>
    <row r="141" spans="2:25" x14ac:dyDescent="0.35">
      <c r="B141" s="3">
        <f t="shared" si="14"/>
        <v>138</v>
      </c>
      <c r="C141" s="3" t="s">
        <v>215</v>
      </c>
      <c r="D141" s="3">
        <f>IF('Survey Responses'!L149='Survey Responses'!L$138,Marks!D$2,0)</f>
        <v>1</v>
      </c>
      <c r="E141" s="3">
        <f>IF('Survey Responses'!M149='Survey Responses'!M$138,Marks!E$2,0)</f>
        <v>1</v>
      </c>
      <c r="F141" s="3">
        <f>IF('Survey Responses'!N149='Survey Responses'!N$138,Marks!F$2,0)</f>
        <v>1</v>
      </c>
      <c r="G141" s="3">
        <f>IF('Survey Responses'!O149='Survey Responses'!O$138,Marks!G$2,0)</f>
        <v>0</v>
      </c>
      <c r="H141" s="3">
        <f>IF('Survey Responses'!P149='Survey Responses'!P$138,Marks!H$2,0)</f>
        <v>0</v>
      </c>
      <c r="I141" s="3">
        <f>IF('Survey Responses'!Q149='Survey Responses'!Q$138,Marks!I$2,0)</f>
        <v>0</v>
      </c>
      <c r="J141" s="3">
        <f>IF('Survey Responses'!R149='Survey Responses'!R$138,Marks!J$2,0)</f>
        <v>0</v>
      </c>
      <c r="K141" s="3">
        <f>IF('Survey Responses'!S149='Survey Responses'!S$138,Marks!K$2,0)</f>
        <v>0</v>
      </c>
      <c r="L141" s="3">
        <f>IF('Survey Responses'!T149='Survey Responses'!T$138,Marks!L$2,0)</f>
        <v>0</v>
      </c>
      <c r="M141" s="3">
        <f>IF('Survey Responses'!U149='Survey Responses'!U$138,Marks!M$2,0)</f>
        <v>0</v>
      </c>
      <c r="N141" s="3">
        <f>IF('Survey Responses'!V149='Survey Responses'!V$138,Marks!N$2,0)</f>
        <v>0</v>
      </c>
      <c r="O141" s="3">
        <f>IF('Survey Responses'!W149='Survey Responses'!W$138,Marks!O$2,0)</f>
        <v>0</v>
      </c>
      <c r="P141" s="3">
        <f>IF('Survey Responses'!X149='Survey Responses'!X$138,Marks!P$2,0)</f>
        <v>0</v>
      </c>
      <c r="Q141" s="3">
        <f>IF('Survey Responses'!Y149='Survey Responses'!Y$138,Marks!Q$2,0)</f>
        <v>0</v>
      </c>
      <c r="R141" s="3">
        <f>IF('Survey Responses'!Z149='Survey Responses'!Z$138,Marks!R$2,0)</f>
        <v>0</v>
      </c>
      <c r="S141" s="3">
        <f>IF('Survey Responses'!AA149='Survey Responses'!AA$138,Marks!S$2,0)</f>
        <v>0</v>
      </c>
      <c r="T141" s="3">
        <f>IF('Survey Responses'!AB149='Survey Responses'!AB$138,Marks!T$2,0)</f>
        <v>0</v>
      </c>
      <c r="U141" s="3">
        <f>IF('Survey Responses'!AC149='Survey Responses'!AC$138,Marks!U$2,0)</f>
        <v>0</v>
      </c>
      <c r="V141" s="3">
        <f>IF('Survey Responses'!AD149='Survey Responses'!AD$138,Marks!V$2,0)</f>
        <v>0</v>
      </c>
      <c r="W141" s="3">
        <f t="shared" si="13"/>
        <v>3</v>
      </c>
      <c r="X141" s="7">
        <f t="shared" si="5"/>
        <v>0.06</v>
      </c>
      <c r="Y141" s="41"/>
    </row>
    <row r="142" spans="2:25" x14ac:dyDescent="0.35">
      <c r="B142" s="3">
        <f t="shared" si="14"/>
        <v>139</v>
      </c>
      <c r="C142" s="3" t="s">
        <v>217</v>
      </c>
      <c r="D142" s="3">
        <f>IF('Survey Responses'!L150='Survey Responses'!L$138,Marks!D$2,0)</f>
        <v>1</v>
      </c>
      <c r="E142" s="3">
        <f>IF('Survey Responses'!M150='Survey Responses'!M$138,Marks!E$2,0)</f>
        <v>0</v>
      </c>
      <c r="F142" s="3">
        <f>IF('Survey Responses'!N150='Survey Responses'!N$138,Marks!F$2,0)</f>
        <v>1</v>
      </c>
      <c r="G142" s="3">
        <f>IF('Survey Responses'!O150='Survey Responses'!O$138,Marks!G$2,0)</f>
        <v>1</v>
      </c>
      <c r="H142" s="3">
        <f>IF('Survey Responses'!P150='Survey Responses'!P$138,Marks!H$2,0)</f>
        <v>0</v>
      </c>
      <c r="I142" s="3">
        <f>IF('Survey Responses'!Q150='Survey Responses'!Q$138,Marks!I$2,0)</f>
        <v>0</v>
      </c>
      <c r="J142" s="3">
        <f>IF('Survey Responses'!R150='Survey Responses'!R$138,Marks!J$2,0)</f>
        <v>0</v>
      </c>
      <c r="K142" s="3">
        <f>IF('Survey Responses'!S150='Survey Responses'!S$138,Marks!K$2,0)</f>
        <v>0</v>
      </c>
      <c r="L142" s="3">
        <f>IF('Survey Responses'!T150='Survey Responses'!T$138,Marks!L$2,0)</f>
        <v>0</v>
      </c>
      <c r="M142" s="3">
        <f>IF('Survey Responses'!U150='Survey Responses'!U$138,Marks!M$2,0)</f>
        <v>0</v>
      </c>
      <c r="N142" s="3">
        <f>IF('Survey Responses'!V150='Survey Responses'!V$138,Marks!N$2,0)</f>
        <v>0</v>
      </c>
      <c r="O142" s="3">
        <f>IF('Survey Responses'!W150='Survey Responses'!W$138,Marks!O$2,0)</f>
        <v>0</v>
      </c>
      <c r="P142" s="3">
        <f>IF('Survey Responses'!X150='Survey Responses'!X$138,Marks!P$2,0)</f>
        <v>0</v>
      </c>
      <c r="Q142" s="3">
        <f>IF('Survey Responses'!Y150='Survey Responses'!Y$138,Marks!Q$2,0)</f>
        <v>0</v>
      </c>
      <c r="R142" s="3">
        <f>IF('Survey Responses'!Z150='Survey Responses'!Z$138,Marks!R$2,0)</f>
        <v>0</v>
      </c>
      <c r="S142" s="3">
        <f>IF('Survey Responses'!AA150='Survey Responses'!AA$138,Marks!S$2,0)</f>
        <v>0</v>
      </c>
      <c r="T142" s="3">
        <f>IF('Survey Responses'!AB150='Survey Responses'!AB$138,Marks!T$2,0)</f>
        <v>0</v>
      </c>
      <c r="U142" s="3">
        <f>IF('Survey Responses'!AC150='Survey Responses'!AC$138,Marks!U$2,0)</f>
        <v>0</v>
      </c>
      <c r="V142" s="3">
        <f>IF('Survey Responses'!AD150='Survey Responses'!AD$138,Marks!V$2,0)</f>
        <v>0</v>
      </c>
      <c r="W142" s="3">
        <f t="shared" si="13"/>
        <v>3</v>
      </c>
      <c r="X142" s="7">
        <f t="shared" si="5"/>
        <v>0.06</v>
      </c>
      <c r="Y142" s="41"/>
    </row>
    <row r="143" spans="2:25" x14ac:dyDescent="0.35">
      <c r="B143" s="3">
        <f t="shared" si="14"/>
        <v>140</v>
      </c>
      <c r="C143" s="3" t="s">
        <v>219</v>
      </c>
      <c r="D143" s="3">
        <f>IF('Survey Responses'!L151='Survey Responses'!L$138,Marks!D$2,0)</f>
        <v>1</v>
      </c>
      <c r="E143" s="3">
        <f>IF('Survey Responses'!M151='Survey Responses'!M$138,Marks!E$2,0)</f>
        <v>0</v>
      </c>
      <c r="F143" s="3">
        <f>IF('Survey Responses'!N151='Survey Responses'!N$138,Marks!F$2,0)</f>
        <v>1</v>
      </c>
      <c r="G143" s="3">
        <f>IF('Survey Responses'!O151='Survey Responses'!O$138,Marks!G$2,0)</f>
        <v>1</v>
      </c>
      <c r="H143" s="3">
        <f>IF('Survey Responses'!P151='Survey Responses'!P$138,Marks!H$2,0)</f>
        <v>2</v>
      </c>
      <c r="I143" s="3">
        <f>IF('Survey Responses'!Q151='Survey Responses'!Q$138,Marks!I$2,0)</f>
        <v>0</v>
      </c>
      <c r="J143" s="3">
        <f>IF('Survey Responses'!R151='Survey Responses'!R$138,Marks!J$2,0)</f>
        <v>2</v>
      </c>
      <c r="K143" s="3">
        <f>IF('Survey Responses'!S151='Survey Responses'!S$138,Marks!K$2,0)</f>
        <v>2</v>
      </c>
      <c r="L143" s="3">
        <f>IF('Survey Responses'!T151='Survey Responses'!T$138,Marks!L$2,0)</f>
        <v>2</v>
      </c>
      <c r="M143" s="3">
        <f>IF('Survey Responses'!U151='Survey Responses'!U$138,Marks!M$2,0)</f>
        <v>2</v>
      </c>
      <c r="N143" s="3">
        <f>IF('Survey Responses'!V151='Survey Responses'!V$138,Marks!N$2,0)</f>
        <v>2</v>
      </c>
      <c r="O143" s="3">
        <f>IF('Survey Responses'!W151='Survey Responses'!W$138,Marks!O$2,0)</f>
        <v>0</v>
      </c>
      <c r="P143" s="3">
        <f>IF('Survey Responses'!X151='Survey Responses'!X$138,Marks!P$2,0)</f>
        <v>0</v>
      </c>
      <c r="Q143" s="3">
        <f>IF('Survey Responses'!Y151='Survey Responses'!Y$138,Marks!Q$2,0)</f>
        <v>2</v>
      </c>
      <c r="R143" s="3">
        <f>IF('Survey Responses'!Z151='Survey Responses'!Z$138,Marks!R$2,0)</f>
        <v>0</v>
      </c>
      <c r="S143" s="3">
        <f>IF('Survey Responses'!AA151='Survey Responses'!AA$138,Marks!S$2,0)</f>
        <v>0</v>
      </c>
      <c r="T143" s="3">
        <f>IF('Survey Responses'!AB151='Survey Responses'!AB$138,Marks!T$2,0)</f>
        <v>0</v>
      </c>
      <c r="U143" s="3">
        <f>IF('Survey Responses'!AC151='Survey Responses'!AC$138,Marks!U$2,0)</f>
        <v>0</v>
      </c>
      <c r="V143" s="3">
        <f>IF('Survey Responses'!AD151='Survey Responses'!AD$138,Marks!V$2,0)</f>
        <v>0</v>
      </c>
      <c r="W143" s="3">
        <f t="shared" si="13"/>
        <v>17</v>
      </c>
      <c r="X143" s="7">
        <f t="shared" si="5"/>
        <v>0.34</v>
      </c>
      <c r="Y143" s="41"/>
    </row>
    <row r="144" spans="2:25" x14ac:dyDescent="0.35">
      <c r="B144" s="3">
        <f t="shared" si="14"/>
        <v>141</v>
      </c>
      <c r="C144" s="3" t="s">
        <v>223</v>
      </c>
      <c r="D144" s="3">
        <f>IF('Survey Responses'!L152='Survey Responses'!L$138,Marks!D$2,0)</f>
        <v>1</v>
      </c>
      <c r="E144" s="3">
        <f>IF('Survey Responses'!M152='Survey Responses'!M$138,Marks!E$2,0)</f>
        <v>0</v>
      </c>
      <c r="F144" s="3">
        <f>IF('Survey Responses'!N152='Survey Responses'!N$138,Marks!F$2,0)</f>
        <v>1</v>
      </c>
      <c r="G144" s="3">
        <f>IF('Survey Responses'!O152='Survey Responses'!O$138,Marks!G$2,0)</f>
        <v>1</v>
      </c>
      <c r="H144" s="3">
        <f>IF('Survey Responses'!P152='Survey Responses'!P$138,Marks!H$2,0)</f>
        <v>0</v>
      </c>
      <c r="I144" s="3">
        <f>IF('Survey Responses'!Q152='Survey Responses'!Q$138,Marks!I$2,0)</f>
        <v>2</v>
      </c>
      <c r="J144" s="3">
        <f>IF('Survey Responses'!R152='Survey Responses'!R$138,Marks!J$2,0)</f>
        <v>2</v>
      </c>
      <c r="K144" s="3">
        <f>IF('Survey Responses'!S152='Survey Responses'!S$138,Marks!K$2,0)</f>
        <v>0</v>
      </c>
      <c r="L144" s="3">
        <f>IF('Survey Responses'!T152='Survey Responses'!T$138,Marks!L$2,0)</f>
        <v>0</v>
      </c>
      <c r="M144" s="3">
        <f>IF('Survey Responses'!U152='Survey Responses'!U$138,Marks!M$2,0)</f>
        <v>0</v>
      </c>
      <c r="N144" s="3">
        <f>IF('Survey Responses'!V152='Survey Responses'!V$138,Marks!N$2,0)</f>
        <v>0</v>
      </c>
      <c r="O144" s="3">
        <f>IF('Survey Responses'!W152='Survey Responses'!W$138,Marks!O$2,0)</f>
        <v>0</v>
      </c>
      <c r="P144" s="3">
        <f>IF('Survey Responses'!X152='Survey Responses'!X$138,Marks!P$2,0)</f>
        <v>0</v>
      </c>
      <c r="Q144" s="3">
        <f>IF('Survey Responses'!Y152='Survey Responses'!Y$138,Marks!Q$2,0)</f>
        <v>0</v>
      </c>
      <c r="R144" s="3">
        <f>IF('Survey Responses'!Z152='Survey Responses'!Z$138,Marks!R$2,0)</f>
        <v>0</v>
      </c>
      <c r="S144" s="3">
        <f>IF('Survey Responses'!AA152='Survey Responses'!AA$138,Marks!S$2,0)</f>
        <v>0</v>
      </c>
      <c r="T144" s="3">
        <f>IF('Survey Responses'!AB152='Survey Responses'!AB$138,Marks!T$2,0)</f>
        <v>0</v>
      </c>
      <c r="U144" s="3">
        <f>IF('Survey Responses'!AC152='Survey Responses'!AC$138,Marks!U$2,0)</f>
        <v>0</v>
      </c>
      <c r="V144" s="3">
        <f>IF('Survey Responses'!AD152='Survey Responses'!AD$138,Marks!V$2,0)</f>
        <v>0</v>
      </c>
      <c r="W144" s="3">
        <f t="shared" si="13"/>
        <v>7</v>
      </c>
      <c r="X144" s="7">
        <f t="shared" si="5"/>
        <v>0.14000000000000001</v>
      </c>
      <c r="Y144" s="41"/>
    </row>
    <row r="145" spans="2:29" x14ac:dyDescent="0.35">
      <c r="B145" s="3">
        <f t="shared" si="14"/>
        <v>142</v>
      </c>
      <c r="C145" s="3" t="s">
        <v>226</v>
      </c>
      <c r="D145" s="3">
        <f>IF('Survey Responses'!L153='Survey Responses'!L$138,Marks!D$2,0)</f>
        <v>1</v>
      </c>
      <c r="E145" s="3">
        <f>IF('Survey Responses'!M153='Survey Responses'!M$138,Marks!E$2,0)</f>
        <v>1</v>
      </c>
      <c r="F145" s="3">
        <f>IF('Survey Responses'!N153='Survey Responses'!N$138,Marks!F$2,0)</f>
        <v>1</v>
      </c>
      <c r="G145" s="3">
        <f>IF('Survey Responses'!O153='Survey Responses'!O$138,Marks!G$2,0)</f>
        <v>0</v>
      </c>
      <c r="H145" s="3">
        <f>IF('Survey Responses'!P153='Survey Responses'!P$138,Marks!H$2,0)</f>
        <v>2</v>
      </c>
      <c r="I145" s="3">
        <f>IF('Survey Responses'!Q153='Survey Responses'!Q$138,Marks!I$2,0)</f>
        <v>2</v>
      </c>
      <c r="J145" s="3">
        <f>IF('Survey Responses'!R153='Survey Responses'!R$138,Marks!J$2,0)</f>
        <v>2</v>
      </c>
      <c r="K145" s="3">
        <f>IF('Survey Responses'!S153='Survey Responses'!S$138,Marks!K$2,0)</f>
        <v>0</v>
      </c>
      <c r="L145" s="3">
        <f>IF('Survey Responses'!T153='Survey Responses'!T$138,Marks!L$2,0)</f>
        <v>0</v>
      </c>
      <c r="M145" s="3">
        <f>IF('Survey Responses'!U153='Survey Responses'!U$138,Marks!M$2,0)</f>
        <v>2</v>
      </c>
      <c r="N145" s="3">
        <f>IF('Survey Responses'!V153='Survey Responses'!V$138,Marks!N$2,0)</f>
        <v>2</v>
      </c>
      <c r="O145" s="3">
        <f>IF('Survey Responses'!W153='Survey Responses'!W$138,Marks!O$2,0)</f>
        <v>0</v>
      </c>
      <c r="P145" s="3">
        <f>IF('Survey Responses'!X153='Survey Responses'!X$138,Marks!P$2,0)</f>
        <v>2</v>
      </c>
      <c r="Q145" s="3">
        <f>IF('Survey Responses'!Y153='Survey Responses'!Y$138,Marks!Q$2,0)</f>
        <v>2</v>
      </c>
      <c r="R145" s="3">
        <f>IF('Survey Responses'!Z153='Survey Responses'!Z$138,Marks!R$2,0)</f>
        <v>0</v>
      </c>
      <c r="S145" s="3">
        <f>IF('Survey Responses'!AA153='Survey Responses'!AA$138,Marks!S$2,0)</f>
        <v>0</v>
      </c>
      <c r="T145" s="3">
        <f>IF('Survey Responses'!AB153='Survey Responses'!AB$138,Marks!T$2,0)</f>
        <v>0</v>
      </c>
      <c r="U145" s="3">
        <f>IF('Survey Responses'!AC153='Survey Responses'!AC$138,Marks!U$2,0)</f>
        <v>0</v>
      </c>
      <c r="V145" s="3">
        <f>IF('Survey Responses'!AD153='Survey Responses'!AD$138,Marks!V$2,0)</f>
        <v>0</v>
      </c>
      <c r="W145" s="3">
        <f t="shared" si="13"/>
        <v>17</v>
      </c>
      <c r="X145" s="7">
        <f t="shared" si="5"/>
        <v>0.34</v>
      </c>
      <c r="Y145" s="41"/>
    </row>
    <row r="146" spans="2:29" x14ac:dyDescent="0.35">
      <c r="B146" s="3">
        <f t="shared" si="14"/>
        <v>143</v>
      </c>
      <c r="C146" s="3" t="s">
        <v>229</v>
      </c>
      <c r="D146" s="3">
        <f>IF('Survey Responses'!L154='Survey Responses'!L$138,Marks!D$2,0)</f>
        <v>0</v>
      </c>
      <c r="E146" s="3">
        <f>IF('Survey Responses'!M154='Survey Responses'!M$138,Marks!E$2,0)</f>
        <v>0</v>
      </c>
      <c r="F146" s="3">
        <f>IF('Survey Responses'!N154='Survey Responses'!N$138,Marks!F$2,0)</f>
        <v>0</v>
      </c>
      <c r="G146" s="3">
        <f>IF('Survey Responses'!O154='Survey Responses'!O$138,Marks!G$2,0)</f>
        <v>0</v>
      </c>
      <c r="H146" s="3">
        <f>IF('Survey Responses'!P154='Survey Responses'!P$138,Marks!H$2,0)</f>
        <v>0</v>
      </c>
      <c r="I146" s="3">
        <f>IF('Survey Responses'!Q154='Survey Responses'!Q$138,Marks!I$2,0)</f>
        <v>0</v>
      </c>
      <c r="J146" s="3">
        <f>IF('Survey Responses'!R154='Survey Responses'!R$138,Marks!J$2,0)</f>
        <v>0</v>
      </c>
      <c r="K146" s="3">
        <f>IF('Survey Responses'!S154='Survey Responses'!S$138,Marks!K$2,0)</f>
        <v>0</v>
      </c>
      <c r="L146" s="3">
        <f>IF('Survey Responses'!T154='Survey Responses'!T$138,Marks!L$2,0)</f>
        <v>0</v>
      </c>
      <c r="M146" s="3">
        <f>IF('Survey Responses'!U154='Survey Responses'!U$138,Marks!M$2,0)</f>
        <v>0</v>
      </c>
      <c r="N146" s="3">
        <f>IF('Survey Responses'!V154='Survey Responses'!V$138,Marks!N$2,0)</f>
        <v>0</v>
      </c>
      <c r="O146" s="3">
        <f>IF('Survey Responses'!W154='Survey Responses'!W$138,Marks!O$2,0)</f>
        <v>0</v>
      </c>
      <c r="P146" s="3">
        <f>IF('Survey Responses'!X154='Survey Responses'!X$138,Marks!P$2,0)</f>
        <v>0</v>
      </c>
      <c r="Q146" s="3">
        <f>IF('Survey Responses'!Y154='Survey Responses'!Y$138,Marks!Q$2,0)</f>
        <v>0</v>
      </c>
      <c r="R146" s="3">
        <f>IF('Survey Responses'!Z154='Survey Responses'!Z$138,Marks!R$2,0)</f>
        <v>0</v>
      </c>
      <c r="S146" s="3">
        <f>IF('Survey Responses'!AA154='Survey Responses'!AA$138,Marks!S$2,0)</f>
        <v>0</v>
      </c>
      <c r="T146" s="3">
        <f>IF('Survey Responses'!AB154='Survey Responses'!AB$138,Marks!T$2,0)</f>
        <v>0</v>
      </c>
      <c r="U146" s="3">
        <f>IF('Survey Responses'!AC154='Survey Responses'!AC$138,Marks!U$2,0)</f>
        <v>0</v>
      </c>
      <c r="V146" s="3">
        <f>IF('Survey Responses'!AD154='Survey Responses'!AD$138,Marks!V$2,0)</f>
        <v>0</v>
      </c>
      <c r="W146" s="3">
        <f t="shared" si="13"/>
        <v>0</v>
      </c>
      <c r="X146" s="7">
        <f t="shared" si="5"/>
        <v>0</v>
      </c>
      <c r="Y146" s="41"/>
    </row>
    <row r="147" spans="2:29" x14ac:dyDescent="0.35">
      <c r="B147" s="3">
        <f t="shared" si="14"/>
        <v>144</v>
      </c>
      <c r="C147" s="3" t="s">
        <v>231</v>
      </c>
      <c r="D147" s="3">
        <f>IF('Survey Responses'!L155='Survey Responses'!L$138,Marks!D$2,0)</f>
        <v>1</v>
      </c>
      <c r="E147" s="3">
        <f>IF('Survey Responses'!M155='Survey Responses'!M$138,Marks!E$2,0)</f>
        <v>0</v>
      </c>
      <c r="F147" s="3">
        <f>IF('Survey Responses'!N155='Survey Responses'!N$138,Marks!F$2,0)</f>
        <v>1</v>
      </c>
      <c r="G147" s="3">
        <f>IF('Survey Responses'!O155='Survey Responses'!O$138,Marks!G$2,0)</f>
        <v>0</v>
      </c>
      <c r="H147" s="3">
        <f>IF('Survey Responses'!P155='Survey Responses'!P$138,Marks!H$2,0)</f>
        <v>0</v>
      </c>
      <c r="I147" s="3">
        <f>IF('Survey Responses'!Q155='Survey Responses'!Q$138,Marks!I$2,0)</f>
        <v>0</v>
      </c>
      <c r="J147" s="3">
        <f>IF('Survey Responses'!R155='Survey Responses'!R$138,Marks!J$2,0)</f>
        <v>0</v>
      </c>
      <c r="K147" s="3">
        <f>IF('Survey Responses'!S155='Survey Responses'!S$138,Marks!K$2,0)</f>
        <v>0</v>
      </c>
      <c r="L147" s="3">
        <f>IF('Survey Responses'!T155='Survey Responses'!T$138,Marks!L$2,0)</f>
        <v>0</v>
      </c>
      <c r="M147" s="3">
        <f>IF('Survey Responses'!U155='Survey Responses'!U$138,Marks!M$2,0)</f>
        <v>0</v>
      </c>
      <c r="N147" s="3">
        <f>IF('Survey Responses'!V155='Survey Responses'!V$138,Marks!N$2,0)</f>
        <v>0</v>
      </c>
      <c r="O147" s="3">
        <f>IF('Survey Responses'!W155='Survey Responses'!W$138,Marks!O$2,0)</f>
        <v>0</v>
      </c>
      <c r="P147" s="3">
        <f>IF('Survey Responses'!X155='Survey Responses'!X$138,Marks!P$2,0)</f>
        <v>0</v>
      </c>
      <c r="Q147" s="3">
        <f>IF('Survey Responses'!Y155='Survey Responses'!Y$138,Marks!Q$2,0)</f>
        <v>0</v>
      </c>
      <c r="R147" s="3">
        <f>IF('Survey Responses'!Z155='Survey Responses'!Z$138,Marks!R$2,0)</f>
        <v>0</v>
      </c>
      <c r="S147" s="3">
        <f>IF('Survey Responses'!AA155='Survey Responses'!AA$138,Marks!S$2,0)</f>
        <v>0</v>
      </c>
      <c r="T147" s="3">
        <f>IF('Survey Responses'!AB155='Survey Responses'!AB$138,Marks!T$2,0)</f>
        <v>0</v>
      </c>
      <c r="U147" s="3">
        <f>IF('Survey Responses'!AC155='Survey Responses'!AC$138,Marks!U$2,0)</f>
        <v>0</v>
      </c>
      <c r="V147" s="3">
        <f>IF('Survey Responses'!AD155='Survey Responses'!AD$138,Marks!V$2,0)</f>
        <v>0</v>
      </c>
      <c r="W147" s="3">
        <f t="shared" si="13"/>
        <v>2</v>
      </c>
      <c r="X147" s="7">
        <f t="shared" si="5"/>
        <v>0.04</v>
      </c>
      <c r="Y147" s="41"/>
    </row>
    <row r="148" spans="2:29" x14ac:dyDescent="0.35">
      <c r="B148" s="3">
        <f t="shared" si="14"/>
        <v>145</v>
      </c>
      <c r="C148" s="3" t="s">
        <v>233</v>
      </c>
      <c r="D148" s="3">
        <f>IF('Survey Responses'!L156='Survey Responses'!L$138,Marks!D$2,0)</f>
        <v>1</v>
      </c>
      <c r="E148" s="3">
        <f>IF('Survey Responses'!M156='Survey Responses'!M$138,Marks!E$2,0)</f>
        <v>0</v>
      </c>
      <c r="F148" s="3">
        <f>IF('Survey Responses'!N156='Survey Responses'!N$138,Marks!F$2,0)</f>
        <v>1</v>
      </c>
      <c r="G148" s="3">
        <f>IF('Survey Responses'!O156='Survey Responses'!O$138,Marks!G$2,0)</f>
        <v>0</v>
      </c>
      <c r="H148" s="3">
        <f>IF('Survey Responses'!P156='Survey Responses'!P$138,Marks!H$2,0)</f>
        <v>0</v>
      </c>
      <c r="I148" s="3">
        <f>IF('Survey Responses'!Q156='Survey Responses'!Q$138,Marks!I$2,0)</f>
        <v>0</v>
      </c>
      <c r="J148" s="3">
        <f>IF('Survey Responses'!R156='Survey Responses'!R$138,Marks!J$2,0)</f>
        <v>0</v>
      </c>
      <c r="K148" s="3">
        <f>IF('Survey Responses'!S156='Survey Responses'!S$138,Marks!K$2,0)</f>
        <v>0</v>
      </c>
      <c r="L148" s="3">
        <f>IF('Survey Responses'!T156='Survey Responses'!T$138,Marks!L$2,0)</f>
        <v>0</v>
      </c>
      <c r="M148" s="3">
        <f>IF('Survey Responses'!U156='Survey Responses'!U$138,Marks!M$2,0)</f>
        <v>0</v>
      </c>
      <c r="N148" s="3">
        <f>IF('Survey Responses'!V156='Survey Responses'!V$138,Marks!N$2,0)</f>
        <v>0</v>
      </c>
      <c r="O148" s="3">
        <f>IF('Survey Responses'!W156='Survey Responses'!W$138,Marks!O$2,0)</f>
        <v>0</v>
      </c>
      <c r="P148" s="3">
        <f>IF('Survey Responses'!X156='Survey Responses'!X$138,Marks!P$2,0)</f>
        <v>0</v>
      </c>
      <c r="Q148" s="3">
        <f>IF('Survey Responses'!Y156='Survey Responses'!Y$138,Marks!Q$2,0)</f>
        <v>0</v>
      </c>
      <c r="R148" s="3">
        <f>IF('Survey Responses'!Z156='Survey Responses'!Z$138,Marks!R$2,0)</f>
        <v>0</v>
      </c>
      <c r="S148" s="3">
        <f>IF('Survey Responses'!AA156='Survey Responses'!AA$138,Marks!S$2,0)</f>
        <v>0</v>
      </c>
      <c r="T148" s="3">
        <f>IF('Survey Responses'!AB156='Survey Responses'!AB$138,Marks!T$2,0)</f>
        <v>0</v>
      </c>
      <c r="U148" s="3">
        <f>IF('Survey Responses'!AC156='Survey Responses'!AC$138,Marks!U$2,0)</f>
        <v>0</v>
      </c>
      <c r="V148" s="3">
        <f>IF('Survey Responses'!AD156='Survey Responses'!AD$138,Marks!V$2,0)</f>
        <v>0</v>
      </c>
      <c r="W148" s="3">
        <f t="shared" si="13"/>
        <v>2</v>
      </c>
      <c r="X148" s="7">
        <f t="shared" si="5"/>
        <v>0.04</v>
      </c>
      <c r="Y148" s="41"/>
    </row>
    <row r="149" spans="2:29" x14ac:dyDescent="0.35">
      <c r="B149" s="3"/>
      <c r="C149" s="3"/>
      <c r="D149" s="3"/>
      <c r="E149" s="3"/>
      <c r="F149" s="3"/>
      <c r="G149" s="3"/>
      <c r="H149" s="3"/>
      <c r="I149" s="3"/>
      <c r="J149" s="3"/>
      <c r="K149" s="3"/>
      <c r="L149" s="3"/>
      <c r="M149" s="3"/>
      <c r="N149" s="3"/>
      <c r="O149" s="3"/>
      <c r="P149" s="3"/>
      <c r="Q149" s="3"/>
      <c r="R149" s="3"/>
      <c r="S149" s="3"/>
      <c r="T149" s="3"/>
      <c r="U149" s="3"/>
      <c r="V149" s="3"/>
      <c r="W149" s="3"/>
      <c r="X149" s="7"/>
      <c r="Y149" s="41"/>
    </row>
    <row r="150" spans="2:29" x14ac:dyDescent="0.35">
      <c r="B150" s="3"/>
      <c r="C150" s="3" t="s">
        <v>989</v>
      </c>
      <c r="D150" s="3">
        <f t="shared" ref="D150:V150" si="15">SUM(D4:D148)</f>
        <v>16</v>
      </c>
      <c r="E150" s="3">
        <f t="shared" si="15"/>
        <v>123</v>
      </c>
      <c r="F150" s="3">
        <f t="shared" si="15"/>
        <v>135</v>
      </c>
      <c r="G150" s="3">
        <f t="shared" si="15"/>
        <v>127</v>
      </c>
      <c r="H150" s="3">
        <f t="shared" si="15"/>
        <v>262</v>
      </c>
      <c r="I150" s="3">
        <f t="shared" si="15"/>
        <v>242</v>
      </c>
      <c r="J150" s="3">
        <f t="shared" si="15"/>
        <v>262</v>
      </c>
      <c r="K150" s="3">
        <f t="shared" si="15"/>
        <v>208</v>
      </c>
      <c r="L150" s="3">
        <f t="shared" si="15"/>
        <v>202</v>
      </c>
      <c r="M150" s="3">
        <f t="shared" si="15"/>
        <v>240</v>
      </c>
      <c r="N150" s="3">
        <f t="shared" si="15"/>
        <v>214</v>
      </c>
      <c r="O150" s="3">
        <f t="shared" si="15"/>
        <v>80</v>
      </c>
      <c r="P150" s="3">
        <f t="shared" si="15"/>
        <v>182</v>
      </c>
      <c r="Q150" s="3">
        <f t="shared" si="15"/>
        <v>204</v>
      </c>
      <c r="R150" s="3">
        <f t="shared" si="15"/>
        <v>318</v>
      </c>
      <c r="S150" s="3">
        <f t="shared" si="15"/>
        <v>170</v>
      </c>
      <c r="T150" s="3">
        <f t="shared" si="15"/>
        <v>177</v>
      </c>
      <c r="U150" s="3">
        <f t="shared" si="15"/>
        <v>295</v>
      </c>
      <c r="V150" s="3">
        <f t="shared" si="15"/>
        <v>65</v>
      </c>
      <c r="W150" s="3"/>
      <c r="X150" s="10"/>
      <c r="Y150" s="42"/>
    </row>
    <row r="151" spans="2:29" x14ac:dyDescent="0.35">
      <c r="B151" s="3"/>
      <c r="C151" s="3" t="s">
        <v>991</v>
      </c>
      <c r="D151" s="7">
        <f t="shared" ref="D151:V151" si="16">D150/($B$148*D$2)</f>
        <v>0.1103448275862069</v>
      </c>
      <c r="E151" s="7">
        <f t="shared" si="16"/>
        <v>0.84827586206896555</v>
      </c>
      <c r="F151" s="7">
        <f t="shared" si="16"/>
        <v>0.93103448275862066</v>
      </c>
      <c r="G151" s="7">
        <f t="shared" si="16"/>
        <v>0.87586206896551722</v>
      </c>
      <c r="H151" s="7">
        <f t="shared" si="16"/>
        <v>0.90344827586206899</v>
      </c>
      <c r="I151" s="7">
        <f t="shared" si="16"/>
        <v>0.83448275862068966</v>
      </c>
      <c r="J151" s="7">
        <f t="shared" si="16"/>
        <v>0.90344827586206899</v>
      </c>
      <c r="K151" s="7">
        <f t="shared" si="16"/>
        <v>0.71724137931034482</v>
      </c>
      <c r="L151" s="7">
        <f t="shared" si="16"/>
        <v>0.69655172413793098</v>
      </c>
      <c r="M151" s="7">
        <f t="shared" si="16"/>
        <v>0.82758620689655171</v>
      </c>
      <c r="N151" s="7">
        <f t="shared" si="16"/>
        <v>0.73793103448275865</v>
      </c>
      <c r="O151" s="7">
        <f t="shared" si="16"/>
        <v>0.27586206896551724</v>
      </c>
      <c r="P151" s="7">
        <f t="shared" si="16"/>
        <v>0.62758620689655176</v>
      </c>
      <c r="Q151" s="7">
        <f t="shared" si="16"/>
        <v>0.70344827586206893</v>
      </c>
      <c r="R151" s="7">
        <f t="shared" si="16"/>
        <v>0.36551724137931035</v>
      </c>
      <c r="S151" s="7">
        <f t="shared" si="16"/>
        <v>0.29310344827586204</v>
      </c>
      <c r="T151" s="7">
        <f t="shared" si="16"/>
        <v>0.20344827586206896</v>
      </c>
      <c r="U151" s="7">
        <f t="shared" si="16"/>
        <v>0.40689655172413791</v>
      </c>
      <c r="V151" s="7">
        <f t="shared" si="16"/>
        <v>8.9655172413793102E-2</v>
      </c>
      <c r="W151" s="7"/>
      <c r="X151" s="10"/>
      <c r="Y151" s="42"/>
    </row>
    <row r="158" spans="2:29" ht="37" x14ac:dyDescent="0.95">
      <c r="AB158" s="43" t="s">
        <v>992</v>
      </c>
      <c r="AC158" s="44">
        <f>MEDIAN(Results)</f>
        <v>0.46</v>
      </c>
    </row>
    <row r="159" spans="2:29" ht="37" x14ac:dyDescent="0.95">
      <c r="AB159" s="43" t="s">
        <v>993</v>
      </c>
      <c r="AC159" s="44">
        <f>_xlfn.MODE.SNGL(Results)</f>
        <v>0.42</v>
      </c>
    </row>
    <row r="160" spans="2:29" ht="37" x14ac:dyDescent="0.95">
      <c r="AB160" s="43" t="s">
        <v>994</v>
      </c>
      <c r="AC160" s="44">
        <f>AVERAGE(Results)</f>
        <v>0.48579310344827625</v>
      </c>
    </row>
    <row r="164" spans="27:27" ht="34.5" x14ac:dyDescent="0.9">
      <c r="AA164" s="45" t="s">
        <v>995</v>
      </c>
    </row>
  </sheetData>
  <mergeCells count="1">
    <mergeCell ref="D1:V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223EF-D5B8-405B-B92E-3F72285F5D38}">
  <sheetPr>
    <tabColor rgb="FF0137A6"/>
  </sheetPr>
  <dimension ref="A1:AE126"/>
  <sheetViews>
    <sheetView topLeftCell="A109" workbookViewId="0">
      <selection activeCell="D135" sqref="D135"/>
    </sheetView>
  </sheetViews>
  <sheetFormatPr defaultRowHeight="14.5" x14ac:dyDescent="0.35"/>
  <cols>
    <col min="10" max="10" width="22.6328125" customWidth="1"/>
    <col min="11" max="11" width="21.90625" customWidth="1"/>
  </cols>
  <sheetData>
    <row r="1" spans="1:31" s="2" customFormat="1" ht="14" x14ac:dyDescent="0.3">
      <c r="A1" s="2" t="s">
        <v>320</v>
      </c>
      <c r="B1" s="2" t="s">
        <v>321</v>
      </c>
      <c r="C1" s="2" t="s">
        <v>322</v>
      </c>
      <c r="D1" s="2" t="s">
        <v>323</v>
      </c>
      <c r="E1" s="2" t="s">
        <v>324</v>
      </c>
      <c r="F1" s="2" t="s">
        <v>325</v>
      </c>
      <c r="G1" s="2" t="s">
        <v>326</v>
      </c>
      <c r="H1" s="2" t="s">
        <v>327</v>
      </c>
      <c r="I1" s="2" t="s">
        <v>0</v>
      </c>
      <c r="J1" s="2" t="s">
        <v>1</v>
      </c>
      <c r="K1" s="2" t="s">
        <v>2</v>
      </c>
      <c r="L1" s="2" t="s">
        <v>3</v>
      </c>
      <c r="M1" s="2" t="s">
        <v>4</v>
      </c>
      <c r="N1" s="2" t="s">
        <v>5</v>
      </c>
      <c r="O1" s="2" t="s">
        <v>6</v>
      </c>
      <c r="P1" s="2" t="s">
        <v>7</v>
      </c>
      <c r="Q1" s="2" t="s">
        <v>8</v>
      </c>
      <c r="R1" s="2" t="s">
        <v>9</v>
      </c>
      <c r="S1" s="2" t="s">
        <v>10</v>
      </c>
      <c r="T1" s="2" t="s">
        <v>11</v>
      </c>
      <c r="U1" s="2" t="s">
        <v>12</v>
      </c>
      <c r="V1" s="2" t="s">
        <v>13</v>
      </c>
      <c r="W1" s="2" t="s">
        <v>14</v>
      </c>
      <c r="X1" s="2" t="s">
        <v>15</v>
      </c>
      <c r="Y1" s="2" t="s">
        <v>16</v>
      </c>
      <c r="Z1" s="2" t="s">
        <v>17</v>
      </c>
      <c r="AA1" s="2" t="s">
        <v>18</v>
      </c>
      <c r="AB1" s="2" t="s">
        <v>126</v>
      </c>
      <c r="AC1" s="2" t="s">
        <v>20</v>
      </c>
      <c r="AD1" s="2" t="s">
        <v>21</v>
      </c>
      <c r="AE1" s="2" t="s">
        <v>22</v>
      </c>
    </row>
    <row r="2" spans="1:31" s="2" customFormat="1" ht="14" x14ac:dyDescent="0.3">
      <c r="J2" s="2" t="s">
        <v>329</v>
      </c>
      <c r="K2" s="2" t="s">
        <v>329</v>
      </c>
      <c r="L2" s="2" t="s">
        <v>95</v>
      </c>
      <c r="M2" s="2" t="s">
        <v>95</v>
      </c>
      <c r="N2" s="2" t="s">
        <v>95</v>
      </c>
      <c r="O2" s="2" t="s">
        <v>95</v>
      </c>
      <c r="P2" s="2" t="s">
        <v>95</v>
      </c>
      <c r="Q2" s="2" t="s">
        <v>95</v>
      </c>
      <c r="R2" s="2" t="s">
        <v>95</v>
      </c>
      <c r="S2" s="2" t="s">
        <v>95</v>
      </c>
      <c r="T2" s="2" t="s">
        <v>95</v>
      </c>
      <c r="U2" s="2" t="s">
        <v>95</v>
      </c>
      <c r="V2" s="2" t="s">
        <v>95</v>
      </c>
      <c r="W2" s="2" t="s">
        <v>95</v>
      </c>
      <c r="X2" s="2" t="s">
        <v>95</v>
      </c>
      <c r="Y2" s="2" t="s">
        <v>95</v>
      </c>
      <c r="Z2" s="2" t="s">
        <v>329</v>
      </c>
      <c r="AA2" s="2" t="s">
        <v>329</v>
      </c>
      <c r="AB2" s="2" t="s">
        <v>329</v>
      </c>
      <c r="AC2" s="2" t="s">
        <v>329</v>
      </c>
      <c r="AD2" s="2" t="s">
        <v>329</v>
      </c>
      <c r="AE2" s="2" t="s">
        <v>329</v>
      </c>
    </row>
    <row r="3" spans="1:31" x14ac:dyDescent="0.35">
      <c r="A3">
        <v>118698787896</v>
      </c>
      <c r="B3">
        <v>457681660</v>
      </c>
      <c r="C3" s="1">
        <v>45559.286539351851</v>
      </c>
      <c r="D3" s="1">
        <v>45559.287210648145</v>
      </c>
      <c r="E3" t="s">
        <v>607</v>
      </c>
      <c r="J3" t="s">
        <v>996</v>
      </c>
      <c r="K3" t="s">
        <v>997</v>
      </c>
      <c r="L3" t="s">
        <v>998</v>
      </c>
      <c r="M3" t="s">
        <v>99</v>
      </c>
      <c r="N3" t="s">
        <v>107</v>
      </c>
      <c r="O3" t="s">
        <v>109</v>
      </c>
      <c r="P3" t="s">
        <v>29</v>
      </c>
      <c r="Q3" t="s">
        <v>101</v>
      </c>
      <c r="R3" t="s">
        <v>31</v>
      </c>
      <c r="S3" t="s">
        <v>110</v>
      </c>
      <c r="T3" t="s">
        <v>28</v>
      </c>
      <c r="U3" t="s">
        <v>115</v>
      </c>
      <c r="V3" t="s">
        <v>63</v>
      </c>
      <c r="W3" t="s">
        <v>85</v>
      </c>
      <c r="X3" t="s">
        <v>37</v>
      </c>
      <c r="Y3" t="s">
        <v>125</v>
      </c>
    </row>
    <row r="4" spans="1:31" x14ac:dyDescent="0.35">
      <c r="A4">
        <v>118696749542</v>
      </c>
      <c r="B4">
        <v>457681635</v>
      </c>
      <c r="C4" s="1">
        <v>45555.923958333333</v>
      </c>
      <c r="D4" s="1">
        <v>45557.788472222222</v>
      </c>
      <c r="E4" t="s">
        <v>999</v>
      </c>
      <c r="J4" t="s">
        <v>1000</v>
      </c>
      <c r="K4" t="s">
        <v>1001</v>
      </c>
      <c r="L4" t="s">
        <v>25</v>
      </c>
      <c r="M4" t="s">
        <v>99</v>
      </c>
      <c r="N4" t="s">
        <v>46</v>
      </c>
      <c r="O4" t="s">
        <v>28</v>
      </c>
      <c r="P4" t="s">
        <v>29</v>
      </c>
      <c r="Q4" t="s">
        <v>30</v>
      </c>
      <c r="R4" t="s">
        <v>31</v>
      </c>
      <c r="S4" t="s">
        <v>110</v>
      </c>
      <c r="T4" t="s">
        <v>28</v>
      </c>
      <c r="U4" t="s">
        <v>34</v>
      </c>
      <c r="V4" t="s">
        <v>35</v>
      </c>
      <c r="W4" t="s">
        <v>85</v>
      </c>
      <c r="X4" t="s">
        <v>65</v>
      </c>
      <c r="Y4" t="s">
        <v>125</v>
      </c>
      <c r="Z4" t="s">
        <v>1002</v>
      </c>
      <c r="AA4" t="s">
        <v>1003</v>
      </c>
      <c r="AB4" t="s">
        <v>1004</v>
      </c>
      <c r="AC4" t="s">
        <v>1005</v>
      </c>
      <c r="AD4" t="s">
        <v>1006</v>
      </c>
      <c r="AE4">
        <v>90</v>
      </c>
    </row>
    <row r="5" spans="1:31" x14ac:dyDescent="0.35">
      <c r="A5">
        <v>118687258851</v>
      </c>
      <c r="B5">
        <v>457681660</v>
      </c>
      <c r="C5" s="1">
        <v>45544.387777777774</v>
      </c>
      <c r="D5" s="1">
        <v>45553.678379629629</v>
      </c>
      <c r="E5" t="s">
        <v>607</v>
      </c>
      <c r="J5" t="s">
        <v>608</v>
      </c>
      <c r="K5" t="s">
        <v>608</v>
      </c>
      <c r="L5" t="s">
        <v>25</v>
      </c>
      <c r="M5" t="s">
        <v>99</v>
      </c>
      <c r="N5" t="s">
        <v>46</v>
      </c>
      <c r="O5" t="s">
        <v>28</v>
      </c>
      <c r="P5" t="s">
        <v>29</v>
      </c>
      <c r="Q5" t="s">
        <v>30</v>
      </c>
      <c r="R5" t="s">
        <v>31</v>
      </c>
      <c r="S5" t="s">
        <v>32</v>
      </c>
      <c r="T5" t="s">
        <v>33</v>
      </c>
      <c r="U5" t="s">
        <v>34</v>
      </c>
      <c r="V5" t="s">
        <v>63</v>
      </c>
      <c r="W5" t="s">
        <v>85</v>
      </c>
      <c r="X5" t="s">
        <v>73</v>
      </c>
      <c r="Y5" t="s">
        <v>125</v>
      </c>
    </row>
    <row r="6" spans="1:31" x14ac:dyDescent="0.35">
      <c r="A6">
        <v>118687392367</v>
      </c>
      <c r="B6">
        <v>457681635</v>
      </c>
      <c r="C6" s="1">
        <v>45542.67597222222</v>
      </c>
      <c r="D6" s="1">
        <v>45553.677916666667</v>
      </c>
      <c r="E6" t="s">
        <v>397</v>
      </c>
      <c r="J6" t="s">
        <v>398</v>
      </c>
      <c r="K6" t="s">
        <v>399</v>
      </c>
      <c r="L6" t="s">
        <v>25</v>
      </c>
      <c r="M6" t="s">
        <v>99</v>
      </c>
      <c r="N6" t="s">
        <v>46</v>
      </c>
      <c r="O6" t="s">
        <v>28</v>
      </c>
      <c r="P6" t="s">
        <v>29</v>
      </c>
      <c r="Q6" t="s">
        <v>30</v>
      </c>
      <c r="R6" t="s">
        <v>31</v>
      </c>
      <c r="S6" t="s">
        <v>32</v>
      </c>
      <c r="T6" t="s">
        <v>33</v>
      </c>
      <c r="U6" t="s">
        <v>34</v>
      </c>
      <c r="V6" t="s">
        <v>118</v>
      </c>
      <c r="W6" t="s">
        <v>64</v>
      </c>
      <c r="X6" t="s">
        <v>73</v>
      </c>
      <c r="Y6" t="s">
        <v>125</v>
      </c>
      <c r="Z6" t="s">
        <v>1007</v>
      </c>
      <c r="AA6" t="s">
        <v>1008</v>
      </c>
      <c r="AB6" t="s">
        <v>1009</v>
      </c>
      <c r="AC6" t="s">
        <v>1010</v>
      </c>
      <c r="AD6" t="s">
        <v>1010</v>
      </c>
      <c r="AE6">
        <v>50</v>
      </c>
    </row>
    <row r="7" spans="1:31" x14ac:dyDescent="0.35">
      <c r="A7">
        <v>118692545555</v>
      </c>
      <c r="B7">
        <v>457681635</v>
      </c>
      <c r="C7" s="1">
        <v>45551.608287037037</v>
      </c>
      <c r="D7" s="1">
        <v>45551.61005787037</v>
      </c>
      <c r="E7" t="s">
        <v>1011</v>
      </c>
      <c r="J7" t="s">
        <v>1012</v>
      </c>
      <c r="K7" t="s">
        <v>1013</v>
      </c>
      <c r="L7" t="s">
        <v>25</v>
      </c>
      <c r="M7" t="s">
        <v>99</v>
      </c>
      <c r="N7" t="s">
        <v>46</v>
      </c>
      <c r="O7" t="s">
        <v>28</v>
      </c>
      <c r="P7" t="s">
        <v>29</v>
      </c>
      <c r="Q7" t="s">
        <v>30</v>
      </c>
      <c r="R7" t="s">
        <v>31</v>
      </c>
      <c r="S7" t="s">
        <v>32</v>
      </c>
      <c r="T7" t="s">
        <v>33</v>
      </c>
      <c r="U7" t="s">
        <v>34</v>
      </c>
      <c r="V7" t="s">
        <v>118</v>
      </c>
      <c r="W7" t="s">
        <v>85</v>
      </c>
      <c r="X7" t="s">
        <v>73</v>
      </c>
      <c r="Y7" t="s">
        <v>74</v>
      </c>
    </row>
    <row r="8" spans="1:31" x14ac:dyDescent="0.35">
      <c r="A8">
        <v>118686526605</v>
      </c>
      <c r="B8">
        <v>457681635</v>
      </c>
      <c r="C8" s="1">
        <v>45542.663761574076</v>
      </c>
      <c r="D8" s="1">
        <v>45551.284131944441</v>
      </c>
      <c r="E8" t="s">
        <v>330</v>
      </c>
      <c r="J8" t="s">
        <v>331</v>
      </c>
      <c r="K8" t="s">
        <v>332</v>
      </c>
      <c r="L8" t="s">
        <v>25</v>
      </c>
      <c r="M8" t="s">
        <v>99</v>
      </c>
      <c r="N8" t="s">
        <v>46</v>
      </c>
      <c r="O8" t="s">
        <v>28</v>
      </c>
      <c r="P8" t="s">
        <v>29</v>
      </c>
      <c r="Q8" t="s">
        <v>30</v>
      </c>
      <c r="R8" t="s">
        <v>31</v>
      </c>
      <c r="S8" t="s">
        <v>32</v>
      </c>
      <c r="T8" t="s">
        <v>33</v>
      </c>
      <c r="U8" t="s">
        <v>34</v>
      </c>
      <c r="V8" t="s">
        <v>63</v>
      </c>
      <c r="W8" t="s">
        <v>85</v>
      </c>
      <c r="X8" t="s">
        <v>73</v>
      </c>
      <c r="Y8" t="s">
        <v>125</v>
      </c>
      <c r="Z8" t="s">
        <v>333</v>
      </c>
      <c r="AA8" t="s">
        <v>334</v>
      </c>
      <c r="AB8" t="s">
        <v>335</v>
      </c>
      <c r="AC8" t="s">
        <v>336</v>
      </c>
      <c r="AD8" t="s">
        <v>337</v>
      </c>
      <c r="AE8">
        <v>53</v>
      </c>
    </row>
    <row r="9" spans="1:31" x14ac:dyDescent="0.35">
      <c r="A9">
        <v>118686534286</v>
      </c>
      <c r="B9">
        <v>457681635</v>
      </c>
      <c r="C9" s="1">
        <v>45542.67832175926</v>
      </c>
      <c r="D9" s="1">
        <v>45550.821296296293</v>
      </c>
      <c r="E9" t="s">
        <v>338</v>
      </c>
      <c r="J9" t="s">
        <v>339</v>
      </c>
      <c r="K9" t="s">
        <v>340</v>
      </c>
      <c r="L9" t="s">
        <v>25</v>
      </c>
      <c r="M9" t="s">
        <v>99</v>
      </c>
      <c r="N9" t="s">
        <v>46</v>
      </c>
      <c r="O9" t="s">
        <v>28</v>
      </c>
      <c r="P9" t="s">
        <v>29</v>
      </c>
      <c r="Q9" t="s">
        <v>30</v>
      </c>
      <c r="R9" t="s">
        <v>31</v>
      </c>
      <c r="S9" t="s">
        <v>32</v>
      </c>
      <c r="T9" t="s">
        <v>33</v>
      </c>
      <c r="U9" t="s">
        <v>34</v>
      </c>
      <c r="V9" t="s">
        <v>63</v>
      </c>
      <c r="W9" t="s">
        <v>64</v>
      </c>
      <c r="X9" t="s">
        <v>73</v>
      </c>
      <c r="Y9" t="s">
        <v>125</v>
      </c>
      <c r="Z9" t="s">
        <v>341</v>
      </c>
      <c r="AA9" t="s">
        <v>342</v>
      </c>
      <c r="AB9" t="s">
        <v>343</v>
      </c>
      <c r="AC9" t="s">
        <v>344</v>
      </c>
      <c r="AD9" t="s">
        <v>345</v>
      </c>
      <c r="AE9">
        <v>50</v>
      </c>
    </row>
    <row r="10" spans="1:31" x14ac:dyDescent="0.35">
      <c r="A10">
        <v>118691632158</v>
      </c>
      <c r="B10">
        <v>457681635</v>
      </c>
      <c r="C10" s="1">
        <v>45549.381793981483</v>
      </c>
      <c r="D10" s="1">
        <v>45549.391921296294</v>
      </c>
      <c r="E10" t="s">
        <v>346</v>
      </c>
      <c r="J10" t="s">
        <v>347</v>
      </c>
      <c r="K10" t="s">
        <v>348</v>
      </c>
      <c r="L10" t="s">
        <v>25</v>
      </c>
      <c r="M10" t="s">
        <v>99</v>
      </c>
      <c r="N10" t="s">
        <v>46</v>
      </c>
      <c r="O10" t="s">
        <v>28</v>
      </c>
      <c r="P10" t="s">
        <v>29</v>
      </c>
      <c r="Q10" t="s">
        <v>30</v>
      </c>
      <c r="R10" t="s">
        <v>31</v>
      </c>
      <c r="S10" t="s">
        <v>32</v>
      </c>
      <c r="T10" t="s">
        <v>33</v>
      </c>
      <c r="U10" t="s">
        <v>34</v>
      </c>
      <c r="V10" t="s">
        <v>63</v>
      </c>
      <c r="W10" t="s">
        <v>64</v>
      </c>
      <c r="X10" t="s">
        <v>73</v>
      </c>
      <c r="Y10" t="s">
        <v>125</v>
      </c>
      <c r="Z10">
        <v>4000000000</v>
      </c>
      <c r="AA10">
        <v>3600000000</v>
      </c>
      <c r="AB10">
        <v>2400000000</v>
      </c>
      <c r="AC10">
        <v>0</v>
      </c>
      <c r="AD10">
        <v>6000000000</v>
      </c>
      <c r="AE10">
        <v>80</v>
      </c>
    </row>
    <row r="11" spans="1:31" x14ac:dyDescent="0.35">
      <c r="A11">
        <v>118691183959</v>
      </c>
      <c r="B11">
        <v>457681635</v>
      </c>
      <c r="C11" s="1">
        <v>45548.779317129629</v>
      </c>
      <c r="D11" s="1">
        <v>45549.046296296299</v>
      </c>
      <c r="E11" t="s">
        <v>349</v>
      </c>
      <c r="J11" t="s">
        <v>350</v>
      </c>
      <c r="K11" t="s">
        <v>351</v>
      </c>
      <c r="L11" t="s">
        <v>25</v>
      </c>
      <c r="M11" t="s">
        <v>99</v>
      </c>
      <c r="N11" t="s">
        <v>46</v>
      </c>
      <c r="O11" t="s">
        <v>28</v>
      </c>
      <c r="P11" t="s">
        <v>29</v>
      </c>
      <c r="Q11" t="s">
        <v>30</v>
      </c>
      <c r="R11" t="s">
        <v>31</v>
      </c>
      <c r="S11" t="s">
        <v>32</v>
      </c>
      <c r="T11" t="s">
        <v>33</v>
      </c>
      <c r="U11" t="s">
        <v>34</v>
      </c>
      <c r="V11" t="s">
        <v>35</v>
      </c>
      <c r="W11" t="s">
        <v>64</v>
      </c>
      <c r="X11" t="s">
        <v>37</v>
      </c>
      <c r="Y11" t="s">
        <v>74</v>
      </c>
      <c r="Z11" t="s">
        <v>352</v>
      </c>
      <c r="AA11" t="s">
        <v>353</v>
      </c>
      <c r="AB11" t="s">
        <v>354</v>
      </c>
      <c r="AC11">
        <v>0</v>
      </c>
      <c r="AD11">
        <v>0</v>
      </c>
      <c r="AE11">
        <v>60</v>
      </c>
    </row>
    <row r="12" spans="1:31" x14ac:dyDescent="0.35">
      <c r="A12">
        <v>118686958879</v>
      </c>
      <c r="B12">
        <v>457681635</v>
      </c>
      <c r="C12" s="1">
        <v>45543.732048611113</v>
      </c>
      <c r="D12" s="1">
        <v>45549.031886574077</v>
      </c>
      <c r="E12" t="s">
        <v>355</v>
      </c>
      <c r="J12" t="s">
        <v>356</v>
      </c>
      <c r="K12" t="s">
        <v>357</v>
      </c>
      <c r="L12" t="s">
        <v>25</v>
      </c>
      <c r="M12" t="s">
        <v>99</v>
      </c>
      <c r="N12" t="s">
        <v>46</v>
      </c>
      <c r="O12" t="s">
        <v>28</v>
      </c>
      <c r="P12" t="s">
        <v>29</v>
      </c>
      <c r="Q12" t="s">
        <v>30</v>
      </c>
      <c r="R12" t="s">
        <v>31</v>
      </c>
      <c r="S12" t="s">
        <v>84</v>
      </c>
      <c r="T12" t="s">
        <v>33</v>
      </c>
      <c r="U12" t="s">
        <v>34</v>
      </c>
      <c r="V12" t="s">
        <v>35</v>
      </c>
      <c r="W12" t="s">
        <v>64</v>
      </c>
      <c r="X12" t="s">
        <v>123</v>
      </c>
      <c r="Y12" t="s">
        <v>66</v>
      </c>
      <c r="Z12" t="s">
        <v>358</v>
      </c>
      <c r="AA12" t="s">
        <v>359</v>
      </c>
      <c r="AB12" t="s">
        <v>360</v>
      </c>
      <c r="AC12" t="s">
        <v>361</v>
      </c>
      <c r="AD12" t="s">
        <v>362</v>
      </c>
      <c r="AE12">
        <v>70</v>
      </c>
    </row>
    <row r="13" spans="1:31" x14ac:dyDescent="0.35">
      <c r="A13">
        <v>118690893007</v>
      </c>
      <c r="B13">
        <v>457681635</v>
      </c>
      <c r="C13" s="1">
        <v>45548.451701388891</v>
      </c>
      <c r="D13" s="1">
        <v>45549.023182870369</v>
      </c>
      <c r="E13" t="s">
        <v>363</v>
      </c>
      <c r="J13" t="s">
        <v>364</v>
      </c>
      <c r="K13" t="s">
        <v>365</v>
      </c>
      <c r="L13" t="s">
        <v>25</v>
      </c>
      <c r="M13" t="s">
        <v>99</v>
      </c>
      <c r="N13" t="s">
        <v>46</v>
      </c>
      <c r="O13" t="s">
        <v>28</v>
      </c>
      <c r="P13" t="s">
        <v>29</v>
      </c>
      <c r="Q13" t="s">
        <v>100</v>
      </c>
      <c r="R13" t="s">
        <v>31</v>
      </c>
      <c r="S13" t="s">
        <v>84</v>
      </c>
      <c r="T13" t="s">
        <v>33</v>
      </c>
      <c r="U13" t="s">
        <v>34</v>
      </c>
      <c r="V13" t="s">
        <v>63</v>
      </c>
      <c r="W13" t="s">
        <v>85</v>
      </c>
      <c r="X13" t="s">
        <v>37</v>
      </c>
      <c r="Y13" t="s">
        <v>125</v>
      </c>
      <c r="Z13" t="s">
        <v>366</v>
      </c>
      <c r="AA13" t="s">
        <v>367</v>
      </c>
      <c r="AB13" t="s">
        <v>367</v>
      </c>
      <c r="AC13" t="s">
        <v>367</v>
      </c>
      <c r="AD13" t="s">
        <v>367</v>
      </c>
      <c r="AE13">
        <v>34</v>
      </c>
    </row>
    <row r="14" spans="1:31" x14ac:dyDescent="0.35">
      <c r="A14">
        <v>118686530616</v>
      </c>
      <c r="B14">
        <v>457681635</v>
      </c>
      <c r="C14" s="1">
        <v>45542.670555555553</v>
      </c>
      <c r="D14" s="1">
        <v>45548.975902777776</v>
      </c>
      <c r="E14" t="s">
        <v>368</v>
      </c>
      <c r="J14" t="s">
        <v>369</v>
      </c>
      <c r="K14" t="s">
        <v>370</v>
      </c>
      <c r="L14" t="s">
        <v>25</v>
      </c>
      <c r="M14" t="s">
        <v>99</v>
      </c>
      <c r="N14" t="s">
        <v>46</v>
      </c>
      <c r="O14" t="s">
        <v>28</v>
      </c>
      <c r="P14" t="s">
        <v>29</v>
      </c>
      <c r="Q14" t="s">
        <v>30</v>
      </c>
      <c r="R14" t="s">
        <v>31</v>
      </c>
      <c r="S14" t="s">
        <v>32</v>
      </c>
      <c r="T14" t="s">
        <v>33</v>
      </c>
      <c r="U14" t="s">
        <v>34</v>
      </c>
      <c r="V14" t="s">
        <v>35</v>
      </c>
      <c r="W14" t="s">
        <v>85</v>
      </c>
      <c r="X14" t="s">
        <v>73</v>
      </c>
      <c r="Y14" t="s">
        <v>125</v>
      </c>
      <c r="Z14" t="s">
        <v>371</v>
      </c>
      <c r="AA14" t="s">
        <v>372</v>
      </c>
      <c r="AB14" t="s">
        <v>373</v>
      </c>
      <c r="AC14">
        <v>0</v>
      </c>
      <c r="AD14" t="s">
        <v>374</v>
      </c>
      <c r="AE14">
        <v>30</v>
      </c>
    </row>
    <row r="15" spans="1:31" x14ac:dyDescent="0.35">
      <c r="A15">
        <v>118691348660</v>
      </c>
      <c r="B15">
        <v>457681635</v>
      </c>
      <c r="C15" s="1">
        <v>45548.918379629627</v>
      </c>
      <c r="D15" s="1">
        <v>45548.937986111108</v>
      </c>
      <c r="E15" t="s">
        <v>375</v>
      </c>
      <c r="J15" t="s">
        <v>376</v>
      </c>
      <c r="K15" t="s">
        <v>377</v>
      </c>
      <c r="L15" t="s">
        <v>25</v>
      </c>
      <c r="M15" t="s">
        <v>99</v>
      </c>
      <c r="N15" t="s">
        <v>46</v>
      </c>
      <c r="O15" t="s">
        <v>28</v>
      </c>
      <c r="P15" t="s">
        <v>29</v>
      </c>
      <c r="Q15" t="s">
        <v>30</v>
      </c>
      <c r="R15" t="s">
        <v>31</v>
      </c>
      <c r="S15" t="s">
        <v>32</v>
      </c>
      <c r="T15" t="s">
        <v>33</v>
      </c>
      <c r="U15" t="s">
        <v>34</v>
      </c>
      <c r="V15" t="s">
        <v>63</v>
      </c>
      <c r="W15" t="s">
        <v>85</v>
      </c>
      <c r="X15" t="s">
        <v>73</v>
      </c>
      <c r="Y15" t="s">
        <v>125</v>
      </c>
      <c r="Z15" t="s">
        <v>378</v>
      </c>
      <c r="AA15" t="s">
        <v>379</v>
      </c>
      <c r="AB15" t="s">
        <v>380</v>
      </c>
      <c r="AC15" t="s">
        <v>381</v>
      </c>
      <c r="AD15" t="s">
        <v>382</v>
      </c>
      <c r="AE15">
        <v>75</v>
      </c>
    </row>
    <row r="16" spans="1:31" x14ac:dyDescent="0.35">
      <c r="A16">
        <v>118690928731</v>
      </c>
      <c r="B16">
        <v>457681635</v>
      </c>
      <c r="C16" s="1">
        <v>45548.506469907406</v>
      </c>
      <c r="D16" s="1">
        <v>45548.842060185183</v>
      </c>
      <c r="E16" t="s">
        <v>383</v>
      </c>
      <c r="J16" t="s">
        <v>384</v>
      </c>
      <c r="K16" t="s">
        <v>385</v>
      </c>
      <c r="L16" t="s">
        <v>25</v>
      </c>
      <c r="M16" t="s">
        <v>99</v>
      </c>
      <c r="N16" t="s">
        <v>46</v>
      </c>
      <c r="O16" t="s">
        <v>28</v>
      </c>
      <c r="P16" t="s">
        <v>29</v>
      </c>
      <c r="Q16" t="s">
        <v>30</v>
      </c>
      <c r="R16" t="s">
        <v>31</v>
      </c>
      <c r="S16" t="s">
        <v>32</v>
      </c>
      <c r="T16" t="s">
        <v>33</v>
      </c>
      <c r="U16" t="s">
        <v>34</v>
      </c>
      <c r="V16" t="s">
        <v>35</v>
      </c>
      <c r="W16" t="s">
        <v>64</v>
      </c>
      <c r="X16" t="s">
        <v>37</v>
      </c>
      <c r="Y16" t="s">
        <v>125</v>
      </c>
      <c r="Z16" t="s">
        <v>386</v>
      </c>
      <c r="AA16" t="s">
        <v>387</v>
      </c>
      <c r="AB16" t="s">
        <v>388</v>
      </c>
      <c r="AC16" t="s">
        <v>389</v>
      </c>
      <c r="AD16" t="s">
        <v>371</v>
      </c>
      <c r="AE16">
        <v>100</v>
      </c>
    </row>
    <row r="17" spans="1:31" x14ac:dyDescent="0.35">
      <c r="A17">
        <v>118691247368</v>
      </c>
      <c r="B17">
        <v>457681635</v>
      </c>
      <c r="C17" s="1">
        <v>45548.831655092596</v>
      </c>
      <c r="D17" s="1">
        <v>45548.83494212963</v>
      </c>
      <c r="E17" t="s">
        <v>390</v>
      </c>
      <c r="J17" t="s">
        <v>391</v>
      </c>
      <c r="K17" t="s">
        <v>392</v>
      </c>
      <c r="L17" t="s">
        <v>25</v>
      </c>
      <c r="M17" t="s">
        <v>102</v>
      </c>
      <c r="N17" t="s">
        <v>46</v>
      </c>
      <c r="O17" t="s">
        <v>28</v>
      </c>
      <c r="P17" t="s">
        <v>29</v>
      </c>
      <c r="Q17" t="s">
        <v>104</v>
      </c>
      <c r="R17" t="s">
        <v>31</v>
      </c>
      <c r="S17" t="s">
        <v>84</v>
      </c>
      <c r="T17" t="s">
        <v>61</v>
      </c>
      <c r="U17" t="s">
        <v>34</v>
      </c>
      <c r="V17" t="s">
        <v>35</v>
      </c>
      <c r="W17" t="s">
        <v>121</v>
      </c>
      <c r="X17" t="s">
        <v>37</v>
      </c>
      <c r="Y17" t="s">
        <v>66</v>
      </c>
      <c r="Z17" t="s">
        <v>393</v>
      </c>
      <c r="AA17" t="s">
        <v>394</v>
      </c>
      <c r="AB17" t="s">
        <v>395</v>
      </c>
      <c r="AC17">
        <v>0</v>
      </c>
      <c r="AD17" t="s">
        <v>396</v>
      </c>
      <c r="AE17">
        <v>50</v>
      </c>
    </row>
    <row r="18" spans="1:31" x14ac:dyDescent="0.35">
      <c r="A18">
        <v>118690933282</v>
      </c>
      <c r="B18">
        <v>457681635</v>
      </c>
      <c r="C18" s="1">
        <v>45548.512685185182</v>
      </c>
      <c r="D18" s="1">
        <v>45548.801203703704</v>
      </c>
      <c r="E18" t="s">
        <v>400</v>
      </c>
      <c r="J18" t="s">
        <v>401</v>
      </c>
      <c r="K18" t="s">
        <v>402</v>
      </c>
      <c r="L18" t="s">
        <v>93</v>
      </c>
      <c r="M18" t="s">
        <v>99</v>
      </c>
      <c r="N18" t="s">
        <v>46</v>
      </c>
      <c r="O18" t="s">
        <v>28</v>
      </c>
      <c r="P18" t="s">
        <v>29</v>
      </c>
      <c r="Q18" t="s">
        <v>30</v>
      </c>
      <c r="R18" t="s">
        <v>31</v>
      </c>
      <c r="S18" t="s">
        <v>32</v>
      </c>
      <c r="T18" t="s">
        <v>33</v>
      </c>
      <c r="U18" t="s">
        <v>115</v>
      </c>
      <c r="V18" t="s">
        <v>63</v>
      </c>
      <c r="W18" t="s">
        <v>64</v>
      </c>
      <c r="X18" t="s">
        <v>37</v>
      </c>
      <c r="Y18" t="s">
        <v>125</v>
      </c>
      <c r="Z18" t="s">
        <v>403</v>
      </c>
      <c r="AA18" t="s">
        <v>404</v>
      </c>
      <c r="AB18" t="s">
        <v>405</v>
      </c>
      <c r="AC18" t="s">
        <v>406</v>
      </c>
      <c r="AD18" t="s">
        <v>407</v>
      </c>
    </row>
    <row r="19" spans="1:31" x14ac:dyDescent="0.35">
      <c r="A19">
        <v>118686522471</v>
      </c>
      <c r="B19">
        <v>457681635</v>
      </c>
      <c r="C19" s="1">
        <v>45542.655648148146</v>
      </c>
      <c r="D19" s="1">
        <v>45548.768900462965</v>
      </c>
      <c r="E19" t="s">
        <v>408</v>
      </c>
      <c r="J19" t="s">
        <v>409</v>
      </c>
      <c r="K19" t="s">
        <v>410</v>
      </c>
      <c r="L19" t="s">
        <v>25</v>
      </c>
      <c r="M19" t="s">
        <v>99</v>
      </c>
      <c r="N19" t="s">
        <v>46</v>
      </c>
      <c r="O19" t="s">
        <v>109</v>
      </c>
      <c r="P19" t="s">
        <v>29</v>
      </c>
      <c r="Q19" t="s">
        <v>30</v>
      </c>
      <c r="R19" t="s">
        <v>31</v>
      </c>
      <c r="S19" t="s">
        <v>32</v>
      </c>
      <c r="T19" t="s">
        <v>33</v>
      </c>
      <c r="U19" t="s">
        <v>34</v>
      </c>
      <c r="V19" t="s">
        <v>63</v>
      </c>
      <c r="W19" t="s">
        <v>64</v>
      </c>
      <c r="X19" t="s">
        <v>73</v>
      </c>
      <c r="Y19" t="s">
        <v>125</v>
      </c>
      <c r="Z19">
        <v>700</v>
      </c>
      <c r="AA19">
        <v>140</v>
      </c>
      <c r="AB19">
        <v>96</v>
      </c>
      <c r="AC19">
        <v>0</v>
      </c>
      <c r="AD19">
        <v>170</v>
      </c>
      <c r="AE19">
        <v>90</v>
      </c>
    </row>
    <row r="20" spans="1:31" x14ac:dyDescent="0.35">
      <c r="A20">
        <v>118691105811</v>
      </c>
      <c r="B20">
        <v>457681635</v>
      </c>
      <c r="C20" s="1">
        <v>45548.713414351849</v>
      </c>
      <c r="D20" s="1">
        <v>45548.724814814814</v>
      </c>
      <c r="E20" t="s">
        <v>411</v>
      </c>
      <c r="J20" t="s">
        <v>412</v>
      </c>
      <c r="K20" t="s">
        <v>413</v>
      </c>
      <c r="L20" t="s">
        <v>25</v>
      </c>
      <c r="M20" t="s">
        <v>99</v>
      </c>
      <c r="N20" t="s">
        <v>46</v>
      </c>
      <c r="O20" t="s">
        <v>28</v>
      </c>
      <c r="P20" t="s">
        <v>29</v>
      </c>
      <c r="Q20" t="s">
        <v>30</v>
      </c>
      <c r="R20" t="s">
        <v>31</v>
      </c>
      <c r="S20" t="s">
        <v>32</v>
      </c>
      <c r="T20" t="s">
        <v>33</v>
      </c>
      <c r="U20" t="s">
        <v>34</v>
      </c>
      <c r="V20" t="s">
        <v>35</v>
      </c>
      <c r="W20" t="s">
        <v>64</v>
      </c>
      <c r="X20" t="s">
        <v>37</v>
      </c>
      <c r="Y20" t="s">
        <v>125</v>
      </c>
      <c r="Z20">
        <v>0</v>
      </c>
      <c r="AA20">
        <v>-110</v>
      </c>
      <c r="AB20">
        <v>-60</v>
      </c>
      <c r="AC20">
        <v>0</v>
      </c>
      <c r="AD20">
        <v>-220</v>
      </c>
      <c r="AE20">
        <v>60</v>
      </c>
    </row>
    <row r="21" spans="1:31" x14ac:dyDescent="0.35">
      <c r="A21">
        <v>118686546469</v>
      </c>
      <c r="B21">
        <v>457681635</v>
      </c>
      <c r="C21" s="1">
        <v>45542.70040509259</v>
      </c>
      <c r="D21" s="1">
        <v>45548.71230324074</v>
      </c>
      <c r="E21" t="s">
        <v>414</v>
      </c>
      <c r="J21" t="s">
        <v>415</v>
      </c>
      <c r="K21" t="s">
        <v>416</v>
      </c>
      <c r="L21" t="s">
        <v>25</v>
      </c>
      <c r="M21" t="s">
        <v>99</v>
      </c>
      <c r="N21" t="s">
        <v>46</v>
      </c>
      <c r="O21" t="s">
        <v>28</v>
      </c>
      <c r="P21" t="s">
        <v>29</v>
      </c>
      <c r="Q21" t="s">
        <v>30</v>
      </c>
      <c r="R21" t="s">
        <v>31</v>
      </c>
      <c r="S21" t="s">
        <v>32</v>
      </c>
      <c r="T21" t="s">
        <v>33</v>
      </c>
      <c r="U21" t="s">
        <v>34</v>
      </c>
      <c r="V21" t="s">
        <v>63</v>
      </c>
      <c r="W21" t="s">
        <v>85</v>
      </c>
      <c r="X21" t="s">
        <v>73</v>
      </c>
      <c r="Y21" t="s">
        <v>125</v>
      </c>
      <c r="Z21" t="s">
        <v>417</v>
      </c>
      <c r="AA21" t="s">
        <v>418</v>
      </c>
      <c r="AB21" t="s">
        <v>419</v>
      </c>
      <c r="AC21" t="s">
        <v>420</v>
      </c>
      <c r="AD21" t="s">
        <v>418</v>
      </c>
      <c r="AE21">
        <v>100</v>
      </c>
    </row>
    <row r="22" spans="1:31" x14ac:dyDescent="0.35">
      <c r="A22">
        <v>118691058748</v>
      </c>
      <c r="B22">
        <v>457681635</v>
      </c>
      <c r="C22" s="1">
        <v>45548.671909722223</v>
      </c>
      <c r="D22" s="1">
        <v>45548.67597222222</v>
      </c>
      <c r="E22" t="s">
        <v>421</v>
      </c>
      <c r="J22" t="s">
        <v>422</v>
      </c>
      <c r="K22" t="s">
        <v>423</v>
      </c>
      <c r="L22" t="s">
        <v>25</v>
      </c>
      <c r="M22" t="s">
        <v>99</v>
      </c>
      <c r="N22" t="s">
        <v>46</v>
      </c>
      <c r="O22" t="s">
        <v>28</v>
      </c>
      <c r="P22" t="s">
        <v>29</v>
      </c>
      <c r="Q22" t="s">
        <v>30</v>
      </c>
      <c r="R22" t="s">
        <v>31</v>
      </c>
      <c r="S22" t="s">
        <v>32</v>
      </c>
      <c r="T22" t="s">
        <v>33</v>
      </c>
      <c r="U22" t="s">
        <v>34</v>
      </c>
      <c r="V22" t="s">
        <v>63</v>
      </c>
      <c r="W22" t="s">
        <v>85</v>
      </c>
      <c r="X22" t="s">
        <v>37</v>
      </c>
      <c r="Y22" t="s">
        <v>125</v>
      </c>
      <c r="Z22" t="s">
        <v>424</v>
      </c>
      <c r="AA22" t="s">
        <v>425</v>
      </c>
      <c r="AB22" t="s">
        <v>426</v>
      </c>
      <c r="AC22" t="s">
        <v>427</v>
      </c>
      <c r="AD22" t="s">
        <v>428</v>
      </c>
      <c r="AE22">
        <v>6</v>
      </c>
    </row>
    <row r="23" spans="1:31" x14ac:dyDescent="0.35">
      <c r="A23">
        <v>118690998124</v>
      </c>
      <c r="B23">
        <v>457681635</v>
      </c>
      <c r="C23" s="1">
        <v>45548.605682870373</v>
      </c>
      <c r="D23" s="1">
        <v>45548.615937499999</v>
      </c>
      <c r="E23" t="s">
        <v>421</v>
      </c>
      <c r="J23" t="s">
        <v>429</v>
      </c>
      <c r="K23" t="s">
        <v>430</v>
      </c>
      <c r="L23" t="s">
        <v>25</v>
      </c>
      <c r="M23" t="s">
        <v>99</v>
      </c>
      <c r="N23" t="s">
        <v>46</v>
      </c>
      <c r="O23" t="s">
        <v>28</v>
      </c>
      <c r="P23" t="s">
        <v>29</v>
      </c>
      <c r="Q23" t="s">
        <v>30</v>
      </c>
      <c r="R23" t="s">
        <v>31</v>
      </c>
      <c r="S23" t="s">
        <v>32</v>
      </c>
      <c r="T23" t="s">
        <v>33</v>
      </c>
      <c r="U23" t="s">
        <v>34</v>
      </c>
      <c r="V23" t="s">
        <v>63</v>
      </c>
      <c r="W23" t="s">
        <v>85</v>
      </c>
      <c r="X23" t="s">
        <v>73</v>
      </c>
      <c r="Y23" t="s">
        <v>125</v>
      </c>
      <c r="Z23" t="s">
        <v>431</v>
      </c>
      <c r="AA23" t="s">
        <v>432</v>
      </c>
      <c r="AB23" t="s">
        <v>433</v>
      </c>
      <c r="AC23" t="s">
        <v>434</v>
      </c>
      <c r="AD23" t="s">
        <v>428</v>
      </c>
      <c r="AE23">
        <v>80</v>
      </c>
    </row>
    <row r="24" spans="1:31" x14ac:dyDescent="0.35">
      <c r="A24">
        <v>118686522030</v>
      </c>
      <c r="B24">
        <v>457681635</v>
      </c>
      <c r="C24" s="1">
        <v>45542.654930555553</v>
      </c>
      <c r="D24" s="1">
        <v>45548.609861111108</v>
      </c>
      <c r="E24" t="s">
        <v>435</v>
      </c>
      <c r="J24" t="s">
        <v>436</v>
      </c>
      <c r="K24" t="s">
        <v>437</v>
      </c>
      <c r="L24" t="s">
        <v>25</v>
      </c>
      <c r="M24" t="s">
        <v>103</v>
      </c>
      <c r="N24" t="s">
        <v>46</v>
      </c>
      <c r="O24" t="s">
        <v>112</v>
      </c>
      <c r="P24" t="s">
        <v>29</v>
      </c>
      <c r="Q24" t="s">
        <v>100</v>
      </c>
      <c r="R24" t="s">
        <v>31</v>
      </c>
      <c r="S24" t="s">
        <v>32</v>
      </c>
      <c r="T24" t="s">
        <v>28</v>
      </c>
      <c r="U24" t="s">
        <v>34</v>
      </c>
      <c r="V24" t="s">
        <v>118</v>
      </c>
      <c r="W24" t="s">
        <v>64</v>
      </c>
      <c r="X24" t="s">
        <v>73</v>
      </c>
      <c r="Y24" t="s">
        <v>125</v>
      </c>
      <c r="Z24" t="s">
        <v>438</v>
      </c>
      <c r="AA24" t="s">
        <v>438</v>
      </c>
      <c r="AB24" t="s">
        <v>439</v>
      </c>
      <c r="AC24" t="s">
        <v>440</v>
      </c>
      <c r="AD24" t="s">
        <v>441</v>
      </c>
      <c r="AE24">
        <v>80</v>
      </c>
    </row>
    <row r="25" spans="1:31" x14ac:dyDescent="0.35">
      <c r="A25">
        <v>118690981516</v>
      </c>
      <c r="B25">
        <v>457681635</v>
      </c>
      <c r="C25" s="1">
        <v>45548.493518518517</v>
      </c>
      <c r="D25" s="1">
        <v>45548.589988425927</v>
      </c>
      <c r="E25" t="s">
        <v>414</v>
      </c>
      <c r="J25" t="s">
        <v>442</v>
      </c>
      <c r="K25" t="s">
        <v>443</v>
      </c>
      <c r="L25" t="s">
        <v>25</v>
      </c>
      <c r="M25" t="s">
        <v>99</v>
      </c>
      <c r="N25" t="s">
        <v>46</v>
      </c>
      <c r="O25" t="s">
        <v>28</v>
      </c>
      <c r="P25" t="s">
        <v>29</v>
      </c>
      <c r="Q25" t="s">
        <v>30</v>
      </c>
      <c r="R25" t="s">
        <v>31</v>
      </c>
      <c r="S25" t="s">
        <v>110</v>
      </c>
      <c r="T25" t="s">
        <v>28</v>
      </c>
      <c r="U25" t="s">
        <v>115</v>
      </c>
      <c r="V25" t="s">
        <v>118</v>
      </c>
      <c r="W25" t="s">
        <v>64</v>
      </c>
      <c r="X25" t="s">
        <v>37</v>
      </c>
      <c r="Y25" t="s">
        <v>66</v>
      </c>
      <c r="Z25" t="s">
        <v>444</v>
      </c>
      <c r="AA25" t="s">
        <v>445</v>
      </c>
      <c r="AB25" t="s">
        <v>446</v>
      </c>
      <c r="AC25" t="s">
        <v>447</v>
      </c>
      <c r="AD25" t="s">
        <v>448</v>
      </c>
      <c r="AE25">
        <v>90</v>
      </c>
    </row>
    <row r="26" spans="1:31" x14ac:dyDescent="0.35">
      <c r="A26">
        <v>118690963548</v>
      </c>
      <c r="B26">
        <v>457681635</v>
      </c>
      <c r="C26" s="1">
        <v>45548.558611111112</v>
      </c>
      <c r="D26" s="1">
        <v>45548.564016203702</v>
      </c>
      <c r="E26" t="s">
        <v>421</v>
      </c>
      <c r="J26" t="s">
        <v>449</v>
      </c>
      <c r="K26" t="s">
        <v>450</v>
      </c>
      <c r="L26" t="s">
        <v>25</v>
      </c>
      <c r="M26" t="s">
        <v>99</v>
      </c>
      <c r="N26" t="s">
        <v>46</v>
      </c>
      <c r="O26" t="s">
        <v>28</v>
      </c>
      <c r="P26" t="s">
        <v>29</v>
      </c>
      <c r="Q26" t="s">
        <v>30</v>
      </c>
      <c r="R26" t="s">
        <v>31</v>
      </c>
      <c r="S26" t="s">
        <v>32</v>
      </c>
      <c r="T26" t="s">
        <v>33</v>
      </c>
      <c r="U26" t="s">
        <v>34</v>
      </c>
      <c r="V26" t="s">
        <v>63</v>
      </c>
      <c r="W26" t="s">
        <v>85</v>
      </c>
      <c r="X26" t="s">
        <v>73</v>
      </c>
      <c r="Y26" t="s">
        <v>38</v>
      </c>
      <c r="Z26" t="s">
        <v>451</v>
      </c>
      <c r="AA26" t="s">
        <v>452</v>
      </c>
      <c r="AB26" t="s">
        <v>453</v>
      </c>
      <c r="AC26" t="s">
        <v>454</v>
      </c>
      <c r="AD26" t="s">
        <v>455</v>
      </c>
      <c r="AE26">
        <v>50</v>
      </c>
    </row>
    <row r="27" spans="1:31" x14ac:dyDescent="0.35">
      <c r="A27">
        <v>118690951460</v>
      </c>
      <c r="B27">
        <v>457681635</v>
      </c>
      <c r="C27" s="1">
        <v>45548.540208333332</v>
      </c>
      <c r="D27" s="1">
        <v>45548.557708333334</v>
      </c>
      <c r="E27" t="s">
        <v>456</v>
      </c>
      <c r="J27" t="s">
        <v>457</v>
      </c>
      <c r="K27" t="s">
        <v>458</v>
      </c>
      <c r="L27" t="s">
        <v>25</v>
      </c>
      <c r="M27" t="s">
        <v>99</v>
      </c>
      <c r="N27" t="s">
        <v>46</v>
      </c>
      <c r="O27" t="s">
        <v>28</v>
      </c>
      <c r="P27" t="s">
        <v>29</v>
      </c>
      <c r="Q27" t="s">
        <v>30</v>
      </c>
      <c r="R27" t="s">
        <v>31</v>
      </c>
      <c r="S27" t="s">
        <v>32</v>
      </c>
      <c r="T27" t="s">
        <v>33</v>
      </c>
      <c r="U27" t="s">
        <v>34</v>
      </c>
      <c r="V27" t="s">
        <v>63</v>
      </c>
      <c r="W27" t="s">
        <v>64</v>
      </c>
      <c r="X27" t="s">
        <v>73</v>
      </c>
      <c r="Y27" t="s">
        <v>125</v>
      </c>
      <c r="Z27" t="s">
        <v>459</v>
      </c>
      <c r="AA27" t="s">
        <v>460</v>
      </c>
      <c r="AB27" t="s">
        <v>461</v>
      </c>
      <c r="AC27" t="s">
        <v>462</v>
      </c>
      <c r="AD27" t="s">
        <v>463</v>
      </c>
      <c r="AE27">
        <v>80</v>
      </c>
    </row>
    <row r="28" spans="1:31" x14ac:dyDescent="0.35">
      <c r="A28">
        <v>118690948641</v>
      </c>
      <c r="B28">
        <v>457681635</v>
      </c>
      <c r="C28" s="1">
        <v>45548.535555555558</v>
      </c>
      <c r="D28" s="1">
        <v>45548.541562500002</v>
      </c>
      <c r="E28" t="s">
        <v>414</v>
      </c>
      <c r="J28" t="s">
        <v>464</v>
      </c>
      <c r="K28" t="s">
        <v>465</v>
      </c>
      <c r="L28" t="s">
        <v>25</v>
      </c>
      <c r="M28" t="s">
        <v>99</v>
      </c>
      <c r="N28" t="s">
        <v>46</v>
      </c>
      <c r="O28" t="s">
        <v>28</v>
      </c>
      <c r="P28" t="s">
        <v>29</v>
      </c>
      <c r="Q28" t="s">
        <v>30</v>
      </c>
      <c r="R28" t="s">
        <v>31</v>
      </c>
      <c r="S28" t="s">
        <v>32</v>
      </c>
      <c r="T28" t="s">
        <v>33</v>
      </c>
      <c r="U28" t="s">
        <v>34</v>
      </c>
      <c r="V28" t="s">
        <v>63</v>
      </c>
      <c r="W28" t="s">
        <v>64</v>
      </c>
      <c r="X28" t="s">
        <v>73</v>
      </c>
      <c r="Y28" t="s">
        <v>125</v>
      </c>
      <c r="Z28" t="s">
        <v>466</v>
      </c>
      <c r="AA28" t="s">
        <v>466</v>
      </c>
      <c r="AB28" t="s">
        <v>467</v>
      </c>
      <c r="AC28" t="s">
        <v>468</v>
      </c>
      <c r="AD28" t="s">
        <v>469</v>
      </c>
      <c r="AE28">
        <v>70</v>
      </c>
    </row>
    <row r="29" spans="1:31" x14ac:dyDescent="0.35">
      <c r="A29">
        <v>118686530158</v>
      </c>
      <c r="B29">
        <v>457681635</v>
      </c>
      <c r="C29" s="1">
        <v>45542.657349537039</v>
      </c>
      <c r="D29" s="1">
        <v>45548.513935185183</v>
      </c>
      <c r="E29" t="s">
        <v>470</v>
      </c>
      <c r="J29" t="s">
        <v>471</v>
      </c>
      <c r="K29" t="s">
        <v>472</v>
      </c>
      <c r="L29" t="s">
        <v>25</v>
      </c>
      <c r="M29" t="s">
        <v>99</v>
      </c>
      <c r="N29" t="s">
        <v>46</v>
      </c>
      <c r="O29" t="s">
        <v>28</v>
      </c>
      <c r="P29" t="s">
        <v>29</v>
      </c>
      <c r="Q29" t="s">
        <v>30</v>
      </c>
      <c r="R29" t="s">
        <v>31</v>
      </c>
      <c r="S29" t="s">
        <v>32</v>
      </c>
      <c r="T29" t="s">
        <v>61</v>
      </c>
      <c r="U29" t="s">
        <v>34</v>
      </c>
      <c r="V29" t="s">
        <v>63</v>
      </c>
      <c r="W29" t="s">
        <v>85</v>
      </c>
      <c r="X29" t="s">
        <v>73</v>
      </c>
      <c r="Y29" t="s">
        <v>66</v>
      </c>
      <c r="Z29">
        <v>700</v>
      </c>
      <c r="AA29">
        <v>140</v>
      </c>
      <c r="AB29">
        <v>96</v>
      </c>
      <c r="AC29">
        <v>0</v>
      </c>
      <c r="AD29">
        <v>170</v>
      </c>
      <c r="AE29">
        <v>49</v>
      </c>
    </row>
    <row r="30" spans="1:31" x14ac:dyDescent="0.35">
      <c r="A30">
        <v>118690920692</v>
      </c>
      <c r="B30">
        <v>457681635</v>
      </c>
      <c r="C30" s="1">
        <v>45548.494201388887</v>
      </c>
      <c r="D30" s="1">
        <v>45548.498032407406</v>
      </c>
      <c r="E30" t="s">
        <v>414</v>
      </c>
      <c r="J30" t="s">
        <v>473</v>
      </c>
      <c r="K30" t="s">
        <v>474</v>
      </c>
      <c r="L30" t="s">
        <v>25</v>
      </c>
      <c r="M30" t="s">
        <v>99</v>
      </c>
      <c r="N30" t="s">
        <v>46</v>
      </c>
      <c r="O30" t="s">
        <v>28</v>
      </c>
      <c r="P30" t="s">
        <v>29</v>
      </c>
      <c r="Q30" t="s">
        <v>30</v>
      </c>
      <c r="R30" t="s">
        <v>31</v>
      </c>
      <c r="S30" t="s">
        <v>32</v>
      </c>
      <c r="T30" t="s">
        <v>33</v>
      </c>
      <c r="U30" t="s">
        <v>115</v>
      </c>
      <c r="V30" t="s">
        <v>63</v>
      </c>
      <c r="W30" t="s">
        <v>64</v>
      </c>
      <c r="X30" t="s">
        <v>37</v>
      </c>
      <c r="Y30" t="s">
        <v>125</v>
      </c>
      <c r="Z30" t="s">
        <v>475</v>
      </c>
      <c r="AA30" t="s">
        <v>476</v>
      </c>
      <c r="AB30" t="s">
        <v>477</v>
      </c>
      <c r="AC30" t="s">
        <v>478</v>
      </c>
      <c r="AD30" t="s">
        <v>479</v>
      </c>
      <c r="AE30">
        <v>62</v>
      </c>
    </row>
    <row r="31" spans="1:31" x14ac:dyDescent="0.35">
      <c r="A31">
        <v>118690871767</v>
      </c>
      <c r="B31">
        <v>457681635</v>
      </c>
      <c r="C31" s="1">
        <v>45548.418043981481</v>
      </c>
      <c r="D31" s="1">
        <v>45548.494976851849</v>
      </c>
      <c r="E31" t="s">
        <v>480</v>
      </c>
      <c r="J31" t="s">
        <v>481</v>
      </c>
      <c r="K31" t="s">
        <v>482</v>
      </c>
      <c r="L31" t="s">
        <v>25</v>
      </c>
      <c r="M31" t="s">
        <v>99</v>
      </c>
      <c r="N31" t="s">
        <v>107</v>
      </c>
      <c r="O31" t="s">
        <v>28</v>
      </c>
      <c r="P31" t="s">
        <v>29</v>
      </c>
      <c r="Q31" t="s">
        <v>30</v>
      </c>
      <c r="R31" t="s">
        <v>31</v>
      </c>
      <c r="S31" t="s">
        <v>32</v>
      </c>
      <c r="T31" t="s">
        <v>33</v>
      </c>
      <c r="U31" t="s">
        <v>34</v>
      </c>
      <c r="V31" t="s">
        <v>118</v>
      </c>
      <c r="W31" t="s">
        <v>36</v>
      </c>
      <c r="X31" t="s">
        <v>123</v>
      </c>
      <c r="Y31" t="s">
        <v>38</v>
      </c>
      <c r="Z31" t="s">
        <v>483</v>
      </c>
      <c r="AA31" t="s">
        <v>484</v>
      </c>
      <c r="AB31" t="s">
        <v>485</v>
      </c>
      <c r="AC31" t="s">
        <v>486</v>
      </c>
      <c r="AD31" t="s">
        <v>487</v>
      </c>
      <c r="AE31">
        <v>54</v>
      </c>
    </row>
    <row r="32" spans="1:31" x14ac:dyDescent="0.35">
      <c r="A32">
        <v>118690837470</v>
      </c>
      <c r="B32">
        <v>457681635</v>
      </c>
      <c r="C32" s="1">
        <v>45548.354317129626</v>
      </c>
      <c r="D32" s="1">
        <v>45548.482812499999</v>
      </c>
      <c r="E32" t="s">
        <v>435</v>
      </c>
      <c r="J32" t="s">
        <v>488</v>
      </c>
      <c r="K32" t="s">
        <v>489</v>
      </c>
      <c r="L32" t="s">
        <v>25</v>
      </c>
      <c r="M32" t="s">
        <v>99</v>
      </c>
      <c r="N32" t="s">
        <v>46</v>
      </c>
      <c r="O32" t="s">
        <v>109</v>
      </c>
      <c r="P32" t="s">
        <v>29</v>
      </c>
      <c r="Q32" t="s">
        <v>30</v>
      </c>
      <c r="R32" t="s">
        <v>31</v>
      </c>
      <c r="S32" t="s">
        <v>110</v>
      </c>
      <c r="T32" t="s">
        <v>33</v>
      </c>
      <c r="U32" t="s">
        <v>34</v>
      </c>
      <c r="V32" t="s">
        <v>63</v>
      </c>
      <c r="W32" t="s">
        <v>64</v>
      </c>
      <c r="X32" t="s">
        <v>65</v>
      </c>
      <c r="Y32" t="s">
        <v>125</v>
      </c>
      <c r="Z32">
        <v>0</v>
      </c>
      <c r="AA32">
        <v>0</v>
      </c>
      <c r="AB32" t="s">
        <v>490</v>
      </c>
      <c r="AC32">
        <v>0</v>
      </c>
      <c r="AD32" t="s">
        <v>491</v>
      </c>
      <c r="AE32">
        <v>84</v>
      </c>
    </row>
    <row r="33" spans="1:31" x14ac:dyDescent="0.35">
      <c r="A33">
        <v>118690896337</v>
      </c>
      <c r="B33">
        <v>457681635</v>
      </c>
      <c r="C33" s="1">
        <v>45548.45758101852</v>
      </c>
      <c r="D33" s="1">
        <v>45548.462800925925</v>
      </c>
      <c r="E33" t="s">
        <v>363</v>
      </c>
      <c r="J33" t="s">
        <v>492</v>
      </c>
      <c r="K33" t="s">
        <v>493</v>
      </c>
      <c r="L33" t="s">
        <v>25</v>
      </c>
      <c r="M33" t="s">
        <v>99</v>
      </c>
      <c r="N33" t="s">
        <v>46</v>
      </c>
      <c r="O33" t="s">
        <v>28</v>
      </c>
      <c r="P33" t="s">
        <v>29</v>
      </c>
      <c r="Q33" t="s">
        <v>30</v>
      </c>
      <c r="R33" t="s">
        <v>31</v>
      </c>
      <c r="S33" t="s">
        <v>32</v>
      </c>
      <c r="T33" t="s">
        <v>33</v>
      </c>
      <c r="U33" t="s">
        <v>34</v>
      </c>
      <c r="V33" t="s">
        <v>63</v>
      </c>
      <c r="W33" t="s">
        <v>64</v>
      </c>
      <c r="X33" t="s">
        <v>73</v>
      </c>
      <c r="Y33" t="s">
        <v>125</v>
      </c>
      <c r="Z33" t="s">
        <v>494</v>
      </c>
      <c r="AA33" t="s">
        <v>494</v>
      </c>
      <c r="AB33" t="s">
        <v>495</v>
      </c>
      <c r="AC33" t="s">
        <v>496</v>
      </c>
      <c r="AD33" t="s">
        <v>497</v>
      </c>
      <c r="AE33">
        <v>65</v>
      </c>
    </row>
    <row r="34" spans="1:31" x14ac:dyDescent="0.35">
      <c r="A34">
        <v>118690864117</v>
      </c>
      <c r="B34">
        <v>457681635</v>
      </c>
      <c r="C34" s="1">
        <v>45548.404861111114</v>
      </c>
      <c r="D34" s="1">
        <v>45548.416435185187</v>
      </c>
      <c r="E34" t="s">
        <v>498</v>
      </c>
      <c r="J34" t="s">
        <v>499</v>
      </c>
      <c r="K34" t="s">
        <v>500</v>
      </c>
      <c r="L34" t="s">
        <v>25</v>
      </c>
      <c r="M34" t="s">
        <v>102</v>
      </c>
      <c r="N34" t="s">
        <v>46</v>
      </c>
      <c r="O34" t="s">
        <v>28</v>
      </c>
      <c r="P34" t="s">
        <v>29</v>
      </c>
      <c r="Q34" t="s">
        <v>30</v>
      </c>
      <c r="R34" t="s">
        <v>31</v>
      </c>
      <c r="S34" t="s">
        <v>84</v>
      </c>
      <c r="T34" t="s">
        <v>28</v>
      </c>
      <c r="U34" t="s">
        <v>34</v>
      </c>
      <c r="V34" t="s">
        <v>35</v>
      </c>
      <c r="W34" t="s">
        <v>64</v>
      </c>
      <c r="X34" t="s">
        <v>73</v>
      </c>
      <c r="Y34" t="s">
        <v>66</v>
      </c>
      <c r="Z34" t="s">
        <v>501</v>
      </c>
      <c r="AA34" t="s">
        <v>502</v>
      </c>
      <c r="AB34" t="s">
        <v>503</v>
      </c>
      <c r="AC34" t="s">
        <v>504</v>
      </c>
      <c r="AD34" t="s">
        <v>505</v>
      </c>
      <c r="AE34">
        <v>46</v>
      </c>
    </row>
    <row r="35" spans="1:31" x14ac:dyDescent="0.35">
      <c r="A35">
        <v>118686534346</v>
      </c>
      <c r="B35">
        <v>457681635</v>
      </c>
      <c r="C35" s="1">
        <v>45542.678136574075</v>
      </c>
      <c r="D35" s="1">
        <v>45547.954895833333</v>
      </c>
      <c r="E35" t="s">
        <v>506</v>
      </c>
      <c r="J35" t="s">
        <v>507</v>
      </c>
      <c r="K35" t="s">
        <v>508</v>
      </c>
      <c r="L35" t="s">
        <v>25</v>
      </c>
      <c r="M35" t="s">
        <v>99</v>
      </c>
      <c r="N35" t="s">
        <v>46</v>
      </c>
      <c r="O35" t="s">
        <v>28</v>
      </c>
      <c r="P35" t="s">
        <v>29</v>
      </c>
      <c r="Q35" t="s">
        <v>30</v>
      </c>
      <c r="R35" t="s">
        <v>31</v>
      </c>
      <c r="S35" t="s">
        <v>32</v>
      </c>
      <c r="T35" t="s">
        <v>33</v>
      </c>
      <c r="U35" t="s">
        <v>34</v>
      </c>
      <c r="V35" t="s">
        <v>63</v>
      </c>
      <c r="W35" t="s">
        <v>64</v>
      </c>
      <c r="X35" t="s">
        <v>73</v>
      </c>
      <c r="Y35" t="s">
        <v>125</v>
      </c>
      <c r="Z35" t="s">
        <v>509</v>
      </c>
      <c r="AA35" t="s">
        <v>510</v>
      </c>
      <c r="AB35" t="s">
        <v>511</v>
      </c>
      <c r="AC35" t="s">
        <v>512</v>
      </c>
      <c r="AD35" t="s">
        <v>513</v>
      </c>
      <c r="AE35">
        <v>80</v>
      </c>
    </row>
    <row r="36" spans="1:31" x14ac:dyDescent="0.35">
      <c r="A36">
        <v>118690390021</v>
      </c>
      <c r="B36">
        <v>457681635</v>
      </c>
      <c r="C36" s="1">
        <v>45547.823171296295</v>
      </c>
      <c r="D36" s="1">
        <v>45547.841851851852</v>
      </c>
      <c r="E36" t="s">
        <v>363</v>
      </c>
      <c r="J36" t="s">
        <v>514</v>
      </c>
      <c r="K36" t="s">
        <v>515</v>
      </c>
      <c r="L36" t="s">
        <v>25</v>
      </c>
      <c r="M36" t="s">
        <v>99</v>
      </c>
      <c r="N36" t="s">
        <v>46</v>
      </c>
      <c r="O36" t="s">
        <v>28</v>
      </c>
      <c r="P36" t="s">
        <v>29</v>
      </c>
      <c r="Q36" t="s">
        <v>30</v>
      </c>
      <c r="R36" t="s">
        <v>31</v>
      </c>
      <c r="S36" t="s">
        <v>84</v>
      </c>
      <c r="T36" t="s">
        <v>33</v>
      </c>
      <c r="U36" t="s">
        <v>34</v>
      </c>
      <c r="V36" t="s">
        <v>35</v>
      </c>
      <c r="W36" t="s">
        <v>85</v>
      </c>
      <c r="X36" t="s">
        <v>37</v>
      </c>
      <c r="Y36" t="s">
        <v>125</v>
      </c>
      <c r="Z36" t="s">
        <v>516</v>
      </c>
      <c r="AA36" t="s">
        <v>516</v>
      </c>
      <c r="AB36" t="s">
        <v>516</v>
      </c>
      <c r="AC36" t="s">
        <v>516</v>
      </c>
      <c r="AD36" t="s">
        <v>516</v>
      </c>
      <c r="AE36">
        <v>75</v>
      </c>
    </row>
    <row r="37" spans="1:31" x14ac:dyDescent="0.35">
      <c r="A37">
        <v>118690258495</v>
      </c>
      <c r="B37">
        <v>457681635</v>
      </c>
      <c r="C37" s="1">
        <v>45547.719375000001</v>
      </c>
      <c r="D37" s="1">
        <v>45547.726180555554</v>
      </c>
      <c r="E37" t="s">
        <v>414</v>
      </c>
      <c r="J37" t="s">
        <v>517</v>
      </c>
      <c r="K37" t="s">
        <v>518</v>
      </c>
      <c r="L37" t="s">
        <v>25</v>
      </c>
      <c r="M37" t="s">
        <v>99</v>
      </c>
      <c r="N37" t="s">
        <v>46</v>
      </c>
      <c r="O37" t="s">
        <v>28</v>
      </c>
      <c r="P37" t="s">
        <v>29</v>
      </c>
      <c r="Q37" t="s">
        <v>30</v>
      </c>
      <c r="R37" t="s">
        <v>31</v>
      </c>
      <c r="S37" t="s">
        <v>32</v>
      </c>
      <c r="T37" t="s">
        <v>33</v>
      </c>
      <c r="U37" t="s">
        <v>34</v>
      </c>
      <c r="V37" t="s">
        <v>35</v>
      </c>
      <c r="W37" t="s">
        <v>85</v>
      </c>
      <c r="X37" t="s">
        <v>73</v>
      </c>
      <c r="Y37" t="s">
        <v>125</v>
      </c>
      <c r="Z37">
        <v>0</v>
      </c>
      <c r="AA37">
        <v>0</v>
      </c>
      <c r="AB37">
        <v>0</v>
      </c>
      <c r="AC37">
        <v>0</v>
      </c>
      <c r="AD37">
        <v>0</v>
      </c>
      <c r="AE37">
        <v>63</v>
      </c>
    </row>
    <row r="38" spans="1:31" x14ac:dyDescent="0.35">
      <c r="A38">
        <v>118690161342</v>
      </c>
      <c r="B38">
        <v>457681635</v>
      </c>
      <c r="C38" s="1">
        <v>45547.581296296295</v>
      </c>
      <c r="D38" s="1">
        <v>45547.647407407407</v>
      </c>
      <c r="E38" t="s">
        <v>519</v>
      </c>
      <c r="J38" t="s">
        <v>520</v>
      </c>
      <c r="K38" t="s">
        <v>521</v>
      </c>
      <c r="L38" t="s">
        <v>25</v>
      </c>
      <c r="M38" t="s">
        <v>99</v>
      </c>
      <c r="N38" t="s">
        <v>46</v>
      </c>
      <c r="O38" t="s">
        <v>28</v>
      </c>
      <c r="P38" t="s">
        <v>29</v>
      </c>
      <c r="Q38" t="s">
        <v>30</v>
      </c>
      <c r="R38" t="s">
        <v>31</v>
      </c>
      <c r="S38" t="s">
        <v>32</v>
      </c>
      <c r="T38" t="s">
        <v>28</v>
      </c>
      <c r="U38" t="s">
        <v>34</v>
      </c>
      <c r="V38" t="s">
        <v>35</v>
      </c>
      <c r="W38" t="s">
        <v>64</v>
      </c>
      <c r="X38" t="s">
        <v>73</v>
      </c>
      <c r="Y38" t="s">
        <v>125</v>
      </c>
      <c r="Z38" t="s">
        <v>522</v>
      </c>
      <c r="AA38" t="s">
        <v>523</v>
      </c>
      <c r="AB38" t="s">
        <v>524</v>
      </c>
      <c r="AC38" t="s">
        <v>525</v>
      </c>
      <c r="AD38" t="s">
        <v>526</v>
      </c>
      <c r="AE38">
        <v>85</v>
      </c>
    </row>
    <row r="39" spans="1:31" x14ac:dyDescent="0.35">
      <c r="A39">
        <v>118686533798</v>
      </c>
      <c r="B39">
        <v>457681635</v>
      </c>
      <c r="C39" s="1">
        <v>45542.676469907405</v>
      </c>
      <c r="D39" s="1">
        <v>45547.542222222219</v>
      </c>
      <c r="E39" t="s">
        <v>527</v>
      </c>
      <c r="J39" t="s">
        <v>528</v>
      </c>
      <c r="K39" t="s">
        <v>529</v>
      </c>
      <c r="L39" t="s">
        <v>25</v>
      </c>
      <c r="M39" t="s">
        <v>99</v>
      </c>
      <c r="N39" t="s">
        <v>105</v>
      </c>
      <c r="O39" t="s">
        <v>28</v>
      </c>
      <c r="P39" t="s">
        <v>29</v>
      </c>
      <c r="Q39" t="s">
        <v>30</v>
      </c>
      <c r="R39" t="s">
        <v>31</v>
      </c>
      <c r="S39" t="s">
        <v>32</v>
      </c>
      <c r="T39" t="s">
        <v>33</v>
      </c>
      <c r="U39" t="s">
        <v>34</v>
      </c>
      <c r="V39" t="s">
        <v>63</v>
      </c>
      <c r="W39" t="s">
        <v>85</v>
      </c>
      <c r="X39" t="s">
        <v>73</v>
      </c>
      <c r="Y39" t="s">
        <v>125</v>
      </c>
    </row>
    <row r="40" spans="1:31" x14ac:dyDescent="0.35">
      <c r="A40">
        <v>118686552072</v>
      </c>
      <c r="B40">
        <v>457681635</v>
      </c>
      <c r="C40" s="1">
        <v>45542.711504629631</v>
      </c>
      <c r="D40" s="1">
        <v>45547.533009259256</v>
      </c>
      <c r="E40" t="s">
        <v>530</v>
      </c>
      <c r="J40" t="s">
        <v>531</v>
      </c>
      <c r="K40" t="s">
        <v>532</v>
      </c>
      <c r="L40" t="s">
        <v>25</v>
      </c>
      <c r="M40" t="s">
        <v>99</v>
      </c>
      <c r="N40" t="s">
        <v>46</v>
      </c>
      <c r="O40" t="s">
        <v>28</v>
      </c>
      <c r="P40" t="s">
        <v>29</v>
      </c>
      <c r="Q40" t="s">
        <v>30</v>
      </c>
      <c r="R40" t="s">
        <v>31</v>
      </c>
      <c r="S40" t="s">
        <v>32</v>
      </c>
      <c r="T40" t="s">
        <v>33</v>
      </c>
      <c r="U40" t="s">
        <v>34</v>
      </c>
      <c r="V40" t="s">
        <v>63</v>
      </c>
      <c r="W40" t="s">
        <v>64</v>
      </c>
      <c r="X40" t="s">
        <v>73</v>
      </c>
      <c r="Y40" t="s">
        <v>66</v>
      </c>
      <c r="Z40" t="s">
        <v>533</v>
      </c>
      <c r="AA40" t="s">
        <v>534</v>
      </c>
      <c r="AB40" t="s">
        <v>535</v>
      </c>
      <c r="AC40" t="s">
        <v>536</v>
      </c>
      <c r="AD40" t="s">
        <v>537</v>
      </c>
      <c r="AE40">
        <v>100</v>
      </c>
    </row>
    <row r="41" spans="1:31" x14ac:dyDescent="0.35">
      <c r="A41">
        <v>118686523097</v>
      </c>
      <c r="B41">
        <v>457681635</v>
      </c>
      <c r="C41" s="1">
        <v>45542.657233796293</v>
      </c>
      <c r="D41" s="1">
        <v>45547.524930555555</v>
      </c>
      <c r="E41" t="s">
        <v>538</v>
      </c>
      <c r="J41" t="s">
        <v>539</v>
      </c>
      <c r="K41" t="s">
        <v>540</v>
      </c>
      <c r="L41" t="s">
        <v>25</v>
      </c>
      <c r="M41" t="s">
        <v>99</v>
      </c>
      <c r="N41" t="s">
        <v>46</v>
      </c>
      <c r="O41" t="s">
        <v>28</v>
      </c>
      <c r="P41" t="s">
        <v>29</v>
      </c>
      <c r="Q41" t="s">
        <v>30</v>
      </c>
      <c r="R41" t="s">
        <v>31</v>
      </c>
      <c r="S41" t="s">
        <v>32</v>
      </c>
      <c r="T41" t="s">
        <v>33</v>
      </c>
      <c r="U41" t="s">
        <v>34</v>
      </c>
      <c r="V41" t="s">
        <v>63</v>
      </c>
      <c r="W41" t="s">
        <v>64</v>
      </c>
      <c r="X41" t="s">
        <v>73</v>
      </c>
      <c r="Y41" t="s">
        <v>125</v>
      </c>
    </row>
    <row r="42" spans="1:31" x14ac:dyDescent="0.35">
      <c r="A42">
        <v>118686533435</v>
      </c>
      <c r="B42">
        <v>457681635</v>
      </c>
      <c r="C42" s="1">
        <v>45542.676701388889</v>
      </c>
      <c r="D42" s="1">
        <v>45547.523356481484</v>
      </c>
      <c r="E42" t="s">
        <v>541</v>
      </c>
      <c r="J42" t="s">
        <v>542</v>
      </c>
      <c r="K42" t="s">
        <v>543</v>
      </c>
      <c r="L42" t="s">
        <v>25</v>
      </c>
      <c r="M42" t="s">
        <v>99</v>
      </c>
      <c r="N42" t="s">
        <v>46</v>
      </c>
      <c r="O42" t="s">
        <v>28</v>
      </c>
      <c r="P42" t="s">
        <v>29</v>
      </c>
      <c r="Q42" t="s">
        <v>30</v>
      </c>
      <c r="R42" t="s">
        <v>31</v>
      </c>
      <c r="S42" t="s">
        <v>32</v>
      </c>
      <c r="T42" t="s">
        <v>33</v>
      </c>
      <c r="U42" t="s">
        <v>34</v>
      </c>
      <c r="V42" t="s">
        <v>63</v>
      </c>
      <c r="W42" t="s">
        <v>64</v>
      </c>
      <c r="X42" t="s">
        <v>73</v>
      </c>
      <c r="Y42" t="s">
        <v>125</v>
      </c>
    </row>
    <row r="43" spans="1:31" x14ac:dyDescent="0.35">
      <c r="A43">
        <v>118686540381</v>
      </c>
      <c r="B43">
        <v>457681635</v>
      </c>
      <c r="C43" s="1">
        <v>45542.689386574071</v>
      </c>
      <c r="D43" s="1">
        <v>45547.520300925928</v>
      </c>
      <c r="E43" t="s">
        <v>544</v>
      </c>
      <c r="J43" t="s">
        <v>545</v>
      </c>
      <c r="K43" t="s">
        <v>546</v>
      </c>
      <c r="L43" t="s">
        <v>25</v>
      </c>
      <c r="M43" t="s">
        <v>99</v>
      </c>
      <c r="N43" t="s">
        <v>46</v>
      </c>
      <c r="O43" t="s">
        <v>28</v>
      </c>
      <c r="P43" t="s">
        <v>29</v>
      </c>
      <c r="Q43" t="s">
        <v>30</v>
      </c>
      <c r="R43" t="s">
        <v>31</v>
      </c>
      <c r="S43" t="s">
        <v>32</v>
      </c>
      <c r="T43" t="s">
        <v>33</v>
      </c>
      <c r="U43" t="s">
        <v>34</v>
      </c>
      <c r="V43" t="s">
        <v>63</v>
      </c>
      <c r="W43" t="s">
        <v>64</v>
      </c>
      <c r="X43" t="s">
        <v>73</v>
      </c>
      <c r="Y43" t="s">
        <v>125</v>
      </c>
    </row>
    <row r="44" spans="1:31" x14ac:dyDescent="0.35">
      <c r="A44">
        <v>118690026944</v>
      </c>
      <c r="B44">
        <v>457681635</v>
      </c>
      <c r="C44" s="1">
        <v>45547.47078703704</v>
      </c>
      <c r="D44" s="1">
        <v>45547.489583333336</v>
      </c>
      <c r="E44" t="s">
        <v>421</v>
      </c>
      <c r="J44" t="s">
        <v>547</v>
      </c>
      <c r="K44" t="s">
        <v>548</v>
      </c>
      <c r="L44" t="s">
        <v>25</v>
      </c>
      <c r="M44" t="s">
        <v>102</v>
      </c>
      <c r="N44" t="s">
        <v>46</v>
      </c>
      <c r="O44" t="s">
        <v>28</v>
      </c>
      <c r="P44" t="s">
        <v>29</v>
      </c>
      <c r="Q44" t="s">
        <v>30</v>
      </c>
      <c r="R44" t="s">
        <v>31</v>
      </c>
      <c r="S44" t="s">
        <v>32</v>
      </c>
      <c r="T44" t="s">
        <v>33</v>
      </c>
      <c r="U44" t="s">
        <v>34</v>
      </c>
      <c r="V44" t="s">
        <v>63</v>
      </c>
      <c r="W44" t="s">
        <v>64</v>
      </c>
      <c r="X44" t="s">
        <v>73</v>
      </c>
      <c r="Y44" t="s">
        <v>125</v>
      </c>
      <c r="Z44" t="s">
        <v>549</v>
      </c>
      <c r="AA44" t="s">
        <v>550</v>
      </c>
      <c r="AB44" t="s">
        <v>551</v>
      </c>
      <c r="AC44" t="s">
        <v>552</v>
      </c>
      <c r="AD44" t="s">
        <v>553</v>
      </c>
      <c r="AE44">
        <v>52</v>
      </c>
    </row>
    <row r="45" spans="1:31" x14ac:dyDescent="0.35">
      <c r="A45">
        <v>118686542599</v>
      </c>
      <c r="B45">
        <v>457681635</v>
      </c>
      <c r="C45" s="1">
        <v>45542.693773148145</v>
      </c>
      <c r="D45" s="1">
        <v>45547.344409722224</v>
      </c>
      <c r="E45" t="s">
        <v>554</v>
      </c>
      <c r="J45" t="s">
        <v>555</v>
      </c>
      <c r="K45" t="s">
        <v>556</v>
      </c>
      <c r="L45" t="s">
        <v>25</v>
      </c>
      <c r="M45" t="s">
        <v>99</v>
      </c>
      <c r="N45" t="s">
        <v>46</v>
      </c>
      <c r="O45" t="s">
        <v>28</v>
      </c>
      <c r="P45" t="s">
        <v>29</v>
      </c>
      <c r="Q45" t="s">
        <v>30</v>
      </c>
      <c r="R45" t="s">
        <v>31</v>
      </c>
      <c r="S45" t="s">
        <v>110</v>
      </c>
      <c r="T45" t="s">
        <v>33</v>
      </c>
      <c r="U45" t="s">
        <v>34</v>
      </c>
      <c r="V45" t="s">
        <v>63</v>
      </c>
      <c r="W45" t="s">
        <v>121</v>
      </c>
      <c r="X45" t="s">
        <v>73</v>
      </c>
      <c r="Y45" t="s">
        <v>125</v>
      </c>
    </row>
    <row r="46" spans="1:31" x14ac:dyDescent="0.35">
      <c r="A46">
        <v>118689418252</v>
      </c>
      <c r="B46">
        <v>457681635</v>
      </c>
      <c r="C46" s="1">
        <v>45546.799872685187</v>
      </c>
      <c r="D46" s="1">
        <v>45546.827094907407</v>
      </c>
      <c r="E46" t="s">
        <v>557</v>
      </c>
      <c r="J46" t="s">
        <v>82</v>
      </c>
      <c r="K46" t="s">
        <v>83</v>
      </c>
      <c r="L46" t="s">
        <v>25</v>
      </c>
      <c r="M46" t="s">
        <v>26</v>
      </c>
      <c r="N46" t="s">
        <v>46</v>
      </c>
      <c r="O46" t="s">
        <v>28</v>
      </c>
      <c r="P46" t="s">
        <v>29</v>
      </c>
      <c r="Q46" t="s">
        <v>30</v>
      </c>
      <c r="R46" t="s">
        <v>31</v>
      </c>
      <c r="S46" t="s">
        <v>84</v>
      </c>
      <c r="T46" t="s">
        <v>28</v>
      </c>
      <c r="U46" t="s">
        <v>34</v>
      </c>
      <c r="V46" t="s">
        <v>35</v>
      </c>
      <c r="W46" t="s">
        <v>85</v>
      </c>
      <c r="X46" t="s">
        <v>73</v>
      </c>
      <c r="Y46" t="s">
        <v>74</v>
      </c>
      <c r="Z46" t="s">
        <v>86</v>
      </c>
      <c r="AA46" t="s">
        <v>86</v>
      </c>
      <c r="AB46" t="s">
        <v>86</v>
      </c>
      <c r="AC46" t="s">
        <v>86</v>
      </c>
      <c r="AD46" t="s">
        <v>86</v>
      </c>
      <c r="AE46">
        <v>6</v>
      </c>
    </row>
    <row r="47" spans="1:31" x14ac:dyDescent="0.35">
      <c r="A47">
        <v>118689409599</v>
      </c>
      <c r="B47">
        <v>457681635</v>
      </c>
      <c r="C47" s="1">
        <v>45546.79415509259</v>
      </c>
      <c r="D47" s="1">
        <v>45546.809664351851</v>
      </c>
      <c r="E47" t="s">
        <v>363</v>
      </c>
      <c r="J47" t="s">
        <v>558</v>
      </c>
      <c r="K47" t="s">
        <v>559</v>
      </c>
      <c r="L47" t="s">
        <v>25</v>
      </c>
      <c r="M47" t="s">
        <v>99</v>
      </c>
      <c r="N47" t="s">
        <v>46</v>
      </c>
      <c r="O47" t="s">
        <v>28</v>
      </c>
      <c r="P47" t="s">
        <v>29</v>
      </c>
      <c r="Q47" t="s">
        <v>30</v>
      </c>
      <c r="R47" t="s">
        <v>31</v>
      </c>
      <c r="S47" t="s">
        <v>110</v>
      </c>
      <c r="T47" t="s">
        <v>33</v>
      </c>
      <c r="U47" t="s">
        <v>34</v>
      </c>
      <c r="V47" t="s">
        <v>63</v>
      </c>
      <c r="W47" t="s">
        <v>85</v>
      </c>
      <c r="X47" t="s">
        <v>65</v>
      </c>
      <c r="Y47" t="s">
        <v>125</v>
      </c>
      <c r="Z47" t="s">
        <v>560</v>
      </c>
      <c r="AA47" t="s">
        <v>560</v>
      </c>
      <c r="AB47" t="s">
        <v>560</v>
      </c>
      <c r="AC47" t="s">
        <v>560</v>
      </c>
      <c r="AD47" t="s">
        <v>560</v>
      </c>
      <c r="AE47">
        <v>40</v>
      </c>
    </row>
    <row r="48" spans="1:31" x14ac:dyDescent="0.35">
      <c r="A48">
        <v>118689402853</v>
      </c>
      <c r="B48">
        <v>457681635</v>
      </c>
      <c r="C48" s="1">
        <v>45546.781631944446</v>
      </c>
      <c r="D48" s="1">
        <v>45546.795810185184</v>
      </c>
      <c r="E48" t="s">
        <v>561</v>
      </c>
      <c r="J48" t="s">
        <v>80</v>
      </c>
      <c r="K48" t="s">
        <v>81</v>
      </c>
      <c r="L48" t="s">
        <v>25</v>
      </c>
      <c r="M48" t="s">
        <v>26</v>
      </c>
      <c r="N48" t="s">
        <v>46</v>
      </c>
      <c r="O48" t="s">
        <v>28</v>
      </c>
    </row>
    <row r="49" spans="1:31" x14ac:dyDescent="0.35">
      <c r="A49">
        <v>118686538631</v>
      </c>
      <c r="B49">
        <v>457681635</v>
      </c>
      <c r="C49" s="1">
        <v>45542.686041666668</v>
      </c>
      <c r="D49" s="1">
        <v>45546.606099537035</v>
      </c>
      <c r="E49" t="s">
        <v>562</v>
      </c>
      <c r="J49" t="s">
        <v>563</v>
      </c>
      <c r="K49" t="s">
        <v>564</v>
      </c>
      <c r="L49" t="s">
        <v>25</v>
      </c>
      <c r="M49" t="s">
        <v>99</v>
      </c>
      <c r="N49" t="s">
        <v>46</v>
      </c>
      <c r="O49" t="s">
        <v>28</v>
      </c>
      <c r="P49" t="s">
        <v>29</v>
      </c>
      <c r="Q49" t="s">
        <v>30</v>
      </c>
      <c r="R49" t="s">
        <v>31</v>
      </c>
      <c r="S49" t="s">
        <v>32</v>
      </c>
      <c r="T49" t="s">
        <v>33</v>
      </c>
      <c r="U49" t="s">
        <v>34</v>
      </c>
      <c r="V49" t="s">
        <v>35</v>
      </c>
      <c r="W49" t="s">
        <v>64</v>
      </c>
      <c r="X49" t="s">
        <v>73</v>
      </c>
      <c r="Y49" t="s">
        <v>125</v>
      </c>
      <c r="Z49" t="s">
        <v>565</v>
      </c>
      <c r="AA49" t="s">
        <v>566</v>
      </c>
      <c r="AB49" t="s">
        <v>567</v>
      </c>
      <c r="AC49">
        <v>0</v>
      </c>
      <c r="AD49" t="s">
        <v>568</v>
      </c>
      <c r="AE49">
        <v>75</v>
      </c>
    </row>
    <row r="50" spans="1:31" x14ac:dyDescent="0.35">
      <c r="A50">
        <v>118686525554</v>
      </c>
      <c r="B50">
        <v>457681635</v>
      </c>
      <c r="C50" s="1">
        <v>45542.662222222221</v>
      </c>
      <c r="D50" s="1">
        <v>45545.743842592594</v>
      </c>
      <c r="E50" t="s">
        <v>569</v>
      </c>
      <c r="J50" t="s">
        <v>570</v>
      </c>
      <c r="K50" t="s">
        <v>571</v>
      </c>
      <c r="L50" t="s">
        <v>25</v>
      </c>
      <c r="M50" t="s">
        <v>99</v>
      </c>
      <c r="N50" t="s">
        <v>46</v>
      </c>
      <c r="O50" t="s">
        <v>28</v>
      </c>
      <c r="P50" t="s">
        <v>29</v>
      </c>
      <c r="Q50" t="s">
        <v>30</v>
      </c>
      <c r="R50" t="s">
        <v>31</v>
      </c>
      <c r="S50" t="s">
        <v>32</v>
      </c>
      <c r="T50" t="s">
        <v>33</v>
      </c>
      <c r="U50" t="s">
        <v>34</v>
      </c>
      <c r="V50" t="s">
        <v>63</v>
      </c>
      <c r="W50" t="s">
        <v>64</v>
      </c>
      <c r="X50" t="s">
        <v>73</v>
      </c>
      <c r="Y50" t="s">
        <v>125</v>
      </c>
      <c r="Z50" t="s">
        <v>572</v>
      </c>
      <c r="AA50" t="s">
        <v>573</v>
      </c>
      <c r="AB50" t="s">
        <v>574</v>
      </c>
      <c r="AC50" t="s">
        <v>575</v>
      </c>
      <c r="AD50" t="s">
        <v>576</v>
      </c>
      <c r="AE50">
        <v>70</v>
      </c>
    </row>
    <row r="51" spans="1:31" x14ac:dyDescent="0.35">
      <c r="A51">
        <v>118688161795</v>
      </c>
      <c r="B51">
        <v>457681635</v>
      </c>
      <c r="C51" s="1">
        <v>45545.406678240739</v>
      </c>
      <c r="D51" s="1">
        <v>45545.417314814818</v>
      </c>
      <c r="E51" t="s">
        <v>421</v>
      </c>
      <c r="J51" t="s">
        <v>577</v>
      </c>
      <c r="K51" t="s">
        <v>578</v>
      </c>
      <c r="L51" t="s">
        <v>25</v>
      </c>
      <c r="M51" t="s">
        <v>99</v>
      </c>
      <c r="N51" t="s">
        <v>46</v>
      </c>
      <c r="O51" t="s">
        <v>28</v>
      </c>
      <c r="P51" t="s">
        <v>29</v>
      </c>
      <c r="Q51" t="s">
        <v>30</v>
      </c>
      <c r="R51" t="s">
        <v>31</v>
      </c>
      <c r="S51" t="s">
        <v>110</v>
      </c>
      <c r="T51" t="s">
        <v>33</v>
      </c>
      <c r="U51" t="s">
        <v>34</v>
      </c>
      <c r="V51" t="s">
        <v>63</v>
      </c>
      <c r="W51" t="s">
        <v>64</v>
      </c>
      <c r="X51" t="s">
        <v>37</v>
      </c>
      <c r="Y51" t="s">
        <v>125</v>
      </c>
      <c r="Z51" t="s">
        <v>579</v>
      </c>
      <c r="AA51" t="s">
        <v>580</v>
      </c>
      <c r="AB51" t="s">
        <v>581</v>
      </c>
      <c r="AC51">
        <v>0</v>
      </c>
      <c r="AD51" t="s">
        <v>582</v>
      </c>
      <c r="AE51">
        <v>79</v>
      </c>
    </row>
    <row r="52" spans="1:31" x14ac:dyDescent="0.35">
      <c r="A52">
        <v>118687846624</v>
      </c>
      <c r="B52">
        <v>457681635</v>
      </c>
      <c r="C52" s="1">
        <v>45544.954108796293</v>
      </c>
      <c r="D52" s="1">
        <v>45544.961689814816</v>
      </c>
      <c r="E52" t="s">
        <v>583</v>
      </c>
      <c r="J52" t="s">
        <v>584</v>
      </c>
      <c r="K52" t="s">
        <v>585</v>
      </c>
      <c r="L52" t="s">
        <v>25</v>
      </c>
      <c r="M52" t="s">
        <v>99</v>
      </c>
      <c r="N52" t="s">
        <v>46</v>
      </c>
      <c r="O52" t="s">
        <v>28</v>
      </c>
      <c r="P52" t="s">
        <v>29</v>
      </c>
      <c r="Q52" t="s">
        <v>30</v>
      </c>
      <c r="R52" t="s">
        <v>31</v>
      </c>
      <c r="S52" t="s">
        <v>32</v>
      </c>
      <c r="T52" t="s">
        <v>33</v>
      </c>
      <c r="U52" t="s">
        <v>34</v>
      </c>
      <c r="V52" t="s">
        <v>63</v>
      </c>
      <c r="W52" t="s">
        <v>121</v>
      </c>
      <c r="X52" t="s">
        <v>73</v>
      </c>
      <c r="Y52" t="s">
        <v>125</v>
      </c>
      <c r="Z52" t="s">
        <v>586</v>
      </c>
      <c r="AA52" t="s">
        <v>452</v>
      </c>
      <c r="AB52" t="s">
        <v>453</v>
      </c>
      <c r="AC52" t="s">
        <v>587</v>
      </c>
      <c r="AD52" t="s">
        <v>455</v>
      </c>
      <c r="AE52">
        <v>81</v>
      </c>
    </row>
    <row r="53" spans="1:31" x14ac:dyDescent="0.35">
      <c r="A53">
        <v>118687447167</v>
      </c>
      <c r="B53">
        <v>457681635</v>
      </c>
      <c r="C53" s="1">
        <v>45544.64466435185</v>
      </c>
      <c r="D53" s="1">
        <v>45544.649305555555</v>
      </c>
      <c r="E53" t="s">
        <v>588</v>
      </c>
      <c r="J53" t="s">
        <v>589</v>
      </c>
      <c r="K53" t="s">
        <v>590</v>
      </c>
      <c r="L53" t="s">
        <v>25</v>
      </c>
      <c r="M53" t="s">
        <v>99</v>
      </c>
      <c r="N53" t="s">
        <v>46</v>
      </c>
      <c r="O53" t="s">
        <v>28</v>
      </c>
      <c r="P53" t="s">
        <v>29</v>
      </c>
      <c r="Q53" t="s">
        <v>30</v>
      </c>
      <c r="R53" t="s">
        <v>31</v>
      </c>
      <c r="S53" t="s">
        <v>32</v>
      </c>
      <c r="T53" t="s">
        <v>61</v>
      </c>
      <c r="U53" t="s">
        <v>34</v>
      </c>
      <c r="V53" t="s">
        <v>63</v>
      </c>
      <c r="W53" t="s">
        <v>36</v>
      </c>
      <c r="X53" t="s">
        <v>73</v>
      </c>
      <c r="Y53" t="s">
        <v>125</v>
      </c>
      <c r="Z53">
        <v>90000</v>
      </c>
      <c r="AA53">
        <v>90000</v>
      </c>
      <c r="AB53">
        <v>180000</v>
      </c>
      <c r="AC53" t="s">
        <v>591</v>
      </c>
      <c r="AD53" t="s">
        <v>591</v>
      </c>
      <c r="AE53">
        <v>0</v>
      </c>
    </row>
    <row r="54" spans="1:31" x14ac:dyDescent="0.35">
      <c r="A54">
        <v>118686534085</v>
      </c>
      <c r="B54">
        <v>457681635</v>
      </c>
      <c r="C54" s="1">
        <v>45542.67796296296</v>
      </c>
      <c r="D54" s="1">
        <v>45544.608622685184</v>
      </c>
      <c r="E54" t="s">
        <v>592</v>
      </c>
      <c r="J54" t="s">
        <v>593</v>
      </c>
      <c r="K54" t="s">
        <v>594</v>
      </c>
      <c r="L54" t="s">
        <v>25</v>
      </c>
      <c r="M54" t="s">
        <v>99</v>
      </c>
      <c r="N54" t="s">
        <v>46</v>
      </c>
      <c r="O54" t="s">
        <v>28</v>
      </c>
      <c r="P54" t="s">
        <v>29</v>
      </c>
      <c r="Q54" t="s">
        <v>30</v>
      </c>
      <c r="R54" t="s">
        <v>31</v>
      </c>
      <c r="S54" t="s">
        <v>32</v>
      </c>
      <c r="T54" t="s">
        <v>33</v>
      </c>
      <c r="U54" t="s">
        <v>34</v>
      </c>
      <c r="V54" t="s">
        <v>35</v>
      </c>
      <c r="W54" t="s">
        <v>64</v>
      </c>
      <c r="X54" t="s">
        <v>73</v>
      </c>
      <c r="Y54" t="s">
        <v>125</v>
      </c>
      <c r="Z54" t="s">
        <v>595</v>
      </c>
      <c r="AA54" t="s">
        <v>596</v>
      </c>
      <c r="AB54" t="s">
        <v>597</v>
      </c>
      <c r="AC54" t="s">
        <v>598</v>
      </c>
      <c r="AD54" t="s">
        <v>599</v>
      </c>
      <c r="AE54">
        <v>80</v>
      </c>
    </row>
    <row r="55" spans="1:31" x14ac:dyDescent="0.35">
      <c r="A55">
        <v>118687280827</v>
      </c>
      <c r="B55">
        <v>457681635</v>
      </c>
      <c r="C55" s="1">
        <v>45544.426226851851</v>
      </c>
      <c r="D55" s="1">
        <v>45544.48709490741</v>
      </c>
      <c r="E55" t="s">
        <v>363</v>
      </c>
      <c r="J55" t="s">
        <v>600</v>
      </c>
      <c r="K55" t="s">
        <v>601</v>
      </c>
      <c r="L55" t="s">
        <v>25</v>
      </c>
      <c r="M55" t="s">
        <v>99</v>
      </c>
      <c r="N55" t="s">
        <v>46</v>
      </c>
      <c r="O55" t="s">
        <v>28</v>
      </c>
      <c r="P55" t="s">
        <v>29</v>
      </c>
      <c r="Q55" t="s">
        <v>30</v>
      </c>
      <c r="R55" t="s">
        <v>31</v>
      </c>
      <c r="S55" t="s">
        <v>32</v>
      </c>
      <c r="T55" t="s">
        <v>33</v>
      </c>
      <c r="U55" t="s">
        <v>34</v>
      </c>
      <c r="V55" t="s">
        <v>63</v>
      </c>
      <c r="W55" t="s">
        <v>64</v>
      </c>
      <c r="X55" t="s">
        <v>73</v>
      </c>
      <c r="Y55" t="s">
        <v>125</v>
      </c>
      <c r="Z55" t="s">
        <v>602</v>
      </c>
      <c r="AA55" t="s">
        <v>603</v>
      </c>
      <c r="AB55" t="s">
        <v>604</v>
      </c>
      <c r="AC55" t="s">
        <v>605</v>
      </c>
      <c r="AD55" t="s">
        <v>606</v>
      </c>
      <c r="AE55">
        <v>80</v>
      </c>
    </row>
    <row r="56" spans="1:31" x14ac:dyDescent="0.35">
      <c r="A56">
        <v>118687258495</v>
      </c>
      <c r="B56">
        <v>457681635</v>
      </c>
      <c r="C56" s="1">
        <v>45544.386736111112</v>
      </c>
      <c r="D56" s="1">
        <v>45544.393113425926</v>
      </c>
      <c r="E56" t="s">
        <v>609</v>
      </c>
      <c r="J56" t="s">
        <v>610</v>
      </c>
      <c r="K56" t="s">
        <v>611</v>
      </c>
      <c r="L56" t="s">
        <v>25</v>
      </c>
      <c r="M56" t="s">
        <v>99</v>
      </c>
      <c r="N56" t="s">
        <v>46</v>
      </c>
      <c r="O56" t="s">
        <v>28</v>
      </c>
      <c r="P56" t="s">
        <v>29</v>
      </c>
      <c r="Q56" t="s">
        <v>30</v>
      </c>
      <c r="R56" t="s">
        <v>31</v>
      </c>
      <c r="S56" t="s">
        <v>110</v>
      </c>
      <c r="T56" t="s">
        <v>33</v>
      </c>
      <c r="U56" t="s">
        <v>34</v>
      </c>
      <c r="V56" t="s">
        <v>63</v>
      </c>
      <c r="W56" t="s">
        <v>121</v>
      </c>
      <c r="X56" t="s">
        <v>73</v>
      </c>
      <c r="Y56" t="s">
        <v>125</v>
      </c>
      <c r="Z56" t="s">
        <v>612</v>
      </c>
      <c r="AA56">
        <v>0</v>
      </c>
      <c r="AB56" t="s">
        <v>613</v>
      </c>
      <c r="AC56" t="s">
        <v>614</v>
      </c>
      <c r="AD56" t="s">
        <v>615</v>
      </c>
      <c r="AE56">
        <v>30</v>
      </c>
    </row>
    <row r="57" spans="1:31" x14ac:dyDescent="0.35">
      <c r="A57">
        <v>118686541277</v>
      </c>
      <c r="B57">
        <v>457681635</v>
      </c>
      <c r="C57" s="1">
        <v>45542.691412037035</v>
      </c>
      <c r="D57" s="1">
        <v>45544.367604166669</v>
      </c>
      <c r="E57" t="s">
        <v>616</v>
      </c>
      <c r="J57" t="s">
        <v>617</v>
      </c>
      <c r="K57" t="s">
        <v>618</v>
      </c>
      <c r="L57" t="s">
        <v>25</v>
      </c>
      <c r="M57" t="s">
        <v>99</v>
      </c>
      <c r="N57" t="s">
        <v>46</v>
      </c>
      <c r="O57" t="s">
        <v>28</v>
      </c>
      <c r="P57" t="s">
        <v>29</v>
      </c>
      <c r="Q57" t="s">
        <v>30</v>
      </c>
      <c r="R57" t="s">
        <v>31</v>
      </c>
      <c r="S57" t="s">
        <v>32</v>
      </c>
      <c r="T57" t="s">
        <v>33</v>
      </c>
      <c r="U57" t="s">
        <v>34</v>
      </c>
      <c r="V57" t="s">
        <v>63</v>
      </c>
      <c r="W57" t="s">
        <v>64</v>
      </c>
      <c r="X57" t="s">
        <v>37</v>
      </c>
      <c r="Y57" t="s">
        <v>38</v>
      </c>
      <c r="Z57" t="s">
        <v>619</v>
      </c>
      <c r="AA57" t="s">
        <v>620</v>
      </c>
      <c r="AB57" t="s">
        <v>621</v>
      </c>
      <c r="AC57" t="s">
        <v>622</v>
      </c>
      <c r="AD57" t="s">
        <v>623</v>
      </c>
      <c r="AE57">
        <v>81</v>
      </c>
    </row>
    <row r="58" spans="1:31" x14ac:dyDescent="0.35">
      <c r="A58">
        <v>118687021608</v>
      </c>
      <c r="B58">
        <v>457681635</v>
      </c>
      <c r="C58" s="1">
        <v>45543.871608796297</v>
      </c>
      <c r="D58" s="1">
        <v>45544.10119212963</v>
      </c>
      <c r="E58" t="s">
        <v>624</v>
      </c>
      <c r="J58" t="s">
        <v>625</v>
      </c>
      <c r="K58" t="s">
        <v>626</v>
      </c>
      <c r="L58" t="s">
        <v>25</v>
      </c>
      <c r="M58" t="s">
        <v>99</v>
      </c>
      <c r="N58" t="s">
        <v>46</v>
      </c>
      <c r="O58" t="s">
        <v>28</v>
      </c>
      <c r="P58" t="s">
        <v>29</v>
      </c>
      <c r="Q58" t="s">
        <v>30</v>
      </c>
      <c r="R58" t="s">
        <v>31</v>
      </c>
      <c r="S58" t="s">
        <v>84</v>
      </c>
      <c r="T58" t="s">
        <v>28</v>
      </c>
      <c r="U58" t="s">
        <v>34</v>
      </c>
      <c r="V58" t="s">
        <v>63</v>
      </c>
      <c r="W58" t="s">
        <v>64</v>
      </c>
      <c r="X58" t="s">
        <v>37</v>
      </c>
      <c r="Y58" t="s">
        <v>125</v>
      </c>
      <c r="Z58" t="s">
        <v>627</v>
      </c>
      <c r="AA58" t="s">
        <v>628</v>
      </c>
      <c r="AB58" t="s">
        <v>629</v>
      </c>
      <c r="AC58" t="s">
        <v>630</v>
      </c>
      <c r="AD58" t="s">
        <v>631</v>
      </c>
      <c r="AE58">
        <v>75</v>
      </c>
    </row>
    <row r="59" spans="1:31" x14ac:dyDescent="0.35">
      <c r="A59">
        <v>118687073750</v>
      </c>
      <c r="B59">
        <v>457681635</v>
      </c>
      <c r="C59" s="1">
        <v>45543.974166666667</v>
      </c>
      <c r="D59" s="1">
        <v>45543.985324074078</v>
      </c>
      <c r="E59" t="s">
        <v>632</v>
      </c>
      <c r="J59" t="s">
        <v>71</v>
      </c>
      <c r="K59" t="s">
        <v>72</v>
      </c>
      <c r="L59" t="s">
        <v>25</v>
      </c>
      <c r="M59" t="s">
        <v>26</v>
      </c>
      <c r="N59" t="s">
        <v>46</v>
      </c>
      <c r="O59" t="s">
        <v>28</v>
      </c>
      <c r="P59" t="s">
        <v>29</v>
      </c>
      <c r="Q59" t="s">
        <v>30</v>
      </c>
      <c r="R59" t="s">
        <v>31</v>
      </c>
      <c r="S59" t="s">
        <v>32</v>
      </c>
      <c r="T59" t="s">
        <v>33</v>
      </c>
      <c r="U59" t="s">
        <v>34</v>
      </c>
      <c r="V59" t="s">
        <v>35</v>
      </c>
      <c r="W59" t="s">
        <v>64</v>
      </c>
      <c r="X59" t="s">
        <v>73</v>
      </c>
      <c r="Y59" t="s">
        <v>74</v>
      </c>
      <c r="Z59" t="s">
        <v>75</v>
      </c>
      <c r="AA59" t="s">
        <v>76</v>
      </c>
      <c r="AB59" t="s">
        <v>77</v>
      </c>
      <c r="AC59" t="s">
        <v>78</v>
      </c>
      <c r="AD59" t="s">
        <v>79</v>
      </c>
      <c r="AE59">
        <v>41</v>
      </c>
    </row>
    <row r="60" spans="1:31" x14ac:dyDescent="0.35">
      <c r="A60">
        <v>118687045412</v>
      </c>
      <c r="B60">
        <v>457681635</v>
      </c>
      <c r="C60" s="1">
        <v>45542.85628472222</v>
      </c>
      <c r="D60" s="1">
        <v>45543.922025462962</v>
      </c>
      <c r="E60" t="s">
        <v>633</v>
      </c>
      <c r="J60" t="s">
        <v>634</v>
      </c>
      <c r="K60" t="s">
        <v>635</v>
      </c>
      <c r="L60" t="s">
        <v>25</v>
      </c>
      <c r="M60" t="s">
        <v>99</v>
      </c>
      <c r="N60" t="s">
        <v>46</v>
      </c>
      <c r="O60" t="s">
        <v>28</v>
      </c>
      <c r="P60" t="s">
        <v>29</v>
      </c>
      <c r="Q60" t="s">
        <v>101</v>
      </c>
      <c r="R60" t="s">
        <v>31</v>
      </c>
      <c r="S60" t="s">
        <v>110</v>
      </c>
      <c r="T60" t="s">
        <v>61</v>
      </c>
      <c r="U60" t="s">
        <v>34</v>
      </c>
      <c r="V60" t="s">
        <v>63</v>
      </c>
      <c r="W60" t="s">
        <v>36</v>
      </c>
      <c r="X60" t="s">
        <v>37</v>
      </c>
      <c r="Y60" t="s">
        <v>125</v>
      </c>
    </row>
    <row r="61" spans="1:31" x14ac:dyDescent="0.35">
      <c r="A61">
        <v>118686910179</v>
      </c>
      <c r="B61">
        <v>457681635</v>
      </c>
      <c r="C61" s="1">
        <v>45543.641898148147</v>
      </c>
      <c r="D61" s="1">
        <v>45543.644687499997</v>
      </c>
      <c r="E61" t="s">
        <v>636</v>
      </c>
      <c r="J61" t="s">
        <v>637</v>
      </c>
      <c r="K61" t="s">
        <v>638</v>
      </c>
      <c r="L61" t="s">
        <v>25</v>
      </c>
      <c r="M61" t="s">
        <v>99</v>
      </c>
      <c r="N61" t="s">
        <v>46</v>
      </c>
      <c r="O61" t="s">
        <v>28</v>
      </c>
      <c r="P61" t="s">
        <v>29</v>
      </c>
      <c r="Q61" t="s">
        <v>30</v>
      </c>
      <c r="R61" t="s">
        <v>31</v>
      </c>
      <c r="S61" t="s">
        <v>32</v>
      </c>
      <c r="T61" t="s">
        <v>33</v>
      </c>
      <c r="U61" t="s">
        <v>34</v>
      </c>
      <c r="V61" t="s">
        <v>63</v>
      </c>
      <c r="W61" t="s">
        <v>85</v>
      </c>
      <c r="X61" t="s">
        <v>73</v>
      </c>
      <c r="Y61" t="s">
        <v>125</v>
      </c>
      <c r="Z61" t="s">
        <v>586</v>
      </c>
      <c r="AA61" t="s">
        <v>452</v>
      </c>
      <c r="AB61" t="s">
        <v>639</v>
      </c>
      <c r="AC61" t="s">
        <v>640</v>
      </c>
      <c r="AD61" t="s">
        <v>455</v>
      </c>
      <c r="AE61">
        <v>100</v>
      </c>
    </row>
    <row r="62" spans="1:31" x14ac:dyDescent="0.35">
      <c r="A62">
        <v>118686865021</v>
      </c>
      <c r="B62">
        <v>457681635</v>
      </c>
      <c r="C62" s="1">
        <v>45543.516655092593</v>
      </c>
      <c r="D62" s="1">
        <v>45543.525543981479</v>
      </c>
      <c r="E62" t="s">
        <v>632</v>
      </c>
      <c r="J62" t="s">
        <v>641</v>
      </c>
      <c r="K62" t="s">
        <v>642</v>
      </c>
      <c r="L62" t="s">
        <v>25</v>
      </c>
      <c r="M62" t="s">
        <v>99</v>
      </c>
      <c r="N62" t="s">
        <v>46</v>
      </c>
      <c r="O62" t="s">
        <v>109</v>
      </c>
      <c r="P62" t="s">
        <v>29</v>
      </c>
      <c r="Q62" t="s">
        <v>100</v>
      </c>
      <c r="R62" t="s">
        <v>31</v>
      </c>
      <c r="S62" t="s">
        <v>32</v>
      </c>
      <c r="T62" t="s">
        <v>28</v>
      </c>
      <c r="U62" t="s">
        <v>34</v>
      </c>
      <c r="V62" t="s">
        <v>63</v>
      </c>
      <c r="W62" t="s">
        <v>36</v>
      </c>
      <c r="X62" t="s">
        <v>73</v>
      </c>
      <c r="Y62" t="s">
        <v>125</v>
      </c>
      <c r="Z62">
        <v>40000</v>
      </c>
      <c r="AA62">
        <v>0</v>
      </c>
      <c r="AB62">
        <v>0</v>
      </c>
      <c r="AC62" t="s">
        <v>643</v>
      </c>
      <c r="AD62" t="s">
        <v>643</v>
      </c>
      <c r="AE62">
        <v>67</v>
      </c>
    </row>
    <row r="63" spans="1:31" x14ac:dyDescent="0.35">
      <c r="A63">
        <v>118686836420</v>
      </c>
      <c r="B63">
        <v>457681635</v>
      </c>
      <c r="C63" s="1">
        <v>45543.423067129632</v>
      </c>
      <c r="D63" s="1">
        <v>45543.428969907407</v>
      </c>
      <c r="E63" t="s">
        <v>644</v>
      </c>
      <c r="J63" t="s">
        <v>645</v>
      </c>
      <c r="K63" t="s">
        <v>646</v>
      </c>
      <c r="L63" t="s">
        <v>25</v>
      </c>
      <c r="M63" t="s">
        <v>99</v>
      </c>
      <c r="N63" t="s">
        <v>46</v>
      </c>
      <c r="O63" t="s">
        <v>28</v>
      </c>
      <c r="P63" t="s">
        <v>29</v>
      </c>
      <c r="Q63" t="s">
        <v>30</v>
      </c>
      <c r="R63" t="s">
        <v>31</v>
      </c>
      <c r="S63" t="s">
        <v>32</v>
      </c>
      <c r="T63" t="s">
        <v>33</v>
      </c>
      <c r="U63" t="s">
        <v>34</v>
      </c>
      <c r="V63" t="s">
        <v>35</v>
      </c>
      <c r="W63" t="s">
        <v>36</v>
      </c>
      <c r="X63" t="s">
        <v>73</v>
      </c>
      <c r="Y63" t="s">
        <v>125</v>
      </c>
      <c r="Z63" t="s">
        <v>647</v>
      </c>
      <c r="AA63" t="s">
        <v>648</v>
      </c>
      <c r="AB63" t="s">
        <v>649</v>
      </c>
      <c r="AC63" t="s">
        <v>389</v>
      </c>
      <c r="AD63" t="s">
        <v>650</v>
      </c>
      <c r="AE63">
        <v>60</v>
      </c>
    </row>
    <row r="64" spans="1:31" x14ac:dyDescent="0.35">
      <c r="A64">
        <v>118686589360</v>
      </c>
      <c r="B64">
        <v>457681635</v>
      </c>
      <c r="C64" s="1">
        <v>45542.782870370371</v>
      </c>
      <c r="D64" s="1">
        <v>45543.031898148147</v>
      </c>
      <c r="E64" t="s">
        <v>651</v>
      </c>
      <c r="J64" t="s">
        <v>652</v>
      </c>
      <c r="K64" t="s">
        <v>653</v>
      </c>
      <c r="L64" t="s">
        <v>25</v>
      </c>
      <c r="M64" t="s">
        <v>99</v>
      </c>
      <c r="N64" t="s">
        <v>46</v>
      </c>
      <c r="O64" t="s">
        <v>28</v>
      </c>
      <c r="P64" t="s">
        <v>29</v>
      </c>
      <c r="Q64" t="s">
        <v>101</v>
      </c>
      <c r="R64" t="s">
        <v>31</v>
      </c>
      <c r="S64" t="s">
        <v>32</v>
      </c>
      <c r="T64" t="s">
        <v>33</v>
      </c>
      <c r="U64" t="s">
        <v>34</v>
      </c>
      <c r="V64" t="s">
        <v>63</v>
      </c>
      <c r="W64" t="s">
        <v>64</v>
      </c>
      <c r="X64" t="s">
        <v>37</v>
      </c>
      <c r="Y64" t="s">
        <v>125</v>
      </c>
      <c r="Z64" t="s">
        <v>654</v>
      </c>
      <c r="AA64" t="s">
        <v>655</v>
      </c>
      <c r="AB64" t="s">
        <v>656</v>
      </c>
      <c r="AC64" t="s">
        <v>657</v>
      </c>
      <c r="AD64" t="s">
        <v>658</v>
      </c>
      <c r="AE64">
        <v>80</v>
      </c>
    </row>
    <row r="65" spans="1:31" x14ac:dyDescent="0.35">
      <c r="A65">
        <v>118686529003</v>
      </c>
      <c r="B65">
        <v>457681635</v>
      </c>
      <c r="C65" s="1">
        <v>45542.668182870373</v>
      </c>
      <c r="D65" s="1">
        <v>45542.9375</v>
      </c>
      <c r="E65" t="s">
        <v>659</v>
      </c>
      <c r="J65" t="s">
        <v>660</v>
      </c>
      <c r="K65" t="s">
        <v>661</v>
      </c>
      <c r="L65" t="s">
        <v>25</v>
      </c>
      <c r="M65" t="s">
        <v>99</v>
      </c>
      <c r="N65" t="s">
        <v>46</v>
      </c>
      <c r="O65" t="s">
        <v>111</v>
      </c>
      <c r="P65" t="s">
        <v>29</v>
      </c>
      <c r="Q65" t="s">
        <v>30</v>
      </c>
      <c r="R65" t="s">
        <v>106</v>
      </c>
      <c r="S65" t="s">
        <v>32</v>
      </c>
      <c r="T65" t="s">
        <v>33</v>
      </c>
      <c r="U65" t="s">
        <v>115</v>
      </c>
      <c r="V65" t="s">
        <v>63</v>
      </c>
      <c r="W65" t="s">
        <v>36</v>
      </c>
      <c r="X65" t="s">
        <v>65</v>
      </c>
      <c r="Y65" t="s">
        <v>66</v>
      </c>
    </row>
    <row r="66" spans="1:31" x14ac:dyDescent="0.35">
      <c r="A66">
        <v>118686630599</v>
      </c>
      <c r="B66">
        <v>457681635</v>
      </c>
      <c r="C66" s="1">
        <v>45542.858263888891</v>
      </c>
      <c r="D66" s="1">
        <v>45542.899583333332</v>
      </c>
      <c r="E66" t="s">
        <v>662</v>
      </c>
      <c r="J66" t="s">
        <v>663</v>
      </c>
      <c r="K66" t="s">
        <v>664</v>
      </c>
      <c r="L66" t="s">
        <v>25</v>
      </c>
      <c r="M66" t="s">
        <v>99</v>
      </c>
      <c r="N66" t="s">
        <v>46</v>
      </c>
      <c r="O66" t="s">
        <v>28</v>
      </c>
      <c r="P66" t="s">
        <v>29</v>
      </c>
      <c r="Q66" t="s">
        <v>30</v>
      </c>
      <c r="R66" t="s">
        <v>31</v>
      </c>
      <c r="S66" t="s">
        <v>110</v>
      </c>
      <c r="T66" t="s">
        <v>33</v>
      </c>
      <c r="U66" t="s">
        <v>34</v>
      </c>
      <c r="V66" t="s">
        <v>63</v>
      </c>
      <c r="W66" t="s">
        <v>85</v>
      </c>
      <c r="X66" t="s">
        <v>37</v>
      </c>
      <c r="Y66" t="s">
        <v>125</v>
      </c>
      <c r="Z66" t="s">
        <v>665</v>
      </c>
      <c r="AA66" t="s">
        <v>666</v>
      </c>
      <c r="AB66" t="s">
        <v>667</v>
      </c>
      <c r="AC66" t="s">
        <v>668</v>
      </c>
      <c r="AD66" t="s">
        <v>669</v>
      </c>
      <c r="AE66">
        <v>80</v>
      </c>
    </row>
    <row r="67" spans="1:31" x14ac:dyDescent="0.35">
      <c r="A67">
        <v>118686629919</v>
      </c>
      <c r="B67">
        <v>457681635</v>
      </c>
      <c r="C67" s="1">
        <v>45542.856458333335</v>
      </c>
      <c r="D67" s="1">
        <v>45542.861828703702</v>
      </c>
      <c r="E67" t="s">
        <v>670</v>
      </c>
      <c r="J67" t="s">
        <v>671</v>
      </c>
      <c r="K67" t="s">
        <v>672</v>
      </c>
      <c r="L67" t="s">
        <v>25</v>
      </c>
      <c r="M67" t="s">
        <v>99</v>
      </c>
      <c r="N67" t="s">
        <v>46</v>
      </c>
      <c r="O67" t="s">
        <v>28</v>
      </c>
      <c r="P67" t="s">
        <v>29</v>
      </c>
      <c r="Q67" t="s">
        <v>30</v>
      </c>
      <c r="R67" t="s">
        <v>31</v>
      </c>
      <c r="S67" t="s">
        <v>32</v>
      </c>
      <c r="T67" t="s">
        <v>61</v>
      </c>
      <c r="U67" t="s">
        <v>34</v>
      </c>
      <c r="V67" t="s">
        <v>63</v>
      </c>
      <c r="W67" t="s">
        <v>85</v>
      </c>
      <c r="X67" t="s">
        <v>65</v>
      </c>
      <c r="Y67" t="s">
        <v>125</v>
      </c>
      <c r="Z67" t="s">
        <v>673</v>
      </c>
      <c r="AA67" t="s">
        <v>674</v>
      </c>
      <c r="AB67" t="s">
        <v>675</v>
      </c>
      <c r="AC67" t="s">
        <v>676</v>
      </c>
      <c r="AD67" t="s">
        <v>677</v>
      </c>
      <c r="AE67">
        <v>70</v>
      </c>
    </row>
    <row r="68" spans="1:31" x14ac:dyDescent="0.35">
      <c r="A68">
        <v>118686615456</v>
      </c>
      <c r="B68">
        <v>457681635</v>
      </c>
      <c r="C68" s="1">
        <v>45542.829386574071</v>
      </c>
      <c r="D68" s="1">
        <v>45542.847407407404</v>
      </c>
      <c r="E68" t="s">
        <v>670</v>
      </c>
      <c r="J68" t="s">
        <v>678</v>
      </c>
      <c r="K68" t="s">
        <v>679</v>
      </c>
      <c r="L68" t="s">
        <v>25</v>
      </c>
      <c r="M68" t="s">
        <v>99</v>
      </c>
      <c r="N68" t="s">
        <v>46</v>
      </c>
      <c r="O68" t="s">
        <v>28</v>
      </c>
      <c r="P68" t="s">
        <v>29</v>
      </c>
      <c r="Q68" t="s">
        <v>30</v>
      </c>
      <c r="R68" t="s">
        <v>31</v>
      </c>
      <c r="S68" t="s">
        <v>32</v>
      </c>
      <c r="T68" t="s">
        <v>61</v>
      </c>
      <c r="U68" t="s">
        <v>34</v>
      </c>
      <c r="V68" t="s">
        <v>63</v>
      </c>
      <c r="W68" t="s">
        <v>85</v>
      </c>
      <c r="X68" t="s">
        <v>65</v>
      </c>
      <c r="Y68" t="s">
        <v>125</v>
      </c>
      <c r="Z68" t="s">
        <v>680</v>
      </c>
      <c r="AA68" t="s">
        <v>681</v>
      </c>
      <c r="AB68" t="s">
        <v>682</v>
      </c>
      <c r="AC68" t="s">
        <v>683</v>
      </c>
      <c r="AD68" t="s">
        <v>684</v>
      </c>
      <c r="AE68">
        <v>62</v>
      </c>
    </row>
    <row r="69" spans="1:31" x14ac:dyDescent="0.35">
      <c r="A69">
        <v>118686531323</v>
      </c>
      <c r="B69">
        <v>457681635</v>
      </c>
      <c r="C69" s="1">
        <v>45542.670081018521</v>
      </c>
      <c r="D69" s="1">
        <v>45542.836689814816</v>
      </c>
      <c r="E69" t="s">
        <v>685</v>
      </c>
      <c r="J69" t="s">
        <v>686</v>
      </c>
      <c r="K69" t="s">
        <v>687</v>
      </c>
      <c r="L69" t="s">
        <v>25</v>
      </c>
      <c r="M69" t="s">
        <v>99</v>
      </c>
      <c r="N69" t="s">
        <v>46</v>
      </c>
      <c r="O69" t="s">
        <v>28</v>
      </c>
      <c r="P69" t="s">
        <v>29</v>
      </c>
      <c r="Q69" t="s">
        <v>30</v>
      </c>
      <c r="R69" t="s">
        <v>31</v>
      </c>
      <c r="S69" t="s">
        <v>32</v>
      </c>
      <c r="T69" t="s">
        <v>61</v>
      </c>
      <c r="U69" t="s">
        <v>34</v>
      </c>
      <c r="V69" t="s">
        <v>63</v>
      </c>
      <c r="W69" t="s">
        <v>64</v>
      </c>
      <c r="X69" t="s">
        <v>73</v>
      </c>
      <c r="Y69" t="s">
        <v>125</v>
      </c>
      <c r="Z69" t="s">
        <v>688</v>
      </c>
      <c r="AA69" t="s">
        <v>689</v>
      </c>
      <c r="AB69" t="s">
        <v>690</v>
      </c>
      <c r="AC69">
        <v>75</v>
      </c>
      <c r="AD69" t="s">
        <v>691</v>
      </c>
      <c r="AE69">
        <v>80</v>
      </c>
    </row>
    <row r="70" spans="1:31" x14ac:dyDescent="0.35">
      <c r="A70">
        <v>118686610469</v>
      </c>
      <c r="B70">
        <v>457681635</v>
      </c>
      <c r="C70" s="1">
        <v>45542.818993055553</v>
      </c>
      <c r="D70" s="1">
        <v>45542.821273148147</v>
      </c>
      <c r="E70" t="s">
        <v>421</v>
      </c>
      <c r="J70" t="s">
        <v>692</v>
      </c>
      <c r="K70" t="s">
        <v>693</v>
      </c>
      <c r="L70" t="s">
        <v>25</v>
      </c>
      <c r="M70" t="s">
        <v>99</v>
      </c>
      <c r="N70" t="s">
        <v>46</v>
      </c>
      <c r="O70" t="s">
        <v>28</v>
      </c>
    </row>
    <row r="71" spans="1:31" x14ac:dyDescent="0.35">
      <c r="A71">
        <v>118686562564</v>
      </c>
      <c r="B71">
        <v>457681635</v>
      </c>
      <c r="C71" s="1">
        <v>45542.65892361111</v>
      </c>
      <c r="D71" s="1">
        <v>45542.805243055554</v>
      </c>
      <c r="E71" t="s">
        <v>694</v>
      </c>
      <c r="J71" t="s">
        <v>695</v>
      </c>
      <c r="K71" t="s">
        <v>150</v>
      </c>
      <c r="L71" t="s">
        <v>25</v>
      </c>
      <c r="M71" t="s">
        <v>99</v>
      </c>
      <c r="N71" t="s">
        <v>46</v>
      </c>
      <c r="O71" t="s">
        <v>28</v>
      </c>
      <c r="P71" t="s">
        <v>29</v>
      </c>
      <c r="Q71" t="s">
        <v>30</v>
      </c>
      <c r="R71" t="s">
        <v>31</v>
      </c>
      <c r="S71" t="s">
        <v>32</v>
      </c>
      <c r="T71" t="s">
        <v>33</v>
      </c>
      <c r="U71" t="s">
        <v>34</v>
      </c>
      <c r="V71" t="s">
        <v>63</v>
      </c>
      <c r="W71" t="s">
        <v>85</v>
      </c>
      <c r="X71" t="s">
        <v>37</v>
      </c>
      <c r="Y71" t="s">
        <v>125</v>
      </c>
      <c r="Z71" t="s">
        <v>696</v>
      </c>
      <c r="AA71" t="s">
        <v>697</v>
      </c>
      <c r="AB71" t="s">
        <v>698</v>
      </c>
      <c r="AC71" t="s">
        <v>699</v>
      </c>
      <c r="AD71" t="s">
        <v>700</v>
      </c>
      <c r="AE71">
        <v>100</v>
      </c>
    </row>
    <row r="72" spans="1:31" x14ac:dyDescent="0.35">
      <c r="A72">
        <v>118686571203</v>
      </c>
      <c r="B72">
        <v>457681635</v>
      </c>
      <c r="C72" s="1">
        <v>45542.748171296298</v>
      </c>
      <c r="D72" s="1">
        <v>45542.801481481481</v>
      </c>
      <c r="E72" t="s">
        <v>554</v>
      </c>
      <c r="J72" t="s">
        <v>701</v>
      </c>
      <c r="K72" t="s">
        <v>702</v>
      </c>
      <c r="L72" t="s">
        <v>25</v>
      </c>
      <c r="M72" t="s">
        <v>99</v>
      </c>
      <c r="N72" t="s">
        <v>46</v>
      </c>
      <c r="O72" t="s">
        <v>28</v>
      </c>
      <c r="P72" t="s">
        <v>29</v>
      </c>
      <c r="Q72" t="s">
        <v>30</v>
      </c>
      <c r="R72" t="s">
        <v>31</v>
      </c>
      <c r="S72" t="s">
        <v>32</v>
      </c>
      <c r="T72" t="s">
        <v>33</v>
      </c>
      <c r="U72" t="s">
        <v>34</v>
      </c>
      <c r="V72" t="s">
        <v>63</v>
      </c>
      <c r="W72" t="s">
        <v>64</v>
      </c>
      <c r="X72" t="s">
        <v>73</v>
      </c>
      <c r="Y72" t="s">
        <v>125</v>
      </c>
      <c r="Z72" t="s">
        <v>703</v>
      </c>
      <c r="AA72" t="s">
        <v>704</v>
      </c>
      <c r="AB72" t="s">
        <v>705</v>
      </c>
      <c r="AC72" t="s">
        <v>706</v>
      </c>
      <c r="AD72" t="s">
        <v>707</v>
      </c>
      <c r="AE72">
        <v>100</v>
      </c>
    </row>
    <row r="73" spans="1:31" x14ac:dyDescent="0.35">
      <c r="A73">
        <v>118686586996</v>
      </c>
      <c r="B73">
        <v>457681635</v>
      </c>
      <c r="C73" s="1">
        <v>45542.77784722222</v>
      </c>
      <c r="D73" s="1">
        <v>45542.795659722222</v>
      </c>
      <c r="E73" t="s">
        <v>708</v>
      </c>
      <c r="J73" t="s">
        <v>59</v>
      </c>
      <c r="K73" t="s">
        <v>60</v>
      </c>
      <c r="L73" t="s">
        <v>25</v>
      </c>
      <c r="M73" t="s">
        <v>26</v>
      </c>
      <c r="N73" t="s">
        <v>46</v>
      </c>
      <c r="O73" t="s">
        <v>28</v>
      </c>
      <c r="P73" t="s">
        <v>29</v>
      </c>
      <c r="Q73" t="s">
        <v>30</v>
      </c>
      <c r="R73" t="s">
        <v>31</v>
      </c>
      <c r="S73" t="s">
        <v>32</v>
      </c>
      <c r="T73" t="s">
        <v>61</v>
      </c>
      <c r="U73" t="s">
        <v>62</v>
      </c>
      <c r="V73" t="s">
        <v>63</v>
      </c>
      <c r="W73" t="s">
        <v>64</v>
      </c>
      <c r="X73" t="s">
        <v>65</v>
      </c>
      <c r="Y73" t="s">
        <v>66</v>
      </c>
      <c r="Z73" t="s">
        <v>67</v>
      </c>
      <c r="AA73" t="s">
        <v>67</v>
      </c>
      <c r="AB73" t="s">
        <v>68</v>
      </c>
      <c r="AC73" t="s">
        <v>69</v>
      </c>
      <c r="AD73" t="s">
        <v>70</v>
      </c>
      <c r="AE73">
        <v>80</v>
      </c>
    </row>
    <row r="74" spans="1:31" x14ac:dyDescent="0.35">
      <c r="A74">
        <v>118686580808</v>
      </c>
      <c r="B74">
        <v>457681635</v>
      </c>
      <c r="C74" s="1">
        <v>45542.766550925924</v>
      </c>
      <c r="D74" s="1">
        <v>45542.772326388891</v>
      </c>
      <c r="E74" t="s">
        <v>554</v>
      </c>
      <c r="J74" t="s">
        <v>709</v>
      </c>
      <c r="K74" t="s">
        <v>710</v>
      </c>
      <c r="L74" t="s">
        <v>25</v>
      </c>
      <c r="M74" t="s">
        <v>99</v>
      </c>
      <c r="N74" t="s">
        <v>46</v>
      </c>
      <c r="O74" t="s">
        <v>28</v>
      </c>
      <c r="P74" t="s">
        <v>29</v>
      </c>
      <c r="Q74" t="s">
        <v>30</v>
      </c>
      <c r="R74" t="s">
        <v>31</v>
      </c>
      <c r="S74" t="s">
        <v>32</v>
      </c>
      <c r="T74" t="s">
        <v>33</v>
      </c>
      <c r="U74" t="s">
        <v>115</v>
      </c>
      <c r="V74" t="s">
        <v>63</v>
      </c>
      <c r="W74" t="s">
        <v>121</v>
      </c>
      <c r="X74" t="s">
        <v>73</v>
      </c>
      <c r="Y74" t="s">
        <v>74</v>
      </c>
      <c r="Z74" t="s">
        <v>711</v>
      </c>
      <c r="AA74" t="s">
        <v>427</v>
      </c>
      <c r="AB74" t="s">
        <v>712</v>
      </c>
      <c r="AC74" t="s">
        <v>713</v>
      </c>
      <c r="AD74" t="s">
        <v>714</v>
      </c>
      <c r="AE74">
        <v>81</v>
      </c>
    </row>
    <row r="75" spans="1:31" x14ac:dyDescent="0.35">
      <c r="A75">
        <v>118686537270</v>
      </c>
      <c r="B75">
        <v>457681635</v>
      </c>
      <c r="C75" s="1">
        <v>45542.683831018519</v>
      </c>
      <c r="D75" s="1">
        <v>45542.771122685182</v>
      </c>
      <c r="E75" t="s">
        <v>715</v>
      </c>
      <c r="J75" t="s">
        <v>716</v>
      </c>
      <c r="K75" t="s">
        <v>717</v>
      </c>
      <c r="L75" t="s">
        <v>25</v>
      </c>
      <c r="M75" t="s">
        <v>99</v>
      </c>
      <c r="N75" t="s">
        <v>46</v>
      </c>
      <c r="O75" t="s">
        <v>112</v>
      </c>
      <c r="P75" t="s">
        <v>94</v>
      </c>
      <c r="Q75" t="s">
        <v>101</v>
      </c>
      <c r="R75" t="s">
        <v>31</v>
      </c>
      <c r="S75" t="s">
        <v>110</v>
      </c>
      <c r="T75" t="s">
        <v>33</v>
      </c>
      <c r="U75" t="s">
        <v>34</v>
      </c>
      <c r="V75" t="s">
        <v>63</v>
      </c>
      <c r="W75" t="s">
        <v>64</v>
      </c>
      <c r="X75" t="s">
        <v>73</v>
      </c>
      <c r="Y75" t="s">
        <v>66</v>
      </c>
    </row>
    <row r="76" spans="1:31" x14ac:dyDescent="0.35">
      <c r="A76">
        <v>118686572094</v>
      </c>
      <c r="B76">
        <v>457681635</v>
      </c>
      <c r="C76" s="1">
        <v>45542.749884259261</v>
      </c>
      <c r="D76" s="1">
        <v>45542.766770833332</v>
      </c>
      <c r="E76" t="s">
        <v>554</v>
      </c>
      <c r="J76" t="s">
        <v>718</v>
      </c>
      <c r="K76" t="s">
        <v>719</v>
      </c>
      <c r="L76" t="s">
        <v>25</v>
      </c>
      <c r="M76" t="s">
        <v>99</v>
      </c>
      <c r="N76" t="s">
        <v>46</v>
      </c>
      <c r="O76" t="s">
        <v>28</v>
      </c>
      <c r="P76" t="s">
        <v>29</v>
      </c>
      <c r="Q76" t="s">
        <v>30</v>
      </c>
      <c r="R76" t="s">
        <v>31</v>
      </c>
      <c r="S76" t="s">
        <v>32</v>
      </c>
      <c r="T76" t="s">
        <v>33</v>
      </c>
      <c r="U76" t="s">
        <v>34</v>
      </c>
      <c r="V76" t="s">
        <v>63</v>
      </c>
      <c r="W76" t="s">
        <v>85</v>
      </c>
      <c r="X76" t="s">
        <v>73</v>
      </c>
      <c r="Y76" t="s">
        <v>125</v>
      </c>
      <c r="Z76" t="s">
        <v>720</v>
      </c>
      <c r="AA76" t="s">
        <v>674</v>
      </c>
      <c r="AB76" t="s">
        <v>721</v>
      </c>
      <c r="AC76" t="s">
        <v>676</v>
      </c>
      <c r="AD76" t="s">
        <v>722</v>
      </c>
      <c r="AE76">
        <v>60</v>
      </c>
    </row>
    <row r="77" spans="1:31" x14ac:dyDescent="0.35">
      <c r="A77">
        <v>118686545891</v>
      </c>
      <c r="B77">
        <v>457681635</v>
      </c>
      <c r="C77" s="1">
        <v>45542.69971064815</v>
      </c>
      <c r="D77" s="1">
        <v>45542.7658912037</v>
      </c>
      <c r="E77" t="s">
        <v>554</v>
      </c>
      <c r="J77" t="s">
        <v>723</v>
      </c>
      <c r="K77" t="s">
        <v>724</v>
      </c>
      <c r="L77" t="s">
        <v>25</v>
      </c>
      <c r="M77" t="s">
        <v>99</v>
      </c>
      <c r="N77" t="s">
        <v>46</v>
      </c>
      <c r="O77" t="s">
        <v>28</v>
      </c>
      <c r="P77" t="s">
        <v>29</v>
      </c>
      <c r="Q77" t="s">
        <v>30</v>
      </c>
      <c r="R77" t="s">
        <v>31</v>
      </c>
      <c r="S77" t="s">
        <v>110</v>
      </c>
      <c r="T77" t="s">
        <v>33</v>
      </c>
      <c r="U77" t="s">
        <v>34</v>
      </c>
      <c r="V77" t="s">
        <v>63</v>
      </c>
      <c r="W77" t="s">
        <v>121</v>
      </c>
      <c r="X77" t="s">
        <v>73</v>
      </c>
      <c r="Y77" t="s">
        <v>125</v>
      </c>
      <c r="Z77" t="s">
        <v>725</v>
      </c>
      <c r="AA77" t="s">
        <v>726</v>
      </c>
      <c r="AB77" t="s">
        <v>727</v>
      </c>
      <c r="AC77" t="s">
        <v>728</v>
      </c>
      <c r="AD77" t="s">
        <v>729</v>
      </c>
      <c r="AE77">
        <v>60</v>
      </c>
    </row>
    <row r="78" spans="1:31" x14ac:dyDescent="0.35">
      <c r="A78">
        <v>118686571783</v>
      </c>
      <c r="B78">
        <v>457681635</v>
      </c>
      <c r="C78" s="1">
        <v>45542.748645833337</v>
      </c>
      <c r="D78" s="1">
        <v>45542.765393518515</v>
      </c>
      <c r="E78" t="s">
        <v>730</v>
      </c>
      <c r="J78" t="s">
        <v>731</v>
      </c>
      <c r="K78" t="s">
        <v>732</v>
      </c>
      <c r="L78" t="s">
        <v>25</v>
      </c>
      <c r="M78" t="s">
        <v>99</v>
      </c>
      <c r="N78" t="s">
        <v>107</v>
      </c>
      <c r="O78" t="s">
        <v>112</v>
      </c>
      <c r="P78" t="s">
        <v>92</v>
      </c>
      <c r="Q78" t="s">
        <v>100</v>
      </c>
      <c r="R78" t="s">
        <v>31</v>
      </c>
      <c r="S78" t="s">
        <v>84</v>
      </c>
      <c r="T78" t="s">
        <v>33</v>
      </c>
      <c r="U78" t="s">
        <v>34</v>
      </c>
      <c r="V78" t="s">
        <v>63</v>
      </c>
      <c r="W78" t="s">
        <v>121</v>
      </c>
      <c r="X78" t="s">
        <v>65</v>
      </c>
      <c r="Y78" t="s">
        <v>74</v>
      </c>
      <c r="Z78" t="s">
        <v>733</v>
      </c>
      <c r="AA78" t="s">
        <v>734</v>
      </c>
      <c r="AB78" t="s">
        <v>735</v>
      </c>
      <c r="AC78" t="s">
        <v>736</v>
      </c>
      <c r="AD78" t="s">
        <v>737</v>
      </c>
      <c r="AE78">
        <v>55</v>
      </c>
    </row>
    <row r="79" spans="1:31" x14ac:dyDescent="0.35">
      <c r="A79">
        <v>118686571883</v>
      </c>
      <c r="B79">
        <v>457681635</v>
      </c>
      <c r="C79" s="1">
        <v>45542.749386574076</v>
      </c>
      <c r="D79" s="1">
        <v>45542.764768518522</v>
      </c>
      <c r="E79" t="s">
        <v>554</v>
      </c>
      <c r="J79" t="s">
        <v>738</v>
      </c>
      <c r="K79" t="s">
        <v>739</v>
      </c>
      <c r="L79" t="s">
        <v>25</v>
      </c>
      <c r="M79" t="s">
        <v>99</v>
      </c>
      <c r="N79" t="s">
        <v>46</v>
      </c>
      <c r="O79" t="s">
        <v>111</v>
      </c>
      <c r="P79" t="s">
        <v>94</v>
      </c>
      <c r="Q79" t="s">
        <v>30</v>
      </c>
      <c r="R79" t="s">
        <v>31</v>
      </c>
      <c r="S79" t="s">
        <v>110</v>
      </c>
      <c r="T79" t="s">
        <v>61</v>
      </c>
      <c r="U79" t="s">
        <v>34</v>
      </c>
      <c r="V79" t="s">
        <v>63</v>
      </c>
      <c r="W79" t="s">
        <v>36</v>
      </c>
      <c r="X79" t="s">
        <v>123</v>
      </c>
      <c r="Y79" t="s">
        <v>38</v>
      </c>
      <c r="Z79" t="s">
        <v>740</v>
      </c>
      <c r="AA79" t="s">
        <v>741</v>
      </c>
      <c r="AB79" t="s">
        <v>742</v>
      </c>
      <c r="AC79" t="s">
        <v>743</v>
      </c>
      <c r="AD79" t="s">
        <v>744</v>
      </c>
      <c r="AE79">
        <v>48</v>
      </c>
    </row>
    <row r="80" spans="1:31" x14ac:dyDescent="0.35">
      <c r="A80">
        <v>118686571484</v>
      </c>
      <c r="B80">
        <v>457681635</v>
      </c>
      <c r="C80" s="1">
        <v>45542.748657407406</v>
      </c>
      <c r="D80" s="1">
        <v>45542.763993055552</v>
      </c>
      <c r="E80" t="s">
        <v>554</v>
      </c>
      <c r="J80" t="s">
        <v>745</v>
      </c>
      <c r="K80" t="s">
        <v>746</v>
      </c>
      <c r="L80" t="s">
        <v>25</v>
      </c>
      <c r="M80" t="s">
        <v>99</v>
      </c>
      <c r="N80" t="s">
        <v>46</v>
      </c>
      <c r="O80" t="s">
        <v>109</v>
      </c>
      <c r="P80" t="s">
        <v>29</v>
      </c>
      <c r="Q80" t="s">
        <v>101</v>
      </c>
      <c r="R80" t="s">
        <v>31</v>
      </c>
      <c r="S80" t="s">
        <v>84</v>
      </c>
      <c r="T80" t="s">
        <v>28</v>
      </c>
      <c r="U80" t="s">
        <v>62</v>
      </c>
      <c r="V80" t="s">
        <v>118</v>
      </c>
      <c r="W80" t="s">
        <v>36</v>
      </c>
      <c r="X80" t="s">
        <v>73</v>
      </c>
      <c r="Y80" t="s">
        <v>74</v>
      </c>
      <c r="Z80" t="s">
        <v>747</v>
      </c>
      <c r="AA80" t="s">
        <v>372</v>
      </c>
      <c r="AB80" t="s">
        <v>748</v>
      </c>
      <c r="AC80" t="s">
        <v>749</v>
      </c>
      <c r="AD80" t="s">
        <v>736</v>
      </c>
      <c r="AE80">
        <v>40</v>
      </c>
    </row>
    <row r="81" spans="1:31" x14ac:dyDescent="0.35">
      <c r="A81">
        <v>118686547840</v>
      </c>
      <c r="B81">
        <v>457681635</v>
      </c>
      <c r="C81" s="1">
        <v>45542.700902777775</v>
      </c>
      <c r="D81" s="1">
        <v>45542.763032407405</v>
      </c>
      <c r="E81" t="s">
        <v>554</v>
      </c>
      <c r="J81" t="s">
        <v>750</v>
      </c>
      <c r="K81" t="s">
        <v>751</v>
      </c>
      <c r="L81" t="s">
        <v>25</v>
      </c>
      <c r="M81" t="s">
        <v>99</v>
      </c>
      <c r="N81" t="s">
        <v>46</v>
      </c>
      <c r="O81" t="s">
        <v>28</v>
      </c>
      <c r="P81" t="s">
        <v>29</v>
      </c>
      <c r="Q81" t="s">
        <v>30</v>
      </c>
      <c r="R81" t="s">
        <v>31</v>
      </c>
      <c r="S81" t="s">
        <v>110</v>
      </c>
      <c r="T81" t="s">
        <v>33</v>
      </c>
      <c r="U81" t="s">
        <v>34</v>
      </c>
      <c r="V81" t="s">
        <v>63</v>
      </c>
      <c r="W81" t="s">
        <v>121</v>
      </c>
      <c r="X81" t="s">
        <v>73</v>
      </c>
      <c r="Y81" t="s">
        <v>125</v>
      </c>
      <c r="Z81" t="s">
        <v>612</v>
      </c>
      <c r="AA81">
        <v>0</v>
      </c>
      <c r="AB81" t="s">
        <v>613</v>
      </c>
      <c r="AC81" t="s">
        <v>752</v>
      </c>
      <c r="AD81" t="s">
        <v>615</v>
      </c>
      <c r="AE81">
        <v>13</v>
      </c>
    </row>
    <row r="82" spans="1:31" x14ac:dyDescent="0.35">
      <c r="A82">
        <v>118686543128</v>
      </c>
      <c r="B82">
        <v>457681635</v>
      </c>
      <c r="C82" s="1">
        <v>45542.694027777776</v>
      </c>
      <c r="D82" s="1">
        <v>45542.76289351852</v>
      </c>
      <c r="E82" t="s">
        <v>554</v>
      </c>
      <c r="J82" t="s">
        <v>753</v>
      </c>
      <c r="K82" t="s">
        <v>754</v>
      </c>
      <c r="L82" t="s">
        <v>25</v>
      </c>
      <c r="M82" t="s">
        <v>99</v>
      </c>
      <c r="N82" t="s">
        <v>46</v>
      </c>
      <c r="O82" t="s">
        <v>28</v>
      </c>
      <c r="P82" t="s">
        <v>29</v>
      </c>
      <c r="Q82" t="s">
        <v>30</v>
      </c>
      <c r="R82" t="s">
        <v>31</v>
      </c>
      <c r="S82" t="s">
        <v>32</v>
      </c>
      <c r="T82" t="s">
        <v>33</v>
      </c>
      <c r="U82" t="s">
        <v>115</v>
      </c>
      <c r="V82" t="s">
        <v>63</v>
      </c>
      <c r="W82" t="s">
        <v>121</v>
      </c>
      <c r="X82" t="s">
        <v>73</v>
      </c>
      <c r="Y82" t="s">
        <v>125</v>
      </c>
      <c r="Z82" t="s">
        <v>755</v>
      </c>
      <c r="AA82" t="s">
        <v>389</v>
      </c>
      <c r="AB82" t="s">
        <v>756</v>
      </c>
      <c r="AC82" t="s">
        <v>757</v>
      </c>
      <c r="AD82" t="s">
        <v>758</v>
      </c>
      <c r="AE82">
        <v>50</v>
      </c>
    </row>
    <row r="83" spans="1:31" x14ac:dyDescent="0.35">
      <c r="A83">
        <v>118686572116</v>
      </c>
      <c r="B83">
        <v>457681635</v>
      </c>
      <c r="C83" s="1">
        <v>45542.748460648145</v>
      </c>
      <c r="D83" s="1">
        <v>45542.76284722222</v>
      </c>
      <c r="E83" t="s">
        <v>554</v>
      </c>
      <c r="J83" t="s">
        <v>759</v>
      </c>
      <c r="K83" t="s">
        <v>556</v>
      </c>
      <c r="L83" t="s">
        <v>25</v>
      </c>
      <c r="M83" t="s">
        <v>99</v>
      </c>
      <c r="N83" t="s">
        <v>46</v>
      </c>
      <c r="O83" t="s">
        <v>28</v>
      </c>
      <c r="P83" t="s">
        <v>29</v>
      </c>
      <c r="Q83" t="s">
        <v>30</v>
      </c>
      <c r="R83" t="s">
        <v>31</v>
      </c>
      <c r="S83" t="s">
        <v>110</v>
      </c>
      <c r="T83" t="s">
        <v>33</v>
      </c>
      <c r="U83" t="s">
        <v>34</v>
      </c>
      <c r="V83" t="s">
        <v>63</v>
      </c>
      <c r="W83" t="s">
        <v>121</v>
      </c>
      <c r="X83" t="s">
        <v>73</v>
      </c>
      <c r="Y83" t="s">
        <v>125</v>
      </c>
      <c r="Z83" t="s">
        <v>760</v>
      </c>
      <c r="AA83" t="s">
        <v>389</v>
      </c>
      <c r="AB83" t="s">
        <v>761</v>
      </c>
      <c r="AC83" t="s">
        <v>762</v>
      </c>
      <c r="AD83" t="s">
        <v>763</v>
      </c>
      <c r="AE83">
        <v>51</v>
      </c>
    </row>
    <row r="84" spans="1:31" x14ac:dyDescent="0.35">
      <c r="A84">
        <v>118686545736</v>
      </c>
      <c r="B84">
        <v>457681635</v>
      </c>
      <c r="C84" s="1">
        <v>45542.69935185185</v>
      </c>
      <c r="D84" s="1">
        <v>45542.762754629628</v>
      </c>
      <c r="E84" t="s">
        <v>554</v>
      </c>
      <c r="J84" t="s">
        <v>764</v>
      </c>
      <c r="K84" t="s">
        <v>765</v>
      </c>
      <c r="L84" t="s">
        <v>25</v>
      </c>
      <c r="M84" t="s">
        <v>99</v>
      </c>
      <c r="N84" t="s">
        <v>46</v>
      </c>
      <c r="O84" t="s">
        <v>28</v>
      </c>
      <c r="P84" t="s">
        <v>29</v>
      </c>
      <c r="Q84" t="s">
        <v>30</v>
      </c>
      <c r="R84" t="s">
        <v>31</v>
      </c>
      <c r="S84" t="s">
        <v>110</v>
      </c>
      <c r="T84" t="s">
        <v>33</v>
      </c>
      <c r="U84" t="s">
        <v>34</v>
      </c>
      <c r="V84" t="s">
        <v>63</v>
      </c>
      <c r="W84" t="s">
        <v>121</v>
      </c>
      <c r="X84" t="s">
        <v>65</v>
      </c>
      <c r="Y84" t="s">
        <v>125</v>
      </c>
      <c r="Z84" t="s">
        <v>766</v>
      </c>
      <c r="AA84" t="s">
        <v>767</v>
      </c>
      <c r="AB84" t="s">
        <v>768</v>
      </c>
      <c r="AC84" t="s">
        <v>516</v>
      </c>
      <c r="AD84" t="s">
        <v>516</v>
      </c>
      <c r="AE84">
        <v>72</v>
      </c>
    </row>
    <row r="85" spans="1:31" x14ac:dyDescent="0.35">
      <c r="A85">
        <v>118686573279</v>
      </c>
      <c r="B85">
        <v>457681635</v>
      </c>
      <c r="C85" s="1">
        <v>45542.752071759256</v>
      </c>
      <c r="D85" s="1">
        <v>45542.762025462966</v>
      </c>
      <c r="E85" t="s">
        <v>769</v>
      </c>
      <c r="J85" t="s">
        <v>770</v>
      </c>
      <c r="K85" t="s">
        <v>771</v>
      </c>
      <c r="L85" t="s">
        <v>25</v>
      </c>
      <c r="M85" t="s">
        <v>99</v>
      </c>
      <c r="N85" t="s">
        <v>46</v>
      </c>
      <c r="O85" t="s">
        <v>28</v>
      </c>
      <c r="P85" t="s">
        <v>29</v>
      </c>
      <c r="Q85" t="s">
        <v>30</v>
      </c>
      <c r="R85" t="s">
        <v>31</v>
      </c>
      <c r="S85" t="s">
        <v>32</v>
      </c>
      <c r="T85" t="s">
        <v>61</v>
      </c>
      <c r="U85" t="s">
        <v>34</v>
      </c>
      <c r="V85" t="s">
        <v>63</v>
      </c>
      <c r="W85" t="s">
        <v>36</v>
      </c>
      <c r="X85" t="s">
        <v>73</v>
      </c>
      <c r="Y85" t="s">
        <v>125</v>
      </c>
      <c r="Z85" t="s">
        <v>772</v>
      </c>
      <c r="AA85" t="s">
        <v>773</v>
      </c>
      <c r="AB85" t="s">
        <v>774</v>
      </c>
      <c r="AC85">
        <v>0</v>
      </c>
      <c r="AD85">
        <v>0</v>
      </c>
      <c r="AE85">
        <v>93</v>
      </c>
    </row>
    <row r="86" spans="1:31" x14ac:dyDescent="0.35">
      <c r="A86">
        <v>118686571870</v>
      </c>
      <c r="B86">
        <v>457681635</v>
      </c>
      <c r="C86" s="1">
        <v>45542.749421296299</v>
      </c>
      <c r="D86" s="1">
        <v>45542.761979166666</v>
      </c>
      <c r="E86" t="s">
        <v>554</v>
      </c>
      <c r="J86" t="s">
        <v>775</v>
      </c>
      <c r="K86" t="s">
        <v>776</v>
      </c>
      <c r="L86" t="s">
        <v>25</v>
      </c>
      <c r="M86" t="s">
        <v>99</v>
      </c>
      <c r="N86" t="s">
        <v>46</v>
      </c>
      <c r="O86" t="s">
        <v>28</v>
      </c>
      <c r="P86" t="s">
        <v>29</v>
      </c>
      <c r="Q86" t="s">
        <v>30</v>
      </c>
      <c r="R86" t="s">
        <v>38</v>
      </c>
      <c r="S86" t="s">
        <v>32</v>
      </c>
      <c r="T86" t="s">
        <v>33</v>
      </c>
      <c r="U86" t="s">
        <v>115</v>
      </c>
      <c r="V86" t="s">
        <v>63</v>
      </c>
      <c r="W86" t="s">
        <v>121</v>
      </c>
      <c r="X86" t="s">
        <v>73</v>
      </c>
      <c r="Y86" t="s">
        <v>125</v>
      </c>
      <c r="Z86" t="s">
        <v>777</v>
      </c>
      <c r="AA86" t="s">
        <v>778</v>
      </c>
      <c r="AB86" t="s">
        <v>779</v>
      </c>
      <c r="AC86" t="s">
        <v>780</v>
      </c>
      <c r="AD86" t="s">
        <v>781</v>
      </c>
      <c r="AE86">
        <v>40</v>
      </c>
    </row>
    <row r="87" spans="1:31" x14ac:dyDescent="0.35">
      <c r="A87">
        <v>118686538853</v>
      </c>
      <c r="B87">
        <v>457681635</v>
      </c>
      <c r="C87" s="1">
        <v>45542.686886574076</v>
      </c>
      <c r="D87" s="1">
        <v>45542.757627314815</v>
      </c>
      <c r="E87" t="s">
        <v>414</v>
      </c>
      <c r="J87" t="s">
        <v>782</v>
      </c>
      <c r="K87" t="s">
        <v>783</v>
      </c>
      <c r="L87" t="s">
        <v>25</v>
      </c>
      <c r="M87" t="s">
        <v>99</v>
      </c>
      <c r="N87" t="s">
        <v>46</v>
      </c>
      <c r="O87" t="s">
        <v>28</v>
      </c>
      <c r="P87" t="s">
        <v>29</v>
      </c>
      <c r="Q87" t="s">
        <v>30</v>
      </c>
      <c r="R87" t="s">
        <v>31</v>
      </c>
      <c r="S87" t="s">
        <v>32</v>
      </c>
      <c r="T87" t="s">
        <v>33</v>
      </c>
      <c r="U87" t="s">
        <v>34</v>
      </c>
      <c r="V87" t="s">
        <v>63</v>
      </c>
      <c r="W87" t="s">
        <v>85</v>
      </c>
      <c r="X87" t="s">
        <v>73</v>
      </c>
      <c r="Y87" t="s">
        <v>125</v>
      </c>
      <c r="Z87" t="s">
        <v>784</v>
      </c>
      <c r="AA87" t="s">
        <v>785</v>
      </c>
      <c r="AB87" t="s">
        <v>786</v>
      </c>
      <c r="AC87" t="s">
        <v>787</v>
      </c>
      <c r="AD87" t="s">
        <v>788</v>
      </c>
      <c r="AE87">
        <v>75</v>
      </c>
    </row>
    <row r="88" spans="1:31" x14ac:dyDescent="0.35">
      <c r="A88">
        <v>118686538650</v>
      </c>
      <c r="B88">
        <v>457681635</v>
      </c>
      <c r="C88" s="1">
        <v>45542.68645833333</v>
      </c>
      <c r="D88" s="1">
        <v>45542.757268518515</v>
      </c>
      <c r="E88" t="s">
        <v>414</v>
      </c>
      <c r="J88" t="s">
        <v>789</v>
      </c>
      <c r="K88" t="s">
        <v>790</v>
      </c>
      <c r="L88" t="s">
        <v>25</v>
      </c>
      <c r="M88" t="s">
        <v>99</v>
      </c>
      <c r="N88" t="s">
        <v>46</v>
      </c>
      <c r="O88" t="s">
        <v>28</v>
      </c>
      <c r="P88" t="s">
        <v>29</v>
      </c>
      <c r="Q88" t="s">
        <v>30</v>
      </c>
      <c r="R88" t="s">
        <v>31</v>
      </c>
      <c r="S88" t="s">
        <v>32</v>
      </c>
      <c r="T88" t="s">
        <v>33</v>
      </c>
      <c r="U88" t="s">
        <v>34</v>
      </c>
      <c r="V88" t="s">
        <v>63</v>
      </c>
      <c r="W88" t="s">
        <v>85</v>
      </c>
      <c r="X88" t="s">
        <v>73</v>
      </c>
      <c r="Y88" t="s">
        <v>125</v>
      </c>
      <c r="Z88" t="s">
        <v>791</v>
      </c>
      <c r="AA88" t="s">
        <v>785</v>
      </c>
      <c r="AB88" t="s">
        <v>786</v>
      </c>
      <c r="AC88" t="s">
        <v>787</v>
      </c>
      <c r="AD88" t="s">
        <v>788</v>
      </c>
      <c r="AE88">
        <v>71</v>
      </c>
    </row>
    <row r="89" spans="1:31" x14ac:dyDescent="0.35">
      <c r="A89">
        <v>118686574769</v>
      </c>
      <c r="B89">
        <v>457681635</v>
      </c>
      <c r="C89" s="1">
        <v>45542.754907407405</v>
      </c>
      <c r="D89" s="1">
        <v>45542.755937499998</v>
      </c>
      <c r="E89" t="s">
        <v>554</v>
      </c>
      <c r="J89" t="s">
        <v>678</v>
      </c>
      <c r="K89" t="s">
        <v>792</v>
      </c>
      <c r="L89" t="s">
        <v>25</v>
      </c>
      <c r="M89" t="s">
        <v>99</v>
      </c>
      <c r="N89" t="s">
        <v>46</v>
      </c>
      <c r="O89" t="s">
        <v>28</v>
      </c>
      <c r="P89" t="s">
        <v>29</v>
      </c>
      <c r="Q89" t="s">
        <v>30</v>
      </c>
      <c r="R89" t="s">
        <v>31</v>
      </c>
      <c r="S89" t="s">
        <v>32</v>
      </c>
      <c r="T89" t="s">
        <v>61</v>
      </c>
      <c r="U89" t="s">
        <v>34</v>
      </c>
      <c r="V89" t="s">
        <v>63</v>
      </c>
      <c r="W89" t="s">
        <v>85</v>
      </c>
      <c r="X89" t="s">
        <v>65</v>
      </c>
      <c r="Y89" t="s">
        <v>125</v>
      </c>
    </row>
    <row r="90" spans="1:31" x14ac:dyDescent="0.35">
      <c r="A90">
        <v>118686532005</v>
      </c>
      <c r="B90">
        <v>457681635</v>
      </c>
      <c r="C90" s="1">
        <v>45542.659456018519</v>
      </c>
      <c r="D90" s="1">
        <v>45542.754907407405</v>
      </c>
      <c r="E90" t="s">
        <v>793</v>
      </c>
      <c r="J90" t="s">
        <v>794</v>
      </c>
      <c r="K90" t="s">
        <v>795</v>
      </c>
      <c r="L90" t="s">
        <v>25</v>
      </c>
      <c r="M90" t="s">
        <v>99</v>
      </c>
      <c r="N90" t="s">
        <v>46</v>
      </c>
      <c r="O90" t="s">
        <v>28</v>
      </c>
      <c r="P90" t="s">
        <v>29</v>
      </c>
      <c r="Q90" t="s">
        <v>30</v>
      </c>
      <c r="R90" t="s">
        <v>31</v>
      </c>
      <c r="S90" t="s">
        <v>32</v>
      </c>
      <c r="T90" t="s">
        <v>33</v>
      </c>
      <c r="U90" t="s">
        <v>34</v>
      </c>
      <c r="V90" t="s">
        <v>63</v>
      </c>
      <c r="W90" t="s">
        <v>85</v>
      </c>
      <c r="X90" t="s">
        <v>37</v>
      </c>
      <c r="Y90" t="s">
        <v>125</v>
      </c>
      <c r="Z90" t="s">
        <v>796</v>
      </c>
      <c r="AA90" t="s">
        <v>797</v>
      </c>
      <c r="AB90" t="s">
        <v>797</v>
      </c>
      <c r="AC90" t="s">
        <v>798</v>
      </c>
      <c r="AD90" t="s">
        <v>748</v>
      </c>
      <c r="AE90">
        <v>83</v>
      </c>
    </row>
    <row r="91" spans="1:31" x14ac:dyDescent="0.35">
      <c r="A91">
        <v>118686547434</v>
      </c>
      <c r="B91">
        <v>457681635</v>
      </c>
      <c r="C91" s="1">
        <v>45542.701342592591</v>
      </c>
      <c r="D91" s="1">
        <v>45542.754629629628</v>
      </c>
      <c r="E91" t="s">
        <v>414</v>
      </c>
      <c r="J91" t="s">
        <v>799</v>
      </c>
      <c r="K91" t="s">
        <v>800</v>
      </c>
      <c r="L91" t="s">
        <v>25</v>
      </c>
      <c r="M91" t="s">
        <v>99</v>
      </c>
      <c r="N91" t="s">
        <v>46</v>
      </c>
      <c r="O91" t="s">
        <v>28</v>
      </c>
      <c r="P91" t="s">
        <v>29</v>
      </c>
      <c r="Q91" t="s">
        <v>30</v>
      </c>
      <c r="R91" t="s">
        <v>31</v>
      </c>
      <c r="S91" t="s">
        <v>32</v>
      </c>
      <c r="T91" t="s">
        <v>33</v>
      </c>
      <c r="U91" t="s">
        <v>34</v>
      </c>
      <c r="V91" t="s">
        <v>63</v>
      </c>
      <c r="W91" t="s">
        <v>64</v>
      </c>
      <c r="X91" t="s">
        <v>73</v>
      </c>
      <c r="Y91" t="s">
        <v>125</v>
      </c>
      <c r="Z91" t="s">
        <v>801</v>
      </c>
      <c r="AA91" t="s">
        <v>802</v>
      </c>
      <c r="AB91" t="s">
        <v>803</v>
      </c>
      <c r="AC91" t="s">
        <v>804</v>
      </c>
      <c r="AD91" t="s">
        <v>805</v>
      </c>
      <c r="AE91">
        <v>55</v>
      </c>
    </row>
    <row r="92" spans="1:31" x14ac:dyDescent="0.35">
      <c r="A92">
        <v>118686568860</v>
      </c>
      <c r="B92">
        <v>457681635</v>
      </c>
      <c r="C92" s="1">
        <v>45542.743402777778</v>
      </c>
      <c r="D92" s="1">
        <v>45542.754479166666</v>
      </c>
      <c r="E92" t="s">
        <v>363</v>
      </c>
      <c r="J92" t="s">
        <v>806</v>
      </c>
      <c r="K92" t="s">
        <v>807</v>
      </c>
      <c r="L92" t="s">
        <v>25</v>
      </c>
      <c r="M92" t="s">
        <v>99</v>
      </c>
      <c r="N92" t="s">
        <v>46</v>
      </c>
      <c r="O92" t="s">
        <v>28</v>
      </c>
      <c r="P92" t="s">
        <v>29</v>
      </c>
      <c r="Q92" t="s">
        <v>100</v>
      </c>
      <c r="R92" t="s">
        <v>31</v>
      </c>
      <c r="S92" t="s">
        <v>32</v>
      </c>
      <c r="T92" t="s">
        <v>28</v>
      </c>
      <c r="U92" t="s">
        <v>115</v>
      </c>
      <c r="V92" t="s">
        <v>63</v>
      </c>
      <c r="W92" t="s">
        <v>85</v>
      </c>
      <c r="X92" t="s">
        <v>37</v>
      </c>
      <c r="Y92" t="s">
        <v>38</v>
      </c>
      <c r="Z92" t="s">
        <v>808</v>
      </c>
      <c r="AA92" t="s">
        <v>809</v>
      </c>
      <c r="AB92" t="s">
        <v>810</v>
      </c>
      <c r="AC92" t="s">
        <v>811</v>
      </c>
      <c r="AD92" t="s">
        <v>812</v>
      </c>
      <c r="AE92">
        <v>70</v>
      </c>
    </row>
    <row r="93" spans="1:31" x14ac:dyDescent="0.35">
      <c r="A93">
        <v>118686545684</v>
      </c>
      <c r="B93">
        <v>457681635</v>
      </c>
      <c r="C93" s="1">
        <v>45542.699328703704</v>
      </c>
      <c r="D93" s="1">
        <v>45542.751354166663</v>
      </c>
      <c r="E93" t="s">
        <v>414</v>
      </c>
      <c r="J93" t="s">
        <v>813</v>
      </c>
      <c r="K93" t="s">
        <v>814</v>
      </c>
      <c r="L93" t="s">
        <v>25</v>
      </c>
      <c r="M93" t="s">
        <v>99</v>
      </c>
      <c r="N93" t="s">
        <v>46</v>
      </c>
      <c r="O93" t="s">
        <v>28</v>
      </c>
      <c r="P93" t="s">
        <v>29</v>
      </c>
      <c r="Q93" t="s">
        <v>30</v>
      </c>
      <c r="R93" t="s">
        <v>31</v>
      </c>
      <c r="S93" t="s">
        <v>32</v>
      </c>
      <c r="T93" t="s">
        <v>33</v>
      </c>
      <c r="U93" t="s">
        <v>34</v>
      </c>
      <c r="V93" t="s">
        <v>63</v>
      </c>
      <c r="W93" t="s">
        <v>64</v>
      </c>
      <c r="X93" t="s">
        <v>73</v>
      </c>
      <c r="Y93" t="s">
        <v>125</v>
      </c>
      <c r="Z93" t="s">
        <v>815</v>
      </c>
      <c r="AA93" t="s">
        <v>816</v>
      </c>
      <c r="AB93" t="s">
        <v>817</v>
      </c>
      <c r="AC93" t="s">
        <v>818</v>
      </c>
      <c r="AD93" t="s">
        <v>819</v>
      </c>
      <c r="AE93">
        <v>96</v>
      </c>
    </row>
    <row r="94" spans="1:31" x14ac:dyDescent="0.35">
      <c r="A94">
        <v>118686561492</v>
      </c>
      <c r="B94">
        <v>457681635</v>
      </c>
      <c r="C94" s="1">
        <v>45542.729537037034</v>
      </c>
      <c r="D94" s="1">
        <v>45542.748923611114</v>
      </c>
      <c r="E94" t="s">
        <v>414</v>
      </c>
      <c r="J94" t="s">
        <v>820</v>
      </c>
      <c r="K94" t="s">
        <v>821</v>
      </c>
      <c r="L94" t="s">
        <v>25</v>
      </c>
      <c r="M94" t="s">
        <v>99</v>
      </c>
      <c r="N94" t="s">
        <v>46</v>
      </c>
      <c r="O94" t="s">
        <v>28</v>
      </c>
      <c r="P94" t="s">
        <v>29</v>
      </c>
      <c r="Q94" t="s">
        <v>30</v>
      </c>
      <c r="R94" t="s">
        <v>31</v>
      </c>
      <c r="S94" t="s">
        <v>32</v>
      </c>
      <c r="T94" t="s">
        <v>61</v>
      </c>
      <c r="U94" t="s">
        <v>34</v>
      </c>
      <c r="V94" t="s">
        <v>63</v>
      </c>
      <c r="W94" t="s">
        <v>64</v>
      </c>
      <c r="X94" t="s">
        <v>73</v>
      </c>
      <c r="Y94" t="s">
        <v>125</v>
      </c>
      <c r="Z94" t="s">
        <v>822</v>
      </c>
      <c r="AA94" t="s">
        <v>823</v>
      </c>
      <c r="AB94" t="s">
        <v>824</v>
      </c>
      <c r="AC94" t="s">
        <v>825</v>
      </c>
      <c r="AD94" t="s">
        <v>826</v>
      </c>
      <c r="AE94">
        <v>85</v>
      </c>
    </row>
    <row r="95" spans="1:31" x14ac:dyDescent="0.35">
      <c r="A95">
        <v>118686547675</v>
      </c>
      <c r="B95">
        <v>457681635</v>
      </c>
      <c r="C95" s="1">
        <v>45542.703067129631</v>
      </c>
      <c r="D95" s="1">
        <v>45542.748784722222</v>
      </c>
      <c r="E95" t="s">
        <v>414</v>
      </c>
      <c r="J95" t="s">
        <v>827</v>
      </c>
      <c r="K95" t="s">
        <v>828</v>
      </c>
      <c r="L95" t="s">
        <v>25</v>
      </c>
      <c r="M95" t="s">
        <v>99</v>
      </c>
      <c r="N95" t="s">
        <v>46</v>
      </c>
      <c r="O95" t="s">
        <v>28</v>
      </c>
      <c r="P95" t="s">
        <v>29</v>
      </c>
      <c r="Q95" t="s">
        <v>30</v>
      </c>
      <c r="R95" t="s">
        <v>31</v>
      </c>
      <c r="S95" t="s">
        <v>32</v>
      </c>
      <c r="T95" t="s">
        <v>33</v>
      </c>
      <c r="U95" t="s">
        <v>34</v>
      </c>
      <c r="V95" t="s">
        <v>63</v>
      </c>
      <c r="W95" t="s">
        <v>64</v>
      </c>
      <c r="X95" t="s">
        <v>73</v>
      </c>
      <c r="Y95" t="s">
        <v>125</v>
      </c>
      <c r="Z95" t="s">
        <v>829</v>
      </c>
      <c r="AA95" t="s">
        <v>830</v>
      </c>
      <c r="AB95" t="s">
        <v>831</v>
      </c>
      <c r="AC95" t="s">
        <v>832</v>
      </c>
      <c r="AD95" t="s">
        <v>833</v>
      </c>
      <c r="AE95">
        <v>80</v>
      </c>
    </row>
    <row r="96" spans="1:31" x14ac:dyDescent="0.35">
      <c r="A96">
        <v>118686567251</v>
      </c>
      <c r="B96">
        <v>457681635</v>
      </c>
      <c r="C96" s="1">
        <v>45542.661782407406</v>
      </c>
      <c r="D96" s="1">
        <v>45542.74800925926</v>
      </c>
      <c r="E96" t="s">
        <v>834</v>
      </c>
      <c r="J96" t="s">
        <v>835</v>
      </c>
      <c r="K96" t="s">
        <v>836</v>
      </c>
      <c r="L96" t="s">
        <v>25</v>
      </c>
      <c r="M96" t="s">
        <v>99</v>
      </c>
      <c r="N96" t="s">
        <v>27</v>
      </c>
      <c r="O96" t="s">
        <v>109</v>
      </c>
      <c r="P96" t="s">
        <v>29</v>
      </c>
      <c r="Q96" t="s">
        <v>30</v>
      </c>
      <c r="R96" t="s">
        <v>31</v>
      </c>
      <c r="S96" t="s">
        <v>32</v>
      </c>
      <c r="T96" t="s">
        <v>61</v>
      </c>
      <c r="U96" t="s">
        <v>34</v>
      </c>
      <c r="V96" t="s">
        <v>63</v>
      </c>
      <c r="W96" t="s">
        <v>36</v>
      </c>
      <c r="X96" t="s">
        <v>73</v>
      </c>
      <c r="Y96" t="s">
        <v>125</v>
      </c>
      <c r="Z96" t="s">
        <v>837</v>
      </c>
      <c r="AA96" t="s">
        <v>837</v>
      </c>
      <c r="AB96" t="s">
        <v>837</v>
      </c>
      <c r="AC96" t="s">
        <v>195</v>
      </c>
      <c r="AD96" t="s">
        <v>837</v>
      </c>
      <c r="AE96">
        <v>95</v>
      </c>
    </row>
    <row r="97" spans="1:31" x14ac:dyDescent="0.35">
      <c r="A97">
        <v>118686562036</v>
      </c>
      <c r="B97">
        <v>457681635</v>
      </c>
      <c r="C97" s="1">
        <v>45542.729895833334</v>
      </c>
      <c r="D97" s="1">
        <v>45542.747893518521</v>
      </c>
      <c r="E97" t="s">
        <v>414</v>
      </c>
      <c r="J97" t="s">
        <v>838</v>
      </c>
      <c r="K97" t="s">
        <v>839</v>
      </c>
      <c r="L97" t="s">
        <v>25</v>
      </c>
      <c r="M97" t="s">
        <v>99</v>
      </c>
      <c r="N97" t="s">
        <v>46</v>
      </c>
      <c r="O97" t="s">
        <v>28</v>
      </c>
      <c r="P97" t="s">
        <v>29</v>
      </c>
      <c r="Q97" t="s">
        <v>30</v>
      </c>
      <c r="R97" t="s">
        <v>31</v>
      </c>
      <c r="S97" t="s">
        <v>32</v>
      </c>
      <c r="T97" t="s">
        <v>33</v>
      </c>
      <c r="U97" t="s">
        <v>34</v>
      </c>
      <c r="V97" t="s">
        <v>63</v>
      </c>
      <c r="W97" t="s">
        <v>64</v>
      </c>
      <c r="X97" t="s">
        <v>65</v>
      </c>
      <c r="Y97" t="s">
        <v>125</v>
      </c>
      <c r="Z97" t="s">
        <v>840</v>
      </c>
      <c r="AA97" t="s">
        <v>841</v>
      </c>
      <c r="AB97" t="s">
        <v>841</v>
      </c>
      <c r="AC97" t="s">
        <v>841</v>
      </c>
      <c r="AD97" t="s">
        <v>842</v>
      </c>
      <c r="AE97">
        <v>80</v>
      </c>
    </row>
    <row r="98" spans="1:31" x14ac:dyDescent="0.35">
      <c r="A98">
        <v>118686523156</v>
      </c>
      <c r="B98">
        <v>457681635</v>
      </c>
      <c r="C98" s="1">
        <v>45542.656678240739</v>
      </c>
      <c r="D98" s="1">
        <v>45542.744826388887</v>
      </c>
      <c r="E98" t="s">
        <v>843</v>
      </c>
      <c r="J98" t="s">
        <v>844</v>
      </c>
      <c r="K98" t="s">
        <v>845</v>
      </c>
      <c r="L98" t="s">
        <v>25</v>
      </c>
      <c r="M98" t="s">
        <v>99</v>
      </c>
      <c r="N98" t="s">
        <v>46</v>
      </c>
      <c r="O98" t="s">
        <v>28</v>
      </c>
      <c r="P98" t="s">
        <v>29</v>
      </c>
      <c r="Q98" t="s">
        <v>30</v>
      </c>
      <c r="R98" t="s">
        <v>31</v>
      </c>
      <c r="S98" t="s">
        <v>32</v>
      </c>
      <c r="T98" t="s">
        <v>33</v>
      </c>
      <c r="U98" t="s">
        <v>34</v>
      </c>
      <c r="V98" t="s">
        <v>63</v>
      </c>
      <c r="W98" t="s">
        <v>64</v>
      </c>
      <c r="X98" t="s">
        <v>73</v>
      </c>
      <c r="Y98" t="s">
        <v>66</v>
      </c>
      <c r="Z98" t="s">
        <v>846</v>
      </c>
      <c r="AA98" t="s">
        <v>847</v>
      </c>
      <c r="AB98" t="s">
        <v>848</v>
      </c>
      <c r="AC98" t="s">
        <v>849</v>
      </c>
      <c r="AD98" t="s">
        <v>850</v>
      </c>
      <c r="AE98">
        <v>7</v>
      </c>
    </row>
    <row r="99" spans="1:31" x14ac:dyDescent="0.35">
      <c r="A99">
        <v>118686522173</v>
      </c>
      <c r="B99">
        <v>457681635</v>
      </c>
      <c r="C99" s="1">
        <v>45542.655335648145</v>
      </c>
      <c r="D99" s="1">
        <v>45542.744201388887</v>
      </c>
      <c r="E99" t="s">
        <v>851</v>
      </c>
      <c r="J99" t="s">
        <v>852</v>
      </c>
      <c r="K99" t="s">
        <v>853</v>
      </c>
      <c r="L99" t="s">
        <v>25</v>
      </c>
      <c r="M99" t="s">
        <v>99</v>
      </c>
      <c r="N99" t="s">
        <v>46</v>
      </c>
      <c r="O99" t="s">
        <v>28</v>
      </c>
      <c r="P99" t="s">
        <v>29</v>
      </c>
      <c r="Q99" t="s">
        <v>30</v>
      </c>
      <c r="R99" t="s">
        <v>31</v>
      </c>
      <c r="S99" t="s">
        <v>84</v>
      </c>
      <c r="T99" t="s">
        <v>28</v>
      </c>
      <c r="U99" t="s">
        <v>34</v>
      </c>
      <c r="V99" t="s">
        <v>118</v>
      </c>
      <c r="W99" t="s">
        <v>36</v>
      </c>
      <c r="X99" t="s">
        <v>123</v>
      </c>
      <c r="Y99" t="s">
        <v>125</v>
      </c>
      <c r="Z99">
        <v>0</v>
      </c>
      <c r="AA99">
        <v>0</v>
      </c>
      <c r="AB99">
        <v>0</v>
      </c>
      <c r="AC99">
        <v>0</v>
      </c>
      <c r="AD99">
        <v>0</v>
      </c>
      <c r="AE99">
        <v>79</v>
      </c>
    </row>
    <row r="100" spans="1:31" x14ac:dyDescent="0.35">
      <c r="A100">
        <v>118686566443</v>
      </c>
      <c r="B100">
        <v>457681635</v>
      </c>
      <c r="C100" s="1">
        <v>45542.739189814813</v>
      </c>
      <c r="D100" s="1">
        <v>45542.743634259263</v>
      </c>
      <c r="E100" t="s">
        <v>421</v>
      </c>
      <c r="J100" t="s">
        <v>854</v>
      </c>
      <c r="K100" t="s">
        <v>855</v>
      </c>
      <c r="L100" t="s">
        <v>25</v>
      </c>
      <c r="M100" t="s">
        <v>99</v>
      </c>
      <c r="N100" t="s">
        <v>46</v>
      </c>
      <c r="O100" t="s">
        <v>28</v>
      </c>
      <c r="P100" t="s">
        <v>92</v>
      </c>
      <c r="Q100" t="s">
        <v>30</v>
      </c>
      <c r="R100" t="s">
        <v>31</v>
      </c>
      <c r="S100" t="s">
        <v>32</v>
      </c>
      <c r="T100" t="s">
        <v>33</v>
      </c>
      <c r="U100" t="s">
        <v>34</v>
      </c>
      <c r="V100" t="s">
        <v>63</v>
      </c>
      <c r="W100" t="s">
        <v>64</v>
      </c>
      <c r="X100" t="s">
        <v>73</v>
      </c>
      <c r="Y100" t="s">
        <v>66</v>
      </c>
      <c r="Z100" t="s">
        <v>856</v>
      </c>
      <c r="AA100" t="s">
        <v>857</v>
      </c>
      <c r="AB100" t="s">
        <v>858</v>
      </c>
      <c r="AC100" t="s">
        <v>859</v>
      </c>
      <c r="AD100" t="s">
        <v>860</v>
      </c>
      <c r="AE100">
        <v>72</v>
      </c>
    </row>
    <row r="101" spans="1:31" x14ac:dyDescent="0.35">
      <c r="A101">
        <v>118686560536</v>
      </c>
      <c r="B101">
        <v>457681635</v>
      </c>
      <c r="C101" s="1">
        <v>45542.726215277777</v>
      </c>
      <c r="D101" s="1">
        <v>45542.741747685184</v>
      </c>
      <c r="E101" t="s">
        <v>861</v>
      </c>
      <c r="J101" t="s">
        <v>862</v>
      </c>
      <c r="K101" t="s">
        <v>863</v>
      </c>
      <c r="L101" t="s">
        <v>25</v>
      </c>
      <c r="M101" t="s">
        <v>99</v>
      </c>
      <c r="N101" t="s">
        <v>46</v>
      </c>
      <c r="O101" t="s">
        <v>28</v>
      </c>
      <c r="P101" t="s">
        <v>29</v>
      </c>
      <c r="Q101" t="s">
        <v>101</v>
      </c>
      <c r="R101" t="s">
        <v>31</v>
      </c>
      <c r="S101" t="s">
        <v>110</v>
      </c>
      <c r="T101" t="s">
        <v>28</v>
      </c>
      <c r="U101" t="s">
        <v>34</v>
      </c>
      <c r="V101" t="s">
        <v>63</v>
      </c>
      <c r="W101" t="s">
        <v>64</v>
      </c>
      <c r="X101" t="s">
        <v>73</v>
      </c>
      <c r="Y101" t="s">
        <v>125</v>
      </c>
      <c r="Z101" t="s">
        <v>864</v>
      </c>
      <c r="AA101" t="s">
        <v>864</v>
      </c>
      <c r="AB101" t="s">
        <v>865</v>
      </c>
      <c r="AC101" t="s">
        <v>726</v>
      </c>
      <c r="AD101" t="s">
        <v>866</v>
      </c>
      <c r="AE101">
        <v>100</v>
      </c>
    </row>
    <row r="102" spans="1:31" x14ac:dyDescent="0.35">
      <c r="A102">
        <v>118686561178</v>
      </c>
      <c r="B102">
        <v>457681635</v>
      </c>
      <c r="C102" s="1">
        <v>45542.729224537034</v>
      </c>
      <c r="D102" s="1">
        <v>45542.741354166668</v>
      </c>
      <c r="E102" t="s">
        <v>867</v>
      </c>
      <c r="J102" t="s">
        <v>868</v>
      </c>
      <c r="K102" t="s">
        <v>869</v>
      </c>
      <c r="L102" t="s">
        <v>25</v>
      </c>
      <c r="M102" t="s">
        <v>99</v>
      </c>
      <c r="N102" t="s">
        <v>46</v>
      </c>
      <c r="O102" t="s">
        <v>28</v>
      </c>
      <c r="P102" t="s">
        <v>29</v>
      </c>
      <c r="Q102" t="s">
        <v>101</v>
      </c>
      <c r="R102" t="s">
        <v>31</v>
      </c>
      <c r="S102" t="s">
        <v>110</v>
      </c>
      <c r="T102" t="s">
        <v>28</v>
      </c>
      <c r="U102" t="s">
        <v>34</v>
      </c>
      <c r="V102" t="s">
        <v>63</v>
      </c>
      <c r="W102" t="s">
        <v>64</v>
      </c>
      <c r="X102" t="s">
        <v>73</v>
      </c>
      <c r="Y102" t="s">
        <v>125</v>
      </c>
      <c r="Z102" t="s">
        <v>870</v>
      </c>
      <c r="AA102" t="s">
        <v>871</v>
      </c>
      <c r="AB102" t="s">
        <v>872</v>
      </c>
      <c r="AC102" t="s">
        <v>726</v>
      </c>
      <c r="AD102" t="s">
        <v>873</v>
      </c>
      <c r="AE102">
        <v>80</v>
      </c>
    </row>
    <row r="103" spans="1:31" x14ac:dyDescent="0.35">
      <c r="A103">
        <v>118686547241</v>
      </c>
      <c r="B103">
        <v>457681635</v>
      </c>
      <c r="C103" s="1">
        <v>45542.702199074076</v>
      </c>
      <c r="D103" s="1">
        <v>45542.740937499999</v>
      </c>
      <c r="E103" t="s">
        <v>874</v>
      </c>
      <c r="J103" t="s">
        <v>875</v>
      </c>
      <c r="K103" t="s">
        <v>876</v>
      </c>
      <c r="L103" t="s">
        <v>25</v>
      </c>
      <c r="M103" t="s">
        <v>102</v>
      </c>
      <c r="N103" t="s">
        <v>46</v>
      </c>
      <c r="O103" t="s">
        <v>28</v>
      </c>
      <c r="P103" t="s">
        <v>29</v>
      </c>
      <c r="Q103" t="s">
        <v>30</v>
      </c>
      <c r="R103" t="s">
        <v>31</v>
      </c>
      <c r="S103" t="s">
        <v>32</v>
      </c>
      <c r="T103" t="s">
        <v>33</v>
      </c>
      <c r="U103" t="s">
        <v>34</v>
      </c>
      <c r="V103" t="s">
        <v>63</v>
      </c>
      <c r="W103" t="s">
        <v>64</v>
      </c>
      <c r="X103" t="s">
        <v>73</v>
      </c>
      <c r="Y103" t="s">
        <v>125</v>
      </c>
      <c r="Z103" t="s">
        <v>877</v>
      </c>
      <c r="AA103" t="s">
        <v>181</v>
      </c>
      <c r="AB103" t="s">
        <v>181</v>
      </c>
      <c r="AC103" t="s">
        <v>878</v>
      </c>
      <c r="AD103" t="s">
        <v>879</v>
      </c>
      <c r="AE103">
        <v>49</v>
      </c>
    </row>
    <row r="104" spans="1:31" x14ac:dyDescent="0.35">
      <c r="A104">
        <v>118686524758</v>
      </c>
      <c r="B104">
        <v>457681635</v>
      </c>
      <c r="C104" s="1">
        <v>45542.661006944443</v>
      </c>
      <c r="D104" s="1">
        <v>45542.739687499998</v>
      </c>
      <c r="E104" t="s">
        <v>414</v>
      </c>
      <c r="J104" t="s">
        <v>880</v>
      </c>
      <c r="K104" t="s">
        <v>881</v>
      </c>
      <c r="L104" t="s">
        <v>25</v>
      </c>
      <c r="M104" t="s">
        <v>99</v>
      </c>
      <c r="N104" t="s">
        <v>46</v>
      </c>
      <c r="O104" t="s">
        <v>28</v>
      </c>
      <c r="P104" t="s">
        <v>29</v>
      </c>
      <c r="Q104" t="s">
        <v>30</v>
      </c>
      <c r="R104" t="s">
        <v>31</v>
      </c>
      <c r="S104" t="s">
        <v>32</v>
      </c>
      <c r="T104" t="s">
        <v>33</v>
      </c>
      <c r="U104" t="s">
        <v>34</v>
      </c>
      <c r="V104" t="s">
        <v>63</v>
      </c>
      <c r="W104" t="s">
        <v>64</v>
      </c>
      <c r="X104" t="s">
        <v>73</v>
      </c>
      <c r="Y104" t="s">
        <v>125</v>
      </c>
      <c r="Z104" t="s">
        <v>882</v>
      </c>
      <c r="AA104" t="s">
        <v>883</v>
      </c>
      <c r="AB104" t="s">
        <v>884</v>
      </c>
      <c r="AC104" t="s">
        <v>885</v>
      </c>
      <c r="AD104" t="s">
        <v>886</v>
      </c>
      <c r="AE104">
        <v>100</v>
      </c>
    </row>
    <row r="105" spans="1:31" x14ac:dyDescent="0.35">
      <c r="A105">
        <v>118686522862</v>
      </c>
      <c r="B105">
        <v>457681635</v>
      </c>
      <c r="C105" s="1">
        <v>45542.656886574077</v>
      </c>
      <c r="D105" s="1">
        <v>45542.73877314815</v>
      </c>
      <c r="E105" t="s">
        <v>414</v>
      </c>
      <c r="J105" t="s">
        <v>887</v>
      </c>
      <c r="K105" t="s">
        <v>888</v>
      </c>
      <c r="L105" t="s">
        <v>25</v>
      </c>
      <c r="M105" t="s">
        <v>99</v>
      </c>
      <c r="N105" t="s">
        <v>46</v>
      </c>
      <c r="O105" t="s">
        <v>28</v>
      </c>
      <c r="P105" t="s">
        <v>29</v>
      </c>
      <c r="Q105" t="s">
        <v>30</v>
      </c>
      <c r="R105" t="s">
        <v>31</v>
      </c>
      <c r="S105" t="s">
        <v>32</v>
      </c>
      <c r="T105" t="s">
        <v>33</v>
      </c>
      <c r="U105" t="s">
        <v>34</v>
      </c>
      <c r="V105" t="s">
        <v>63</v>
      </c>
      <c r="W105" t="s">
        <v>85</v>
      </c>
      <c r="X105" t="s">
        <v>73</v>
      </c>
      <c r="Y105" t="s">
        <v>125</v>
      </c>
      <c r="Z105" t="s">
        <v>889</v>
      </c>
      <c r="AA105" t="s">
        <v>890</v>
      </c>
      <c r="AB105" t="s">
        <v>890</v>
      </c>
      <c r="AC105" t="s">
        <v>891</v>
      </c>
      <c r="AD105" t="s">
        <v>892</v>
      </c>
      <c r="AE105">
        <v>99</v>
      </c>
    </row>
    <row r="106" spans="1:31" x14ac:dyDescent="0.35">
      <c r="A106">
        <v>118686533085</v>
      </c>
      <c r="B106">
        <v>457681635</v>
      </c>
      <c r="C106" s="1">
        <v>45542.675798611112</v>
      </c>
      <c r="D106" s="1">
        <v>45542.738194444442</v>
      </c>
      <c r="E106" t="s">
        <v>893</v>
      </c>
      <c r="J106" t="s">
        <v>894</v>
      </c>
      <c r="K106" t="s">
        <v>895</v>
      </c>
      <c r="L106" t="s">
        <v>25</v>
      </c>
      <c r="M106" t="s">
        <v>99</v>
      </c>
      <c r="N106" t="s">
        <v>46</v>
      </c>
      <c r="O106" t="s">
        <v>28</v>
      </c>
      <c r="P106" t="s">
        <v>29</v>
      </c>
      <c r="Q106" t="s">
        <v>30</v>
      </c>
      <c r="R106" t="s">
        <v>31</v>
      </c>
      <c r="S106" t="s">
        <v>32</v>
      </c>
      <c r="T106" t="s">
        <v>33</v>
      </c>
      <c r="U106" t="s">
        <v>34</v>
      </c>
      <c r="V106" t="s">
        <v>63</v>
      </c>
      <c r="W106" t="s">
        <v>85</v>
      </c>
      <c r="X106" t="s">
        <v>73</v>
      </c>
      <c r="Y106" t="s">
        <v>125</v>
      </c>
      <c r="Z106" t="s">
        <v>896</v>
      </c>
      <c r="AA106" t="s">
        <v>897</v>
      </c>
      <c r="AB106" t="s">
        <v>898</v>
      </c>
      <c r="AC106" t="s">
        <v>899</v>
      </c>
      <c r="AD106" t="s">
        <v>900</v>
      </c>
      <c r="AE106">
        <v>50</v>
      </c>
    </row>
    <row r="107" spans="1:31" x14ac:dyDescent="0.35">
      <c r="A107">
        <v>118686561384</v>
      </c>
      <c r="B107">
        <v>457681635</v>
      </c>
      <c r="C107" s="1">
        <v>45542.729421296295</v>
      </c>
      <c r="D107" s="1">
        <v>45542.733715277776</v>
      </c>
      <c r="E107" t="s">
        <v>414</v>
      </c>
      <c r="J107" t="s">
        <v>901</v>
      </c>
      <c r="K107" t="s">
        <v>902</v>
      </c>
      <c r="L107" t="s">
        <v>25</v>
      </c>
      <c r="M107" t="s">
        <v>99</v>
      </c>
      <c r="N107" t="s">
        <v>46</v>
      </c>
      <c r="O107" t="s">
        <v>28</v>
      </c>
      <c r="P107" t="s">
        <v>29</v>
      </c>
      <c r="Q107" t="s">
        <v>30</v>
      </c>
      <c r="R107" t="s">
        <v>31</v>
      </c>
      <c r="S107" t="s">
        <v>32</v>
      </c>
      <c r="T107" t="s">
        <v>33</v>
      </c>
      <c r="U107" t="s">
        <v>34</v>
      </c>
      <c r="V107" t="s">
        <v>63</v>
      </c>
      <c r="W107" t="s">
        <v>85</v>
      </c>
      <c r="X107" t="s">
        <v>73</v>
      </c>
      <c r="Y107" t="s">
        <v>125</v>
      </c>
      <c r="Z107" t="s">
        <v>903</v>
      </c>
      <c r="AA107">
        <v>0</v>
      </c>
      <c r="AB107">
        <v>0</v>
      </c>
      <c r="AC107" t="s">
        <v>904</v>
      </c>
      <c r="AD107" t="s">
        <v>842</v>
      </c>
      <c r="AE107">
        <v>90</v>
      </c>
    </row>
    <row r="108" spans="1:31" x14ac:dyDescent="0.35">
      <c r="A108">
        <v>118686523472</v>
      </c>
      <c r="B108">
        <v>457681635</v>
      </c>
      <c r="C108" s="1">
        <v>45542.658125000002</v>
      </c>
      <c r="D108" s="1">
        <v>45542.729490740741</v>
      </c>
      <c r="E108" t="s">
        <v>414</v>
      </c>
      <c r="J108" t="s">
        <v>905</v>
      </c>
      <c r="K108" t="s">
        <v>906</v>
      </c>
      <c r="L108" t="s">
        <v>25</v>
      </c>
      <c r="M108" t="s">
        <v>99</v>
      </c>
      <c r="N108" t="s">
        <v>46</v>
      </c>
      <c r="O108" t="s">
        <v>28</v>
      </c>
      <c r="P108" t="s">
        <v>29</v>
      </c>
      <c r="Q108" t="s">
        <v>30</v>
      </c>
      <c r="R108" t="s">
        <v>31</v>
      </c>
      <c r="S108" t="s">
        <v>32</v>
      </c>
      <c r="T108" t="s">
        <v>33</v>
      </c>
      <c r="U108" t="s">
        <v>34</v>
      </c>
      <c r="V108" t="s">
        <v>63</v>
      </c>
      <c r="W108" t="s">
        <v>85</v>
      </c>
      <c r="X108" t="s">
        <v>73</v>
      </c>
      <c r="Y108" t="s">
        <v>125</v>
      </c>
      <c r="Z108" t="s">
        <v>907</v>
      </c>
      <c r="AA108" t="s">
        <v>908</v>
      </c>
      <c r="AB108" t="s">
        <v>427</v>
      </c>
      <c r="AC108" t="s">
        <v>909</v>
      </c>
      <c r="AD108" t="s">
        <v>910</v>
      </c>
      <c r="AE108">
        <v>85</v>
      </c>
    </row>
    <row r="109" spans="1:31" x14ac:dyDescent="0.35">
      <c r="A109">
        <v>118686543753</v>
      </c>
      <c r="B109">
        <v>457681635</v>
      </c>
      <c r="C109" s="1">
        <v>45542.695625</v>
      </c>
      <c r="D109" s="1">
        <v>45542.722604166665</v>
      </c>
      <c r="E109" t="s">
        <v>414</v>
      </c>
      <c r="J109" t="s">
        <v>911</v>
      </c>
      <c r="K109" t="s">
        <v>912</v>
      </c>
      <c r="L109" t="s">
        <v>25</v>
      </c>
      <c r="M109" t="s">
        <v>99</v>
      </c>
      <c r="N109" t="s">
        <v>46</v>
      </c>
      <c r="O109" t="s">
        <v>28</v>
      </c>
      <c r="P109" t="s">
        <v>29</v>
      </c>
      <c r="Q109" t="s">
        <v>30</v>
      </c>
      <c r="R109" t="s">
        <v>38</v>
      </c>
      <c r="S109" t="s">
        <v>110</v>
      </c>
      <c r="T109" t="s">
        <v>33</v>
      </c>
      <c r="U109" t="s">
        <v>34</v>
      </c>
      <c r="V109" t="s">
        <v>119</v>
      </c>
      <c r="W109" t="s">
        <v>85</v>
      </c>
      <c r="X109" t="s">
        <v>37</v>
      </c>
      <c r="Y109" t="s">
        <v>125</v>
      </c>
      <c r="Z109" t="s">
        <v>913</v>
      </c>
      <c r="AA109" t="s">
        <v>914</v>
      </c>
      <c r="AB109" t="s">
        <v>915</v>
      </c>
      <c r="AC109">
        <v>3000000000</v>
      </c>
      <c r="AD109">
        <v>-1700000000</v>
      </c>
      <c r="AE109">
        <v>70</v>
      </c>
    </row>
    <row r="110" spans="1:31" x14ac:dyDescent="0.35">
      <c r="A110">
        <v>118686532976</v>
      </c>
      <c r="B110">
        <v>457681635</v>
      </c>
      <c r="C110" s="1">
        <v>45542.675671296296</v>
      </c>
      <c r="D110" s="1">
        <v>45542.72011574074</v>
      </c>
      <c r="E110" t="s">
        <v>363</v>
      </c>
      <c r="J110" t="s">
        <v>52</v>
      </c>
      <c r="K110" t="s">
        <v>53</v>
      </c>
      <c r="L110" t="s">
        <v>25</v>
      </c>
      <c r="M110" t="s">
        <v>26</v>
      </c>
      <c r="N110" t="s">
        <v>46</v>
      </c>
      <c r="O110" t="s">
        <v>28</v>
      </c>
      <c r="P110" t="s">
        <v>29</v>
      </c>
      <c r="Q110" t="s">
        <v>30</v>
      </c>
      <c r="R110" t="s">
        <v>31</v>
      </c>
      <c r="S110" t="s">
        <v>32</v>
      </c>
      <c r="T110" t="s">
        <v>33</v>
      </c>
      <c r="U110" t="s">
        <v>34</v>
      </c>
      <c r="V110" t="s">
        <v>35</v>
      </c>
      <c r="W110" t="s">
        <v>36</v>
      </c>
      <c r="X110" t="s">
        <v>37</v>
      </c>
      <c r="Y110" t="s">
        <v>38</v>
      </c>
      <c r="Z110" t="s">
        <v>54</v>
      </c>
      <c r="AA110" t="s">
        <v>55</v>
      </c>
      <c r="AB110" t="s">
        <v>56</v>
      </c>
      <c r="AC110" t="s">
        <v>57</v>
      </c>
      <c r="AD110" t="s">
        <v>58</v>
      </c>
      <c r="AE110">
        <v>90</v>
      </c>
    </row>
    <row r="111" spans="1:31" x14ac:dyDescent="0.35">
      <c r="A111">
        <v>118686539472</v>
      </c>
      <c r="B111">
        <v>457681635</v>
      </c>
      <c r="C111" s="1">
        <v>45542.681793981479</v>
      </c>
      <c r="D111" s="1">
        <v>45542.719861111109</v>
      </c>
      <c r="E111" t="s">
        <v>916</v>
      </c>
      <c r="J111" t="s">
        <v>917</v>
      </c>
      <c r="K111" t="s">
        <v>918</v>
      </c>
      <c r="L111" t="s">
        <v>25</v>
      </c>
      <c r="M111" t="s">
        <v>99</v>
      </c>
      <c r="N111" t="s">
        <v>46</v>
      </c>
      <c r="O111" t="s">
        <v>111</v>
      </c>
      <c r="P111" t="s">
        <v>29</v>
      </c>
      <c r="Q111" t="s">
        <v>101</v>
      </c>
      <c r="R111" t="s">
        <v>31</v>
      </c>
      <c r="S111" t="s">
        <v>32</v>
      </c>
      <c r="T111" t="s">
        <v>28</v>
      </c>
      <c r="U111" t="s">
        <v>34</v>
      </c>
      <c r="V111" t="s">
        <v>63</v>
      </c>
      <c r="W111" t="s">
        <v>64</v>
      </c>
      <c r="X111" t="s">
        <v>37</v>
      </c>
      <c r="Y111" t="s">
        <v>38</v>
      </c>
    </row>
    <row r="112" spans="1:31" x14ac:dyDescent="0.35">
      <c r="A112">
        <v>118686538918</v>
      </c>
      <c r="B112">
        <v>457681635</v>
      </c>
      <c r="C112" s="1">
        <v>45542.686736111114</v>
      </c>
      <c r="D112" s="1">
        <v>45542.715787037036</v>
      </c>
      <c r="E112" t="s">
        <v>919</v>
      </c>
      <c r="J112" t="s">
        <v>920</v>
      </c>
      <c r="K112" t="s">
        <v>548</v>
      </c>
      <c r="L112" t="s">
        <v>25</v>
      </c>
      <c r="M112" t="s">
        <v>102</v>
      </c>
      <c r="N112" t="s">
        <v>46</v>
      </c>
      <c r="O112" t="s">
        <v>28</v>
      </c>
      <c r="P112" t="s">
        <v>29</v>
      </c>
      <c r="Q112" t="s">
        <v>30</v>
      </c>
      <c r="R112" t="s">
        <v>31</v>
      </c>
      <c r="S112" t="s">
        <v>32</v>
      </c>
      <c r="T112" t="s">
        <v>33</v>
      </c>
      <c r="U112" t="s">
        <v>34</v>
      </c>
      <c r="V112" t="s">
        <v>63</v>
      </c>
      <c r="W112" t="s">
        <v>64</v>
      </c>
      <c r="X112" t="s">
        <v>73</v>
      </c>
      <c r="Y112" t="s">
        <v>125</v>
      </c>
      <c r="Z112" t="s">
        <v>921</v>
      </c>
      <c r="AA112" t="s">
        <v>922</v>
      </c>
      <c r="AB112" t="s">
        <v>922</v>
      </c>
      <c r="AC112" t="s">
        <v>923</v>
      </c>
      <c r="AD112" t="s">
        <v>924</v>
      </c>
      <c r="AE112">
        <v>40</v>
      </c>
    </row>
    <row r="113" spans="1:31" x14ac:dyDescent="0.35">
      <c r="A113">
        <v>118686537632</v>
      </c>
      <c r="B113">
        <v>457681635</v>
      </c>
      <c r="C113" s="1">
        <v>45542.684166666666</v>
      </c>
      <c r="D113" s="1">
        <v>45542.715509259258</v>
      </c>
      <c r="E113" t="s">
        <v>421</v>
      </c>
      <c r="J113" t="s">
        <v>925</v>
      </c>
      <c r="K113" t="s">
        <v>926</v>
      </c>
      <c r="L113" t="s">
        <v>25</v>
      </c>
      <c r="M113" t="s">
        <v>99</v>
      </c>
      <c r="N113" t="s">
        <v>46</v>
      </c>
      <c r="O113" t="s">
        <v>28</v>
      </c>
      <c r="P113" t="s">
        <v>29</v>
      </c>
      <c r="Q113" t="s">
        <v>30</v>
      </c>
      <c r="R113" t="s">
        <v>31</v>
      </c>
      <c r="S113" t="s">
        <v>32</v>
      </c>
      <c r="T113" t="s">
        <v>33</v>
      </c>
      <c r="U113" t="s">
        <v>34</v>
      </c>
      <c r="V113" t="s">
        <v>63</v>
      </c>
      <c r="W113" t="s">
        <v>85</v>
      </c>
      <c r="X113" t="s">
        <v>37</v>
      </c>
      <c r="Y113" t="s">
        <v>125</v>
      </c>
      <c r="Z113" t="s">
        <v>927</v>
      </c>
      <c r="AA113" t="s">
        <v>928</v>
      </c>
      <c r="AB113" t="s">
        <v>929</v>
      </c>
      <c r="AC113" t="s">
        <v>930</v>
      </c>
      <c r="AD113" t="s">
        <v>931</v>
      </c>
      <c r="AE113">
        <v>91</v>
      </c>
    </row>
    <row r="114" spans="1:31" x14ac:dyDescent="0.35">
      <c r="A114">
        <v>118686537479</v>
      </c>
      <c r="B114">
        <v>457681635</v>
      </c>
      <c r="C114" s="1">
        <v>45542.683796296296</v>
      </c>
      <c r="D114" s="1">
        <v>45542.713576388887</v>
      </c>
      <c r="E114" t="s">
        <v>421</v>
      </c>
      <c r="J114" t="s">
        <v>932</v>
      </c>
      <c r="K114" t="s">
        <v>933</v>
      </c>
      <c r="L114" t="s">
        <v>25</v>
      </c>
      <c r="M114" t="s">
        <v>99</v>
      </c>
      <c r="N114" t="s">
        <v>46</v>
      </c>
      <c r="O114" t="s">
        <v>28</v>
      </c>
      <c r="P114" t="s">
        <v>29</v>
      </c>
      <c r="Q114" t="s">
        <v>30</v>
      </c>
      <c r="R114" t="s">
        <v>31</v>
      </c>
      <c r="S114" t="s">
        <v>32</v>
      </c>
      <c r="T114" t="s">
        <v>33</v>
      </c>
      <c r="U114" t="s">
        <v>62</v>
      </c>
      <c r="V114" t="s">
        <v>63</v>
      </c>
      <c r="W114" t="s">
        <v>64</v>
      </c>
      <c r="X114" t="s">
        <v>73</v>
      </c>
      <c r="Y114" t="s">
        <v>66</v>
      </c>
      <c r="Z114" t="s">
        <v>934</v>
      </c>
      <c r="AA114" t="s">
        <v>935</v>
      </c>
      <c r="AB114" t="s">
        <v>936</v>
      </c>
      <c r="AC114" t="s">
        <v>937</v>
      </c>
      <c r="AD114" t="s">
        <v>938</v>
      </c>
      <c r="AE114">
        <v>93</v>
      </c>
    </row>
    <row r="115" spans="1:31" x14ac:dyDescent="0.35">
      <c r="A115">
        <v>118686546847</v>
      </c>
      <c r="B115">
        <v>457681635</v>
      </c>
      <c r="C115" s="1">
        <v>45542.701481481483</v>
      </c>
      <c r="D115" s="1">
        <v>45542.708078703705</v>
      </c>
      <c r="E115" t="s">
        <v>414</v>
      </c>
      <c r="J115" t="s">
        <v>939</v>
      </c>
      <c r="K115" t="s">
        <v>940</v>
      </c>
      <c r="L115" t="s">
        <v>25</v>
      </c>
      <c r="M115" t="s">
        <v>99</v>
      </c>
      <c r="N115" t="s">
        <v>46</v>
      </c>
      <c r="O115" t="s">
        <v>28</v>
      </c>
      <c r="P115" t="s">
        <v>29</v>
      </c>
      <c r="Q115" t="s">
        <v>30</v>
      </c>
      <c r="R115" t="s">
        <v>31</v>
      </c>
      <c r="S115" t="s">
        <v>32</v>
      </c>
      <c r="T115" t="s">
        <v>28</v>
      </c>
      <c r="U115" t="s">
        <v>34</v>
      </c>
      <c r="V115" t="s">
        <v>63</v>
      </c>
      <c r="W115" t="s">
        <v>64</v>
      </c>
      <c r="X115" t="s">
        <v>73</v>
      </c>
      <c r="Y115" t="s">
        <v>125</v>
      </c>
      <c r="Z115">
        <v>0</v>
      </c>
      <c r="AA115">
        <v>0</v>
      </c>
      <c r="AB115">
        <v>0</v>
      </c>
      <c r="AC115">
        <v>0</v>
      </c>
      <c r="AD115" t="s">
        <v>941</v>
      </c>
      <c r="AE115">
        <v>77</v>
      </c>
    </row>
    <row r="116" spans="1:31" x14ac:dyDescent="0.35">
      <c r="A116">
        <v>118686534075</v>
      </c>
      <c r="B116">
        <v>457681635</v>
      </c>
      <c r="C116" s="1">
        <v>45542.67523148148</v>
      </c>
      <c r="D116" s="1">
        <v>45542.706400462965</v>
      </c>
      <c r="E116" t="s">
        <v>363</v>
      </c>
      <c r="J116" t="s">
        <v>44</v>
      </c>
      <c r="K116" t="s">
        <v>45</v>
      </c>
      <c r="L116" t="s">
        <v>25</v>
      </c>
      <c r="M116" t="s">
        <v>26</v>
      </c>
      <c r="N116" t="s">
        <v>46</v>
      </c>
      <c r="O116" t="s">
        <v>28</v>
      </c>
      <c r="P116" t="s">
        <v>29</v>
      </c>
      <c r="Q116" t="s">
        <v>30</v>
      </c>
      <c r="R116" t="s">
        <v>31</v>
      </c>
      <c r="S116" t="s">
        <v>32</v>
      </c>
      <c r="T116" t="s">
        <v>33</v>
      </c>
      <c r="U116" t="s">
        <v>34</v>
      </c>
      <c r="V116" t="s">
        <v>35</v>
      </c>
      <c r="W116" t="s">
        <v>36</v>
      </c>
      <c r="X116" t="s">
        <v>37</v>
      </c>
      <c r="Y116" t="s">
        <v>38</v>
      </c>
      <c r="Z116" t="s">
        <v>47</v>
      </c>
      <c r="AA116" t="s">
        <v>48</v>
      </c>
      <c r="AB116" t="s">
        <v>49</v>
      </c>
      <c r="AC116" t="s">
        <v>50</v>
      </c>
      <c r="AD116" t="s">
        <v>51</v>
      </c>
      <c r="AE116">
        <v>61</v>
      </c>
    </row>
    <row r="117" spans="1:31" x14ac:dyDescent="0.35">
      <c r="A117">
        <v>118686521978</v>
      </c>
      <c r="B117">
        <v>457681635</v>
      </c>
      <c r="C117" s="1">
        <v>45542.654664351852</v>
      </c>
      <c r="D117" s="1">
        <v>45542.704386574071</v>
      </c>
      <c r="E117" t="s">
        <v>414</v>
      </c>
      <c r="J117" t="s">
        <v>942</v>
      </c>
      <c r="K117" t="s">
        <v>943</v>
      </c>
      <c r="L117" t="s">
        <v>25</v>
      </c>
      <c r="M117" t="s">
        <v>99</v>
      </c>
      <c r="N117" t="s">
        <v>107</v>
      </c>
      <c r="O117" t="s">
        <v>28</v>
      </c>
      <c r="P117" t="s">
        <v>29</v>
      </c>
      <c r="Q117" t="s">
        <v>104</v>
      </c>
      <c r="R117" t="s">
        <v>38</v>
      </c>
      <c r="S117" t="s">
        <v>110</v>
      </c>
      <c r="T117" t="s">
        <v>28</v>
      </c>
      <c r="U117" t="s">
        <v>62</v>
      </c>
      <c r="V117" t="s">
        <v>63</v>
      </c>
      <c r="W117" t="s">
        <v>85</v>
      </c>
      <c r="X117" t="s">
        <v>65</v>
      </c>
      <c r="Y117" t="s">
        <v>38</v>
      </c>
      <c r="Z117">
        <v>0</v>
      </c>
      <c r="AA117">
        <v>0</v>
      </c>
      <c r="AB117">
        <v>0</v>
      </c>
      <c r="AC117">
        <v>0</v>
      </c>
      <c r="AD117">
        <v>0</v>
      </c>
      <c r="AE117">
        <v>51</v>
      </c>
    </row>
    <row r="118" spans="1:31" x14ac:dyDescent="0.35">
      <c r="A118">
        <v>118686530339</v>
      </c>
      <c r="B118">
        <v>457681635</v>
      </c>
      <c r="C118" s="1">
        <v>45542.670648148145</v>
      </c>
      <c r="D118" s="1">
        <v>45542.702245370368</v>
      </c>
      <c r="E118" t="s">
        <v>944</v>
      </c>
      <c r="J118" t="s">
        <v>945</v>
      </c>
      <c r="K118" t="s">
        <v>946</v>
      </c>
      <c r="L118" t="s">
        <v>25</v>
      </c>
      <c r="M118" t="s">
        <v>99</v>
      </c>
      <c r="N118" t="s">
        <v>46</v>
      </c>
      <c r="O118" t="s">
        <v>28</v>
      </c>
    </row>
    <row r="119" spans="1:31" x14ac:dyDescent="0.35">
      <c r="A119">
        <v>118686542870</v>
      </c>
      <c r="B119">
        <v>457681635</v>
      </c>
      <c r="C119" s="1">
        <v>45542.694282407407</v>
      </c>
      <c r="D119" s="1">
        <v>45542.697384259256</v>
      </c>
      <c r="E119" t="s">
        <v>414</v>
      </c>
      <c r="J119" t="s">
        <v>947</v>
      </c>
      <c r="K119" t="s">
        <v>948</v>
      </c>
      <c r="L119" t="s">
        <v>91</v>
      </c>
      <c r="M119" t="s">
        <v>99</v>
      </c>
      <c r="N119" t="s">
        <v>46</v>
      </c>
      <c r="O119" t="s">
        <v>28</v>
      </c>
      <c r="P119" t="s">
        <v>29</v>
      </c>
      <c r="Q119" t="s">
        <v>30</v>
      </c>
      <c r="R119" t="s">
        <v>31</v>
      </c>
      <c r="S119" t="s">
        <v>32</v>
      </c>
      <c r="T119" t="s">
        <v>33</v>
      </c>
      <c r="U119" t="s">
        <v>34</v>
      </c>
      <c r="V119" t="s">
        <v>63</v>
      </c>
      <c r="W119" t="s">
        <v>64</v>
      </c>
      <c r="X119" t="s">
        <v>73</v>
      </c>
      <c r="Y119" t="s">
        <v>125</v>
      </c>
      <c r="Z119" t="s">
        <v>389</v>
      </c>
      <c r="AA119" t="s">
        <v>389</v>
      </c>
      <c r="AB119" t="s">
        <v>389</v>
      </c>
      <c r="AC119" t="s">
        <v>389</v>
      </c>
      <c r="AD119" t="s">
        <v>949</v>
      </c>
      <c r="AE119">
        <v>80</v>
      </c>
    </row>
    <row r="120" spans="1:31" x14ac:dyDescent="0.35">
      <c r="A120">
        <v>118686523128</v>
      </c>
      <c r="B120">
        <v>457681635</v>
      </c>
      <c r="C120" s="1">
        <v>45542.657141203701</v>
      </c>
      <c r="D120" s="1">
        <v>45542.694618055553</v>
      </c>
      <c r="E120" t="s">
        <v>363</v>
      </c>
      <c r="J120" t="s">
        <v>23</v>
      </c>
      <c r="K120" t="s">
        <v>24</v>
      </c>
      <c r="L120" t="s">
        <v>25</v>
      </c>
      <c r="M120" t="s">
        <v>26</v>
      </c>
      <c r="N120" t="s">
        <v>27</v>
      </c>
      <c r="O120" t="s">
        <v>28</v>
      </c>
      <c r="P120" t="s">
        <v>29</v>
      </c>
      <c r="Q120" t="s">
        <v>30</v>
      </c>
      <c r="R120" t="s">
        <v>31</v>
      </c>
      <c r="S120" t="s">
        <v>32</v>
      </c>
      <c r="T120" t="s">
        <v>33</v>
      </c>
      <c r="U120" t="s">
        <v>34</v>
      </c>
      <c r="V120" t="s">
        <v>35</v>
      </c>
      <c r="W120" t="s">
        <v>36</v>
      </c>
      <c r="X120" t="s">
        <v>37</v>
      </c>
      <c r="Y120" t="s">
        <v>38</v>
      </c>
      <c r="Z120" t="s">
        <v>39</v>
      </c>
      <c r="AA120" t="s">
        <v>40</v>
      </c>
      <c r="AB120" t="s">
        <v>41</v>
      </c>
      <c r="AC120" t="s">
        <v>42</v>
      </c>
      <c r="AD120" t="s">
        <v>43</v>
      </c>
      <c r="AE120">
        <v>72</v>
      </c>
    </row>
    <row r="121" spans="1:31" x14ac:dyDescent="0.35">
      <c r="A121">
        <v>118686537832</v>
      </c>
      <c r="B121">
        <v>457681635</v>
      </c>
      <c r="C121" s="1">
        <v>45542.684895833336</v>
      </c>
      <c r="D121" s="1">
        <v>45542.690532407411</v>
      </c>
      <c r="E121" t="s">
        <v>414</v>
      </c>
      <c r="J121" t="s">
        <v>950</v>
      </c>
      <c r="K121" t="s">
        <v>951</v>
      </c>
      <c r="L121" t="s">
        <v>25</v>
      </c>
      <c r="M121" t="s">
        <v>99</v>
      </c>
      <c r="N121" t="s">
        <v>46</v>
      </c>
      <c r="O121" t="s">
        <v>28</v>
      </c>
      <c r="P121" t="s">
        <v>29</v>
      </c>
      <c r="Q121" t="s">
        <v>30</v>
      </c>
      <c r="R121" t="s">
        <v>31</v>
      </c>
      <c r="S121" t="s">
        <v>32</v>
      </c>
      <c r="T121" t="s">
        <v>33</v>
      </c>
      <c r="U121" t="s">
        <v>34</v>
      </c>
      <c r="V121" t="s">
        <v>63</v>
      </c>
      <c r="W121" t="s">
        <v>64</v>
      </c>
      <c r="X121" t="s">
        <v>73</v>
      </c>
      <c r="Y121" t="s">
        <v>125</v>
      </c>
      <c r="Z121" t="s">
        <v>389</v>
      </c>
      <c r="AA121" t="s">
        <v>389</v>
      </c>
      <c r="AB121" t="s">
        <v>389</v>
      </c>
      <c r="AC121" t="s">
        <v>389</v>
      </c>
      <c r="AD121" t="s">
        <v>952</v>
      </c>
      <c r="AE121">
        <v>80</v>
      </c>
    </row>
    <row r="122" spans="1:31" x14ac:dyDescent="0.35">
      <c r="A122">
        <v>118686524265</v>
      </c>
      <c r="B122">
        <v>457681635</v>
      </c>
      <c r="C122" s="1">
        <v>45542.659699074073</v>
      </c>
      <c r="D122" s="1">
        <v>45542.687835648147</v>
      </c>
      <c r="E122" t="s">
        <v>414</v>
      </c>
      <c r="J122" t="s">
        <v>953</v>
      </c>
      <c r="K122" t="s">
        <v>954</v>
      </c>
      <c r="L122" t="s">
        <v>25</v>
      </c>
      <c r="M122" t="s">
        <v>99</v>
      </c>
      <c r="N122" t="s">
        <v>46</v>
      </c>
      <c r="O122" t="s">
        <v>28</v>
      </c>
      <c r="P122" t="s">
        <v>29</v>
      </c>
      <c r="Q122" t="s">
        <v>30</v>
      </c>
      <c r="R122" t="s">
        <v>31</v>
      </c>
      <c r="S122" t="s">
        <v>32</v>
      </c>
      <c r="T122" t="s">
        <v>33</v>
      </c>
      <c r="U122" t="s">
        <v>115</v>
      </c>
      <c r="V122" t="s">
        <v>63</v>
      </c>
      <c r="W122" t="s">
        <v>64</v>
      </c>
      <c r="X122" t="s">
        <v>73</v>
      </c>
      <c r="Y122" t="s">
        <v>125</v>
      </c>
      <c r="Z122" t="s">
        <v>955</v>
      </c>
      <c r="AA122" t="s">
        <v>956</v>
      </c>
      <c r="AB122" t="s">
        <v>957</v>
      </c>
      <c r="AC122" t="s">
        <v>958</v>
      </c>
      <c r="AD122" t="s">
        <v>959</v>
      </c>
      <c r="AE122">
        <v>75</v>
      </c>
    </row>
    <row r="123" spans="1:31" x14ac:dyDescent="0.35">
      <c r="A123">
        <v>118686522553</v>
      </c>
      <c r="B123">
        <v>457681635</v>
      </c>
      <c r="C123" s="1">
        <v>45542.656238425923</v>
      </c>
      <c r="D123" s="1">
        <v>45542.687337962961</v>
      </c>
      <c r="E123" t="s">
        <v>414</v>
      </c>
      <c r="J123" t="s">
        <v>960</v>
      </c>
      <c r="K123" t="s">
        <v>961</v>
      </c>
      <c r="L123" t="s">
        <v>25</v>
      </c>
      <c r="M123" t="s">
        <v>99</v>
      </c>
      <c r="N123" t="s">
        <v>46</v>
      </c>
      <c r="O123" t="s">
        <v>28</v>
      </c>
      <c r="P123" t="s">
        <v>29</v>
      </c>
      <c r="Q123" t="s">
        <v>30</v>
      </c>
      <c r="R123" t="s">
        <v>31</v>
      </c>
      <c r="S123" t="s">
        <v>32</v>
      </c>
      <c r="T123" t="s">
        <v>33</v>
      </c>
      <c r="U123" t="s">
        <v>34</v>
      </c>
      <c r="V123" t="s">
        <v>63</v>
      </c>
      <c r="W123" t="s">
        <v>64</v>
      </c>
      <c r="X123" t="s">
        <v>73</v>
      </c>
      <c r="Y123" t="s">
        <v>38</v>
      </c>
      <c r="Z123" t="s">
        <v>962</v>
      </c>
      <c r="AA123" t="s">
        <v>963</v>
      </c>
      <c r="AB123" t="s">
        <v>964</v>
      </c>
      <c r="AC123" t="s">
        <v>965</v>
      </c>
      <c r="AD123" t="s">
        <v>966</v>
      </c>
      <c r="AE123">
        <v>70</v>
      </c>
    </row>
    <row r="124" spans="1:31" x14ac:dyDescent="0.35">
      <c r="A124">
        <v>118686531854</v>
      </c>
      <c r="B124">
        <v>457681635</v>
      </c>
      <c r="C124" s="1">
        <v>45542.673703703702</v>
      </c>
      <c r="D124" s="1">
        <v>45542.674837962964</v>
      </c>
      <c r="E124" t="s">
        <v>967</v>
      </c>
      <c r="J124" t="s">
        <v>968</v>
      </c>
      <c r="K124" t="s">
        <v>969</v>
      </c>
      <c r="L124" t="s">
        <v>25</v>
      </c>
      <c r="M124" t="s">
        <v>99</v>
      </c>
      <c r="N124" t="s">
        <v>46</v>
      </c>
      <c r="O124" t="s">
        <v>28</v>
      </c>
      <c r="P124" t="s">
        <v>29</v>
      </c>
      <c r="Q124" t="s">
        <v>30</v>
      </c>
      <c r="R124" t="s">
        <v>31</v>
      </c>
      <c r="S124" t="s">
        <v>32</v>
      </c>
      <c r="T124" t="s">
        <v>33</v>
      </c>
      <c r="U124" t="s">
        <v>34</v>
      </c>
      <c r="V124" t="s">
        <v>63</v>
      </c>
      <c r="W124" t="s">
        <v>85</v>
      </c>
      <c r="X124" t="s">
        <v>73</v>
      </c>
      <c r="Y124" t="s">
        <v>66</v>
      </c>
    </row>
    <row r="125" spans="1:31" x14ac:dyDescent="0.35">
      <c r="A125">
        <v>118686527064</v>
      </c>
      <c r="B125">
        <v>457681635</v>
      </c>
      <c r="C125" s="1">
        <v>45542.65960648148</v>
      </c>
      <c r="D125" s="1">
        <v>45542.668391203704</v>
      </c>
      <c r="E125" t="s">
        <v>970</v>
      </c>
      <c r="J125" t="s">
        <v>971</v>
      </c>
      <c r="K125" t="s">
        <v>972</v>
      </c>
      <c r="L125" t="s">
        <v>25</v>
      </c>
      <c r="M125" t="s">
        <v>99</v>
      </c>
      <c r="N125" t="s">
        <v>46</v>
      </c>
      <c r="O125" t="s">
        <v>28</v>
      </c>
      <c r="P125" t="s">
        <v>29</v>
      </c>
      <c r="Q125" t="s">
        <v>30</v>
      </c>
      <c r="R125" t="s">
        <v>31</v>
      </c>
      <c r="S125" t="s">
        <v>32</v>
      </c>
      <c r="T125" t="s">
        <v>28</v>
      </c>
      <c r="U125" t="s">
        <v>34</v>
      </c>
      <c r="V125" t="s">
        <v>35</v>
      </c>
      <c r="W125" t="s">
        <v>36</v>
      </c>
      <c r="X125" t="s">
        <v>73</v>
      </c>
      <c r="Y125" t="s">
        <v>125</v>
      </c>
    </row>
    <row r="126" spans="1:31" x14ac:dyDescent="0.35">
      <c r="A126">
        <v>118686522650</v>
      </c>
      <c r="B126">
        <v>457681635</v>
      </c>
      <c r="C126" s="1">
        <v>45542.654965277776</v>
      </c>
      <c r="D126" s="1">
        <v>45542.658715277779</v>
      </c>
      <c r="E126" t="s">
        <v>973</v>
      </c>
      <c r="J126" t="s">
        <v>974</v>
      </c>
      <c r="K126" t="s">
        <v>975</v>
      </c>
      <c r="L126" t="s">
        <v>25</v>
      </c>
      <c r="M126" t="s">
        <v>99</v>
      </c>
      <c r="N126" t="s">
        <v>46</v>
      </c>
      <c r="O126" t="s">
        <v>28</v>
      </c>
      <c r="P126" t="s">
        <v>29</v>
      </c>
      <c r="Q126" t="s">
        <v>30</v>
      </c>
      <c r="R126" t="s">
        <v>38</v>
      </c>
      <c r="S126" t="s">
        <v>32</v>
      </c>
      <c r="T126" t="s">
        <v>61</v>
      </c>
      <c r="U126" t="s">
        <v>34</v>
      </c>
      <c r="V126" t="s">
        <v>63</v>
      </c>
      <c r="W126" t="s">
        <v>64</v>
      </c>
      <c r="X126" t="s">
        <v>73</v>
      </c>
      <c r="Y126" t="s">
        <v>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1FD33-43CC-4F27-9324-17D1E023771C}">
  <sheetPr>
    <tabColor rgb="FF0137A6"/>
  </sheetPr>
  <dimension ref="A1:AE23"/>
  <sheetViews>
    <sheetView workbookViewId="0">
      <selection activeCell="A5" sqref="A5:XFD5"/>
    </sheetView>
  </sheetViews>
  <sheetFormatPr defaultRowHeight="14.5" x14ac:dyDescent="0.35"/>
  <cols>
    <col min="10" max="10" width="17.54296875" customWidth="1"/>
  </cols>
  <sheetData>
    <row r="1" spans="1:31" s="2" customFormat="1" ht="14" x14ac:dyDescent="0.3">
      <c r="A1" s="2" t="s">
        <v>320</v>
      </c>
      <c r="B1" s="2" t="s">
        <v>321</v>
      </c>
      <c r="C1" s="2" t="s">
        <v>322</v>
      </c>
      <c r="D1" s="2" t="s">
        <v>323</v>
      </c>
      <c r="E1" s="2" t="s">
        <v>324</v>
      </c>
      <c r="F1" s="2" t="s">
        <v>325</v>
      </c>
      <c r="G1" s="2" t="s">
        <v>326</v>
      </c>
      <c r="H1" s="2" t="s">
        <v>327</v>
      </c>
      <c r="I1" s="2" t="s">
        <v>0</v>
      </c>
      <c r="J1" s="2" t="s">
        <v>1014</v>
      </c>
      <c r="K1" s="2" t="s">
        <v>1015</v>
      </c>
      <c r="L1" s="2" t="s">
        <v>1016</v>
      </c>
      <c r="M1" s="2" t="s">
        <v>1017</v>
      </c>
      <c r="N1" s="2" t="s">
        <v>1018</v>
      </c>
      <c r="O1" s="2" t="s">
        <v>1019</v>
      </c>
      <c r="P1" s="2" t="s">
        <v>1020</v>
      </c>
      <c r="Q1" s="2" t="s">
        <v>1021</v>
      </c>
      <c r="R1" s="2" t="s">
        <v>1022</v>
      </c>
      <c r="S1" s="2" t="s">
        <v>1023</v>
      </c>
      <c r="T1" s="2" t="s">
        <v>1024</v>
      </c>
      <c r="U1" s="2" t="s">
        <v>1025</v>
      </c>
      <c r="V1" s="2" t="s">
        <v>1026</v>
      </c>
      <c r="W1" s="2" t="s">
        <v>1027</v>
      </c>
      <c r="X1" s="2" t="s">
        <v>1028</v>
      </c>
      <c r="Y1" s="2" t="s">
        <v>1029</v>
      </c>
      <c r="Z1" s="2" t="s">
        <v>1030</v>
      </c>
      <c r="AA1" s="2" t="s">
        <v>1031</v>
      </c>
      <c r="AB1" s="2" t="s">
        <v>1032</v>
      </c>
      <c r="AC1" s="2" t="s">
        <v>1033</v>
      </c>
      <c r="AD1" s="2" t="s">
        <v>1034</v>
      </c>
      <c r="AE1" s="2" t="s">
        <v>22</v>
      </c>
    </row>
    <row r="2" spans="1:31" s="2" customFormat="1" ht="14" x14ac:dyDescent="0.3">
      <c r="J2" s="2" t="s">
        <v>329</v>
      </c>
      <c r="K2" s="2" t="s">
        <v>329</v>
      </c>
      <c r="L2" s="2" t="s">
        <v>95</v>
      </c>
      <c r="M2" s="2" t="s">
        <v>95</v>
      </c>
      <c r="N2" s="2" t="s">
        <v>95</v>
      </c>
      <c r="O2" s="2" t="s">
        <v>95</v>
      </c>
      <c r="P2" s="2" t="s">
        <v>95</v>
      </c>
      <c r="Q2" s="2" t="s">
        <v>95</v>
      </c>
      <c r="R2" s="2" t="s">
        <v>95</v>
      </c>
      <c r="S2" s="2" t="s">
        <v>95</v>
      </c>
      <c r="T2" s="2" t="s">
        <v>95</v>
      </c>
      <c r="U2" s="2" t="s">
        <v>95</v>
      </c>
      <c r="V2" s="2" t="s">
        <v>95</v>
      </c>
      <c r="W2" s="2" t="s">
        <v>95</v>
      </c>
      <c r="X2" s="2" t="s">
        <v>95</v>
      </c>
      <c r="Y2" s="2" t="s">
        <v>95</v>
      </c>
      <c r="Z2" s="2" t="s">
        <v>329</v>
      </c>
      <c r="AA2" s="2" t="s">
        <v>329</v>
      </c>
      <c r="AB2" s="2" t="s">
        <v>329</v>
      </c>
      <c r="AC2" s="2" t="s">
        <v>329</v>
      </c>
      <c r="AD2" s="2" t="s">
        <v>329</v>
      </c>
      <c r="AE2" s="2" t="s">
        <v>329</v>
      </c>
    </row>
    <row r="3" spans="1:31" x14ac:dyDescent="0.35">
      <c r="A3">
        <v>118690893004</v>
      </c>
      <c r="B3">
        <v>457736327</v>
      </c>
      <c r="C3" s="1">
        <v>45548.451053240744</v>
      </c>
      <c r="D3" s="1">
        <v>45549.023622685185</v>
      </c>
      <c r="E3" t="s">
        <v>363</v>
      </c>
      <c r="J3" t="s">
        <v>364</v>
      </c>
      <c r="K3" t="s">
        <v>365</v>
      </c>
      <c r="L3" t="s">
        <v>130</v>
      </c>
      <c r="M3" t="s">
        <v>131</v>
      </c>
      <c r="N3" t="s">
        <v>132</v>
      </c>
      <c r="O3" t="s">
        <v>133</v>
      </c>
      <c r="P3" t="s">
        <v>134</v>
      </c>
      <c r="Q3" t="s">
        <v>222</v>
      </c>
      <c r="R3" t="s">
        <v>136</v>
      </c>
      <c r="S3" t="s">
        <v>207</v>
      </c>
      <c r="T3" t="s">
        <v>138</v>
      </c>
      <c r="U3" t="s">
        <v>166</v>
      </c>
      <c r="V3" t="s">
        <v>140</v>
      </c>
      <c r="W3" t="s">
        <v>141</v>
      </c>
      <c r="X3" t="s">
        <v>151</v>
      </c>
      <c r="Y3" t="s">
        <v>143</v>
      </c>
      <c r="Z3" t="s">
        <v>366</v>
      </c>
      <c r="AA3" t="s">
        <v>367</v>
      </c>
      <c r="AB3" t="s">
        <v>367</v>
      </c>
      <c r="AC3" t="s">
        <v>367</v>
      </c>
      <c r="AD3" t="s">
        <v>367</v>
      </c>
      <c r="AE3">
        <v>34</v>
      </c>
    </row>
    <row r="4" spans="1:31" x14ac:dyDescent="0.35">
      <c r="A4">
        <v>118688326133</v>
      </c>
      <c r="B4">
        <v>457736327</v>
      </c>
      <c r="C4" s="1">
        <v>45545.638379629629</v>
      </c>
      <c r="D4" s="1">
        <v>45545.645173611112</v>
      </c>
      <c r="E4" t="s">
        <v>769</v>
      </c>
      <c r="J4" t="s">
        <v>1035</v>
      </c>
      <c r="K4" t="s">
        <v>1036</v>
      </c>
      <c r="L4" t="s">
        <v>157</v>
      </c>
      <c r="M4" t="s">
        <v>131</v>
      </c>
      <c r="N4" t="s">
        <v>132</v>
      </c>
      <c r="O4" t="s">
        <v>133</v>
      </c>
      <c r="P4" t="s">
        <v>1037</v>
      </c>
      <c r="Q4" t="s">
        <v>135</v>
      </c>
      <c r="R4" t="s">
        <v>136</v>
      </c>
      <c r="S4" t="s">
        <v>137</v>
      </c>
      <c r="T4" t="s">
        <v>138</v>
      </c>
      <c r="U4" t="s">
        <v>139</v>
      </c>
      <c r="V4" t="s">
        <v>140</v>
      </c>
      <c r="W4" t="s">
        <v>141</v>
      </c>
      <c r="X4" t="s">
        <v>151</v>
      </c>
      <c r="Y4" t="s">
        <v>143</v>
      </c>
      <c r="Z4" t="s">
        <v>1038</v>
      </c>
      <c r="AA4" t="s">
        <v>1038</v>
      </c>
      <c r="AB4" t="s">
        <v>1038</v>
      </c>
      <c r="AC4" t="s">
        <v>1038</v>
      </c>
      <c r="AD4" t="s">
        <v>1038</v>
      </c>
      <c r="AE4">
        <v>60</v>
      </c>
    </row>
    <row r="5" spans="1:31" x14ac:dyDescent="0.35">
      <c r="A5">
        <v>118686989320</v>
      </c>
      <c r="B5">
        <v>457736327</v>
      </c>
      <c r="C5" s="1">
        <v>45543.805625000001</v>
      </c>
      <c r="D5" s="1">
        <v>45543.806018518517</v>
      </c>
      <c r="E5" t="s">
        <v>632</v>
      </c>
      <c r="J5" t="s">
        <v>1039</v>
      </c>
      <c r="K5" t="s">
        <v>1040</v>
      </c>
    </row>
    <row r="6" spans="1:31" x14ac:dyDescent="0.35">
      <c r="A6">
        <v>118686635493</v>
      </c>
      <c r="B6">
        <v>457736327</v>
      </c>
      <c r="C6" s="1">
        <v>45542.867835648147</v>
      </c>
      <c r="D6" s="1">
        <v>45543.648530092592</v>
      </c>
      <c r="E6" t="s">
        <v>694</v>
      </c>
      <c r="J6" t="s">
        <v>149</v>
      </c>
      <c r="K6" t="s">
        <v>150</v>
      </c>
      <c r="L6" t="s">
        <v>130</v>
      </c>
      <c r="M6" t="s">
        <v>131</v>
      </c>
      <c r="N6" t="s">
        <v>132</v>
      </c>
      <c r="O6" t="s">
        <v>133</v>
      </c>
      <c r="P6" t="s">
        <v>134</v>
      </c>
      <c r="Q6" t="s">
        <v>135</v>
      </c>
      <c r="R6" t="s">
        <v>136</v>
      </c>
      <c r="S6" t="s">
        <v>137</v>
      </c>
      <c r="T6" t="s">
        <v>138</v>
      </c>
      <c r="U6" t="s">
        <v>139</v>
      </c>
      <c r="V6" t="s">
        <v>140</v>
      </c>
      <c r="W6" t="s">
        <v>141</v>
      </c>
      <c r="X6" t="s">
        <v>151</v>
      </c>
      <c r="Y6" t="s">
        <v>143</v>
      </c>
      <c r="Z6" t="s">
        <v>152</v>
      </c>
      <c r="AA6" t="s">
        <v>153</v>
      </c>
      <c r="AB6" t="s">
        <v>154</v>
      </c>
      <c r="AC6" t="s">
        <v>147</v>
      </c>
      <c r="AD6" t="s">
        <v>148</v>
      </c>
      <c r="AE6">
        <v>98</v>
      </c>
    </row>
    <row r="7" spans="1:31" x14ac:dyDescent="0.35">
      <c r="A7">
        <v>118686710895</v>
      </c>
      <c r="B7">
        <v>457736327</v>
      </c>
      <c r="C7" s="1">
        <v>45543.020208333335</v>
      </c>
      <c r="D7" s="1">
        <v>45543.02511574074</v>
      </c>
      <c r="E7" t="s">
        <v>1041</v>
      </c>
      <c r="J7" t="s">
        <v>155</v>
      </c>
      <c r="K7" t="s">
        <v>156</v>
      </c>
      <c r="L7" t="s">
        <v>157</v>
      </c>
      <c r="M7" t="s">
        <v>158</v>
      </c>
      <c r="N7" t="s">
        <v>159</v>
      </c>
      <c r="O7" t="s">
        <v>160</v>
      </c>
      <c r="P7" t="s">
        <v>161</v>
      </c>
      <c r="Q7" t="s">
        <v>162</v>
      </c>
      <c r="R7" t="s">
        <v>163</v>
      </c>
      <c r="S7" t="s">
        <v>164</v>
      </c>
      <c r="T7" t="s">
        <v>165</v>
      </c>
      <c r="U7" t="s">
        <v>166</v>
      </c>
      <c r="V7" t="s">
        <v>167</v>
      </c>
      <c r="W7" t="s">
        <v>141</v>
      </c>
      <c r="X7" t="s">
        <v>168</v>
      </c>
      <c r="Y7" t="s">
        <v>143</v>
      </c>
    </row>
    <row r="8" spans="1:31" x14ac:dyDescent="0.35">
      <c r="A8">
        <v>118686537877</v>
      </c>
      <c r="B8">
        <v>457736327</v>
      </c>
      <c r="C8" s="1">
        <v>45542.684652777774</v>
      </c>
      <c r="D8" s="1">
        <v>45542.77952546296</v>
      </c>
      <c r="E8" t="s">
        <v>715</v>
      </c>
      <c r="J8" t="s">
        <v>171</v>
      </c>
      <c r="K8" t="s">
        <v>172</v>
      </c>
      <c r="L8" t="s">
        <v>130</v>
      </c>
      <c r="M8" t="s">
        <v>173</v>
      </c>
      <c r="N8" t="s">
        <v>132</v>
      </c>
      <c r="O8" t="s">
        <v>174</v>
      </c>
      <c r="P8" t="s">
        <v>134</v>
      </c>
      <c r="Q8" t="s">
        <v>135</v>
      </c>
      <c r="R8" t="s">
        <v>136</v>
      </c>
      <c r="S8" t="s">
        <v>175</v>
      </c>
      <c r="T8" t="s">
        <v>138</v>
      </c>
      <c r="U8" t="s">
        <v>176</v>
      </c>
      <c r="V8" t="s">
        <v>140</v>
      </c>
      <c r="W8" t="s">
        <v>177</v>
      </c>
      <c r="X8" t="s">
        <v>142</v>
      </c>
      <c r="Y8" t="s">
        <v>178</v>
      </c>
      <c r="Z8" t="s">
        <v>179</v>
      </c>
      <c r="AA8" t="s">
        <v>180</v>
      </c>
      <c r="AB8" t="s">
        <v>179</v>
      </c>
      <c r="AC8" t="s">
        <v>169</v>
      </c>
      <c r="AD8" t="s">
        <v>170</v>
      </c>
      <c r="AE8">
        <v>50</v>
      </c>
    </row>
    <row r="9" spans="1:31" x14ac:dyDescent="0.35">
      <c r="A9">
        <v>118686534751</v>
      </c>
      <c r="B9">
        <v>457736327</v>
      </c>
      <c r="C9" s="1">
        <v>45542.679074074076</v>
      </c>
      <c r="D9" s="1">
        <v>45542.752442129633</v>
      </c>
      <c r="E9" t="s">
        <v>834</v>
      </c>
      <c r="J9" t="s">
        <v>182</v>
      </c>
      <c r="K9" t="s">
        <v>183</v>
      </c>
      <c r="L9" t="s">
        <v>130</v>
      </c>
      <c r="M9" t="s">
        <v>131</v>
      </c>
      <c r="N9" t="s">
        <v>184</v>
      </c>
      <c r="O9" t="s">
        <v>133</v>
      </c>
      <c r="P9" t="s">
        <v>134</v>
      </c>
      <c r="Q9" t="s">
        <v>135</v>
      </c>
      <c r="R9" t="s">
        <v>136</v>
      </c>
      <c r="S9" t="s">
        <v>137</v>
      </c>
      <c r="T9" t="s">
        <v>165</v>
      </c>
      <c r="U9" t="s">
        <v>139</v>
      </c>
      <c r="V9" t="s">
        <v>140</v>
      </c>
      <c r="W9" t="s">
        <v>177</v>
      </c>
      <c r="X9" t="s">
        <v>142</v>
      </c>
      <c r="Y9" t="s">
        <v>143</v>
      </c>
      <c r="Z9">
        <v>250000</v>
      </c>
      <c r="AA9" t="s">
        <v>181</v>
      </c>
      <c r="AB9" t="s">
        <v>181</v>
      </c>
      <c r="AC9" t="s">
        <v>181</v>
      </c>
      <c r="AD9" t="s">
        <v>181</v>
      </c>
      <c r="AE9">
        <v>65</v>
      </c>
    </row>
    <row r="10" spans="1:31" x14ac:dyDescent="0.35">
      <c r="A10">
        <v>118686541961</v>
      </c>
      <c r="B10">
        <v>457736327</v>
      </c>
      <c r="C10" s="1">
        <v>45542.672303240739</v>
      </c>
      <c r="D10" s="1">
        <v>45542.750034722223</v>
      </c>
      <c r="E10" t="s">
        <v>834</v>
      </c>
      <c r="J10" t="s">
        <v>187</v>
      </c>
      <c r="K10" t="s">
        <v>188</v>
      </c>
      <c r="L10" t="s">
        <v>130</v>
      </c>
      <c r="M10" t="s">
        <v>131</v>
      </c>
      <c r="N10" t="s">
        <v>132</v>
      </c>
      <c r="O10" t="s">
        <v>133</v>
      </c>
      <c r="P10" t="s">
        <v>134</v>
      </c>
      <c r="Q10" t="s">
        <v>135</v>
      </c>
      <c r="R10" t="s">
        <v>136</v>
      </c>
      <c r="S10" t="s">
        <v>137</v>
      </c>
      <c r="T10" t="s">
        <v>138</v>
      </c>
      <c r="U10" t="s">
        <v>139</v>
      </c>
      <c r="V10" t="s">
        <v>140</v>
      </c>
      <c r="W10" t="s">
        <v>189</v>
      </c>
      <c r="X10" t="s">
        <v>142</v>
      </c>
      <c r="Y10" t="s">
        <v>143</v>
      </c>
      <c r="Z10" t="s">
        <v>190</v>
      </c>
      <c r="AA10" t="s">
        <v>186</v>
      </c>
      <c r="AB10" t="s">
        <v>186</v>
      </c>
      <c r="AC10" t="s">
        <v>185</v>
      </c>
      <c r="AD10" t="s">
        <v>186</v>
      </c>
      <c r="AE10">
        <v>100</v>
      </c>
    </row>
    <row r="11" spans="1:31" x14ac:dyDescent="0.35">
      <c r="A11">
        <v>118686529199</v>
      </c>
      <c r="B11">
        <v>457736327</v>
      </c>
      <c r="C11" s="1">
        <v>45542.66810185185</v>
      </c>
      <c r="D11" s="1">
        <v>45542.742349537039</v>
      </c>
      <c r="E11" t="s">
        <v>834</v>
      </c>
      <c r="J11" t="s">
        <v>192</v>
      </c>
      <c r="K11" t="s">
        <v>193</v>
      </c>
      <c r="L11" t="s">
        <v>130</v>
      </c>
      <c r="M11" t="s">
        <v>131</v>
      </c>
      <c r="N11" t="s">
        <v>132</v>
      </c>
      <c r="O11" t="s">
        <v>133</v>
      </c>
      <c r="P11" t="s">
        <v>134</v>
      </c>
      <c r="Q11" t="s">
        <v>135</v>
      </c>
      <c r="R11" t="s">
        <v>136</v>
      </c>
      <c r="S11" t="s">
        <v>137</v>
      </c>
      <c r="T11" t="s">
        <v>138</v>
      </c>
      <c r="U11" t="s">
        <v>139</v>
      </c>
      <c r="V11" t="s">
        <v>140</v>
      </c>
      <c r="W11" t="s">
        <v>189</v>
      </c>
      <c r="X11" t="s">
        <v>142</v>
      </c>
      <c r="Y11" t="s">
        <v>194</v>
      </c>
      <c r="Z11" t="s">
        <v>186</v>
      </c>
      <c r="AA11" t="s">
        <v>186</v>
      </c>
      <c r="AB11" t="s">
        <v>186</v>
      </c>
      <c r="AC11" t="s">
        <v>191</v>
      </c>
      <c r="AD11" t="s">
        <v>186</v>
      </c>
      <c r="AE11">
        <v>60</v>
      </c>
    </row>
    <row r="12" spans="1:31" x14ac:dyDescent="0.35">
      <c r="A12">
        <v>118686522742</v>
      </c>
      <c r="B12">
        <v>457736327</v>
      </c>
      <c r="C12" s="1">
        <v>45542.655717592592</v>
      </c>
      <c r="D12" s="1">
        <v>45542.742071759261</v>
      </c>
      <c r="E12" t="s">
        <v>834</v>
      </c>
      <c r="J12" t="s">
        <v>197</v>
      </c>
      <c r="K12" t="s">
        <v>198</v>
      </c>
      <c r="L12" t="s">
        <v>130</v>
      </c>
      <c r="M12" t="s">
        <v>131</v>
      </c>
      <c r="N12" t="s">
        <v>184</v>
      </c>
      <c r="O12" t="s">
        <v>133</v>
      </c>
      <c r="P12" t="s">
        <v>134</v>
      </c>
      <c r="Q12" t="s">
        <v>135</v>
      </c>
      <c r="R12" t="s">
        <v>136</v>
      </c>
      <c r="S12" t="s">
        <v>137</v>
      </c>
      <c r="T12" t="s">
        <v>165</v>
      </c>
      <c r="U12" t="s">
        <v>139</v>
      </c>
      <c r="V12" t="s">
        <v>140</v>
      </c>
      <c r="W12" t="s">
        <v>189</v>
      </c>
      <c r="X12" t="s">
        <v>142</v>
      </c>
      <c r="Y12" t="s">
        <v>143</v>
      </c>
      <c r="Z12" t="s">
        <v>199</v>
      </c>
      <c r="AA12" t="s">
        <v>200</v>
      </c>
      <c r="AB12" t="s">
        <v>186</v>
      </c>
      <c r="AC12" t="s">
        <v>195</v>
      </c>
      <c r="AD12" t="s">
        <v>196</v>
      </c>
      <c r="AE12">
        <v>60</v>
      </c>
    </row>
    <row r="13" spans="1:31" x14ac:dyDescent="0.35">
      <c r="A13">
        <v>118686536302</v>
      </c>
      <c r="B13">
        <v>457736327</v>
      </c>
      <c r="C13" s="1">
        <v>45542.677766203706</v>
      </c>
      <c r="D13" s="1">
        <v>45542.741666666669</v>
      </c>
      <c r="E13" t="s">
        <v>834</v>
      </c>
      <c r="J13" t="s">
        <v>202</v>
      </c>
      <c r="K13" t="s">
        <v>203</v>
      </c>
      <c r="L13" t="s">
        <v>130</v>
      </c>
      <c r="M13" t="s">
        <v>131</v>
      </c>
      <c r="N13" t="s">
        <v>132</v>
      </c>
      <c r="O13" t="s">
        <v>133</v>
      </c>
      <c r="P13" t="s">
        <v>134</v>
      </c>
      <c r="Q13" t="s">
        <v>135</v>
      </c>
      <c r="R13" t="s">
        <v>136</v>
      </c>
      <c r="S13" t="s">
        <v>137</v>
      </c>
      <c r="T13" t="s">
        <v>138</v>
      </c>
      <c r="U13" t="s">
        <v>139</v>
      </c>
      <c r="V13" t="s">
        <v>140</v>
      </c>
      <c r="W13" t="s">
        <v>189</v>
      </c>
      <c r="X13" t="s">
        <v>142</v>
      </c>
      <c r="Y13" t="s">
        <v>143</v>
      </c>
      <c r="Z13" t="s">
        <v>204</v>
      </c>
      <c r="AA13" t="s">
        <v>186</v>
      </c>
      <c r="AB13" t="s">
        <v>186</v>
      </c>
      <c r="AC13" t="s">
        <v>201</v>
      </c>
      <c r="AD13" t="s">
        <v>186</v>
      </c>
      <c r="AE13">
        <v>60</v>
      </c>
    </row>
    <row r="14" spans="1:31" x14ac:dyDescent="0.35">
      <c r="A14">
        <v>118686535375</v>
      </c>
      <c r="B14">
        <v>457736327</v>
      </c>
      <c r="C14" s="1">
        <v>45542.680289351854</v>
      </c>
      <c r="D14" s="1">
        <v>45542.740613425929</v>
      </c>
      <c r="E14" t="s">
        <v>715</v>
      </c>
      <c r="J14" t="s">
        <v>205</v>
      </c>
      <c r="K14" t="s">
        <v>206</v>
      </c>
      <c r="L14" t="s">
        <v>130</v>
      </c>
      <c r="M14" t="s">
        <v>173</v>
      </c>
      <c r="N14" t="s">
        <v>132</v>
      </c>
      <c r="O14" t="s">
        <v>133</v>
      </c>
      <c r="P14" t="s">
        <v>134</v>
      </c>
      <c r="Q14" t="s">
        <v>135</v>
      </c>
      <c r="R14" t="s">
        <v>136</v>
      </c>
      <c r="S14" t="s">
        <v>207</v>
      </c>
      <c r="T14" t="s">
        <v>138</v>
      </c>
      <c r="U14" t="s">
        <v>208</v>
      </c>
      <c r="V14" t="s">
        <v>209</v>
      </c>
      <c r="W14" t="s">
        <v>177</v>
      </c>
      <c r="X14" t="s">
        <v>142</v>
      </c>
      <c r="Y14" t="s">
        <v>178</v>
      </c>
    </row>
    <row r="15" spans="1:31" x14ac:dyDescent="0.35">
      <c r="A15">
        <v>118686527372</v>
      </c>
      <c r="B15">
        <v>457736327</v>
      </c>
      <c r="C15" s="1">
        <v>45542.656782407408</v>
      </c>
      <c r="D15" s="1">
        <v>45542.740520833337</v>
      </c>
      <c r="E15" t="s">
        <v>834</v>
      </c>
      <c r="J15" t="s">
        <v>210</v>
      </c>
      <c r="K15" t="s">
        <v>211</v>
      </c>
      <c r="L15" t="s">
        <v>130</v>
      </c>
      <c r="M15" t="s">
        <v>131</v>
      </c>
      <c r="N15" t="s">
        <v>132</v>
      </c>
      <c r="O15" t="s">
        <v>133</v>
      </c>
      <c r="P15" t="s">
        <v>134</v>
      </c>
      <c r="Q15" t="s">
        <v>135</v>
      </c>
      <c r="R15" t="s">
        <v>136</v>
      </c>
      <c r="S15" t="s">
        <v>137</v>
      </c>
      <c r="T15" t="s">
        <v>138</v>
      </c>
      <c r="U15" t="s">
        <v>139</v>
      </c>
      <c r="V15" t="s">
        <v>140</v>
      </c>
      <c r="W15" t="s">
        <v>141</v>
      </c>
      <c r="X15" t="s">
        <v>151</v>
      </c>
      <c r="Y15" t="s">
        <v>143</v>
      </c>
      <c r="Z15" t="s">
        <v>212</v>
      </c>
      <c r="AA15" t="s">
        <v>213</v>
      </c>
      <c r="AB15" t="s">
        <v>214</v>
      </c>
      <c r="AC15">
        <v>0</v>
      </c>
      <c r="AD15">
        <v>0</v>
      </c>
      <c r="AE15">
        <v>50</v>
      </c>
    </row>
    <row r="16" spans="1:31" x14ac:dyDescent="0.35">
      <c r="A16">
        <v>118686540651</v>
      </c>
      <c r="B16">
        <v>457736327</v>
      </c>
      <c r="C16" s="1">
        <v>45542.681157407409</v>
      </c>
      <c r="D16" s="1">
        <v>45542.733680555553</v>
      </c>
      <c r="E16" t="s">
        <v>715</v>
      </c>
      <c r="J16" t="s">
        <v>215</v>
      </c>
      <c r="K16" t="s">
        <v>216</v>
      </c>
      <c r="L16" t="s">
        <v>130</v>
      </c>
      <c r="M16" t="s">
        <v>131</v>
      </c>
      <c r="N16" t="s">
        <v>132</v>
      </c>
      <c r="O16" t="s">
        <v>160</v>
      </c>
    </row>
    <row r="17" spans="1:31" x14ac:dyDescent="0.35">
      <c r="A17">
        <v>118686535348</v>
      </c>
      <c r="B17">
        <v>457736327</v>
      </c>
      <c r="C17" s="1">
        <v>45542.679074074076</v>
      </c>
      <c r="D17" s="1">
        <v>45542.717581018522</v>
      </c>
      <c r="E17" t="s">
        <v>715</v>
      </c>
      <c r="J17" t="s">
        <v>217</v>
      </c>
      <c r="K17" t="s">
        <v>218</v>
      </c>
      <c r="L17" t="s">
        <v>130</v>
      </c>
      <c r="M17" t="s">
        <v>173</v>
      </c>
      <c r="N17" t="s">
        <v>132</v>
      </c>
      <c r="O17" t="s">
        <v>133</v>
      </c>
    </row>
    <row r="18" spans="1:31" x14ac:dyDescent="0.35">
      <c r="A18">
        <v>118686546471</v>
      </c>
      <c r="B18">
        <v>457736327</v>
      </c>
      <c r="C18" s="1">
        <v>45542.700497685182</v>
      </c>
      <c r="D18" s="1">
        <v>45542.71398148148</v>
      </c>
      <c r="E18" t="s">
        <v>715</v>
      </c>
      <c r="J18" t="s">
        <v>219</v>
      </c>
      <c r="K18" t="s">
        <v>220</v>
      </c>
      <c r="L18" t="s">
        <v>130</v>
      </c>
      <c r="M18" t="s">
        <v>221</v>
      </c>
      <c r="N18" t="s">
        <v>132</v>
      </c>
      <c r="O18" t="s">
        <v>133</v>
      </c>
      <c r="P18" t="s">
        <v>134</v>
      </c>
      <c r="Q18" t="s">
        <v>222</v>
      </c>
      <c r="R18" t="s">
        <v>136</v>
      </c>
      <c r="S18" t="s">
        <v>137</v>
      </c>
      <c r="T18" t="s">
        <v>138</v>
      </c>
      <c r="U18" t="s">
        <v>139</v>
      </c>
      <c r="V18" t="s">
        <v>140</v>
      </c>
      <c r="W18" t="s">
        <v>189</v>
      </c>
      <c r="X18" t="s">
        <v>151</v>
      </c>
      <c r="Y18" t="s">
        <v>143</v>
      </c>
    </row>
    <row r="19" spans="1:31" x14ac:dyDescent="0.35">
      <c r="A19">
        <v>118686536325</v>
      </c>
      <c r="B19">
        <v>457736327</v>
      </c>
      <c r="C19" s="1">
        <v>45542.681574074071</v>
      </c>
      <c r="D19" s="1">
        <v>45542.712256944447</v>
      </c>
      <c r="E19" t="s">
        <v>715</v>
      </c>
      <c r="J19" t="s">
        <v>223</v>
      </c>
      <c r="K19" t="s">
        <v>224</v>
      </c>
      <c r="L19" t="s">
        <v>130</v>
      </c>
      <c r="M19" t="s">
        <v>221</v>
      </c>
      <c r="N19" t="s">
        <v>132</v>
      </c>
      <c r="O19" t="s">
        <v>133</v>
      </c>
      <c r="P19" t="s">
        <v>161</v>
      </c>
      <c r="Q19" t="s">
        <v>135</v>
      </c>
      <c r="R19" t="s">
        <v>136</v>
      </c>
      <c r="S19" t="s">
        <v>207</v>
      </c>
      <c r="T19" t="s">
        <v>165</v>
      </c>
      <c r="U19" t="s">
        <v>176</v>
      </c>
      <c r="V19" t="s">
        <v>209</v>
      </c>
      <c r="W19" t="s">
        <v>189</v>
      </c>
      <c r="X19" t="s">
        <v>151</v>
      </c>
      <c r="Y19" t="s">
        <v>225</v>
      </c>
    </row>
    <row r="20" spans="1:31" x14ac:dyDescent="0.35">
      <c r="A20">
        <v>118686536506</v>
      </c>
      <c r="B20">
        <v>457736327</v>
      </c>
      <c r="C20" s="1">
        <v>45542.68204861111</v>
      </c>
      <c r="D20" s="1">
        <v>45542.699861111112</v>
      </c>
      <c r="E20" t="s">
        <v>834</v>
      </c>
      <c r="J20" t="s">
        <v>226</v>
      </c>
      <c r="K20" t="s">
        <v>227</v>
      </c>
      <c r="L20" t="s">
        <v>130</v>
      </c>
      <c r="M20" t="s">
        <v>131</v>
      </c>
      <c r="N20" t="s">
        <v>132</v>
      </c>
      <c r="O20" t="s">
        <v>228</v>
      </c>
      <c r="P20" t="s">
        <v>134</v>
      </c>
      <c r="Q20" t="s">
        <v>135</v>
      </c>
      <c r="R20" t="s">
        <v>136</v>
      </c>
      <c r="S20" t="s">
        <v>175</v>
      </c>
      <c r="T20" t="s">
        <v>165</v>
      </c>
      <c r="U20" t="s">
        <v>139</v>
      </c>
      <c r="V20" t="s">
        <v>140</v>
      </c>
      <c r="W20" t="s">
        <v>189</v>
      </c>
      <c r="X20" t="s">
        <v>142</v>
      </c>
      <c r="Y20" t="s">
        <v>143</v>
      </c>
      <c r="Z20" t="s">
        <v>186</v>
      </c>
      <c r="AA20" t="s">
        <v>186</v>
      </c>
      <c r="AB20" t="s">
        <v>186</v>
      </c>
      <c r="AC20">
        <v>0</v>
      </c>
      <c r="AD20" t="s">
        <v>186</v>
      </c>
      <c r="AE20">
        <v>50</v>
      </c>
    </row>
    <row r="21" spans="1:31" x14ac:dyDescent="0.35">
      <c r="A21">
        <v>118686538970</v>
      </c>
      <c r="B21">
        <v>457736327</v>
      </c>
      <c r="C21" s="1">
        <v>45542.684386574074</v>
      </c>
      <c r="D21" s="1">
        <v>45542.690949074073</v>
      </c>
      <c r="E21" t="s">
        <v>715</v>
      </c>
      <c r="J21" t="s">
        <v>229</v>
      </c>
      <c r="K21" t="s">
        <v>230</v>
      </c>
    </row>
    <row r="22" spans="1:31" x14ac:dyDescent="0.35">
      <c r="A22">
        <v>118686535277</v>
      </c>
      <c r="B22">
        <v>457736327</v>
      </c>
      <c r="C22" s="1">
        <v>45542.680011574077</v>
      </c>
      <c r="D22" s="1">
        <v>45542.68613425926</v>
      </c>
      <c r="E22" t="s">
        <v>715</v>
      </c>
      <c r="J22" t="s">
        <v>231</v>
      </c>
      <c r="K22" t="s">
        <v>232</v>
      </c>
      <c r="L22" t="s">
        <v>130</v>
      </c>
      <c r="M22" t="s">
        <v>221</v>
      </c>
      <c r="N22" t="s">
        <v>132</v>
      </c>
      <c r="O22" t="s">
        <v>228</v>
      </c>
    </row>
    <row r="23" spans="1:31" x14ac:dyDescent="0.35">
      <c r="A23">
        <v>118686536300</v>
      </c>
      <c r="B23">
        <v>457736327</v>
      </c>
      <c r="C23" s="1">
        <v>45542.682141203702</v>
      </c>
      <c r="D23" s="1">
        <v>45542.683217592596</v>
      </c>
      <c r="E23" t="s">
        <v>715</v>
      </c>
      <c r="J23" t="s">
        <v>233</v>
      </c>
      <c r="K23" t="s">
        <v>234</v>
      </c>
      <c r="L23" t="s">
        <v>130</v>
      </c>
      <c r="M23" t="s">
        <v>158</v>
      </c>
      <c r="N23" t="s">
        <v>132</v>
      </c>
      <c r="O23" t="s">
        <v>160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85D56950719249B2452F3B92F188A8" ma:contentTypeVersion="15" ma:contentTypeDescription="Create a new document." ma:contentTypeScope="" ma:versionID="445a4b57935af72b4c15eaa9fad30009">
  <xsd:schema xmlns:xsd="http://www.w3.org/2001/XMLSchema" xmlns:xs="http://www.w3.org/2001/XMLSchema" xmlns:p="http://schemas.microsoft.com/office/2006/metadata/properties" xmlns:ns2="5fe4e1cf-1046-41ea-ad88-4a7be107cf91" xmlns:ns3="252f7b1b-36a4-415c-809d-3376bf84b3e3" targetNamespace="http://schemas.microsoft.com/office/2006/metadata/properties" ma:root="true" ma:fieldsID="253a210308948f39c21bcd029810e03d" ns2:_="" ns3:_="">
    <xsd:import namespace="5fe4e1cf-1046-41ea-ad88-4a7be107cf91"/>
    <xsd:import namespace="252f7b1b-36a4-415c-809d-3376bf84b3e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e4e1cf-1046-41ea-ad88-4a7be107cf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1c775f1b-94bf-41d1-bd5b-4e74f3913fab"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2f7b1b-36a4-415c-809d-3376bf84b3e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99888C-9325-4A15-A95C-7276E4BFA3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e4e1cf-1046-41ea-ad88-4a7be107cf91"/>
    <ds:schemaRef ds:uri="252f7b1b-36a4-415c-809d-3376bf84b3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8DAA57-F83B-4D9B-BA7E-6B7C2B5C56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Sheet2</vt:lpstr>
      <vt:lpstr>English Pivot Tables</vt:lpstr>
      <vt:lpstr>French Pivot Tables</vt:lpstr>
      <vt:lpstr>Report Tables</vt:lpstr>
      <vt:lpstr>Survey Responses</vt:lpstr>
      <vt:lpstr>Survey Responses (2)</vt:lpstr>
      <vt:lpstr>Marks</vt:lpstr>
      <vt:lpstr>English 25 Sep</vt:lpstr>
      <vt:lpstr>French 25 Sep</vt:lpstr>
      <vt:lpstr>Raw Data</vt:lpstr>
      <vt:lpstr>Sheet3</vt:lpstr>
      <vt:lpstr>Sheet5</vt:lpstr>
      <vt:lpstr>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PyExcelerate</dc:creator>
  <cp:keywords/>
  <dc:description/>
  <cp:lastModifiedBy>Robin Ochieng</cp:lastModifiedBy>
  <cp:revision/>
  <dcterms:created xsi:type="dcterms:W3CDTF">2024-09-16T06:48:00Z</dcterms:created>
  <dcterms:modified xsi:type="dcterms:W3CDTF">2025-05-09T14:42:07Z</dcterms:modified>
  <cp:category/>
  <cp:contentStatus/>
</cp:coreProperties>
</file>