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kenbright-my.sharepoint.com/personal/rochieng_kenbright_africa/Documents/Attachments/projects/2024/JUNE/Welfare Policy Automation/"/>
    </mc:Choice>
  </mc:AlternateContent>
  <xr:revisionPtr revIDLastSave="829" documentId="13_ncr:1_{95E84FC1-7034-40EC-A695-597356AEC922}" xr6:coauthVersionLast="47" xr6:coauthVersionMax="47" xr10:uidLastSave="{0D4FF5B8-2E62-4B30-82D4-46D696E72D1F}"/>
  <bookViews>
    <workbookView minimized="1" xWindow="70" yWindow="580" windowWidth="19130" windowHeight="9500" activeTab="2" xr2:uid="{F4EFC3CB-1698-4B21-979F-3F25723CA63D}"/>
  </bookViews>
  <sheets>
    <sheet name="Intro" sheetId="7" r:id="rId1"/>
    <sheet name="Data_Received" sheetId="1" r:id="rId2"/>
    <sheet name="Working File" sheetId="2" r:id="rId3"/>
    <sheet name="Sheet1" sheetId="8" r:id="rId4"/>
    <sheet name="Assets" sheetId="3" r:id="rId5"/>
    <sheet name="Record_Keeping" sheetId="5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1" i="2" l="1"/>
  <c r="R12" i="2"/>
  <c r="R13" i="2"/>
  <c r="R14" i="2"/>
  <c r="R15" i="2"/>
  <c r="R16" i="2"/>
  <c r="R17" i="2"/>
  <c r="H16" i="2"/>
  <c r="O5" i="2"/>
  <c r="H10" i="2"/>
  <c r="H9" i="2"/>
  <c r="H8" i="2"/>
  <c r="H7" i="2"/>
  <c r="H6" i="2"/>
  <c r="R6" i="2"/>
  <c r="R7" i="2"/>
  <c r="R8" i="2"/>
  <c r="R9" i="2"/>
  <c r="R10" i="2"/>
  <c r="R5" i="2"/>
  <c r="J6" i="2"/>
  <c r="J7" i="2"/>
  <c r="J8" i="2"/>
  <c r="J9" i="2"/>
  <c r="J10" i="2"/>
  <c r="J11" i="2"/>
  <c r="J12" i="2"/>
  <c r="J13" i="2"/>
  <c r="J14" i="2"/>
  <c r="J15" i="2"/>
  <c r="J16" i="2"/>
  <c r="J5" i="2"/>
  <c r="E6" i="2"/>
  <c r="G6" i="2" s="1"/>
  <c r="F6" i="2"/>
  <c r="F17" i="2" s="1"/>
  <c r="E7" i="2"/>
  <c r="E17" i="2" s="1"/>
  <c r="F7" i="2"/>
  <c r="G7" i="2"/>
  <c r="E8" i="2"/>
  <c r="F8" i="2"/>
  <c r="G8" i="2"/>
  <c r="E9" i="2"/>
  <c r="F9" i="2"/>
  <c r="G9" i="2"/>
  <c r="E10" i="2"/>
  <c r="F10" i="2"/>
  <c r="G10" i="2"/>
  <c r="E11" i="2"/>
  <c r="F11" i="2"/>
  <c r="G11" i="2"/>
  <c r="E12" i="2"/>
  <c r="F12" i="2"/>
  <c r="G12" i="2"/>
  <c r="E13" i="2"/>
  <c r="G13" i="2" s="1"/>
  <c r="F13" i="2"/>
  <c r="E14" i="2"/>
  <c r="F14" i="2"/>
  <c r="G14" i="2"/>
  <c r="E15" i="2"/>
  <c r="F15" i="2"/>
  <c r="G15" i="2"/>
  <c r="E16" i="2"/>
  <c r="G16" i="2" s="1"/>
  <c r="F16" i="2"/>
  <c r="N17" i="2"/>
  <c r="P17" i="2"/>
  <c r="E5" i="2"/>
  <c r="F5" i="2"/>
  <c r="E29" i="2"/>
  <c r="C29" i="2"/>
  <c r="L12" i="3"/>
  <c r="D5" i="3" s="1"/>
  <c r="J17" i="2" l="1"/>
  <c r="G5" i="2"/>
  <c r="I5" i="2" s="1"/>
  <c r="Q5" i="2" s="1"/>
  <c r="D23" i="2"/>
  <c r="D29" i="2" s="1"/>
  <c r="D4" i="3"/>
  <c r="I6" i="2" l="1"/>
  <c r="O6" i="2" s="1"/>
  <c r="Q6" i="2" s="1"/>
  <c r="G17" i="2"/>
  <c r="I7" i="2" l="1"/>
  <c r="O7" i="2" s="1"/>
  <c r="Q7" i="2" s="1"/>
  <c r="I8" i="2" l="1"/>
  <c r="O8" i="2" l="1"/>
  <c r="Q8" i="2" s="1"/>
  <c r="I9" i="2" l="1"/>
  <c r="O9" i="2" l="1"/>
  <c r="Q9" i="2" s="1"/>
  <c r="I10" i="2" l="1"/>
  <c r="O10" i="2" l="1"/>
  <c r="Q10" i="2" s="1"/>
  <c r="H11" i="2" l="1"/>
  <c r="I11" i="2" s="1"/>
  <c r="O11" i="2" l="1"/>
  <c r="Q11" i="2" s="1"/>
  <c r="H12" i="2" l="1"/>
  <c r="I12" i="2" s="1"/>
  <c r="O12" i="2" s="1"/>
  <c r="Q12" i="2" s="1"/>
  <c r="H13" i="2" l="1"/>
  <c r="I13" i="2" s="1"/>
  <c r="O13" i="2" s="1"/>
  <c r="Q13" i="2" l="1"/>
  <c r="H14" i="2" s="1"/>
  <c r="I14" i="2" s="1"/>
  <c r="O14" i="2" s="1"/>
  <c r="Q14" i="2" s="1"/>
  <c r="H15" i="2" l="1"/>
  <c r="I15" i="2" l="1"/>
  <c r="O15" i="2" l="1"/>
  <c r="Q15" i="2" s="1"/>
  <c r="I16" i="2" l="1"/>
  <c r="H17" i="2"/>
  <c r="O16" i="2" l="1"/>
  <c r="Q16" i="2" s="1"/>
  <c r="I17" i="2"/>
  <c r="Q17" i="2" l="1"/>
  <c r="O17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tc={0DA1D4AF-FCF6-472E-B0B3-E21F8D7254CF}</author>
    <author>tc={F75629A0-2857-4544-9DD4-E1A5F757ECB4}</author>
    <author>tc={FF84364C-2DB8-48B7-8253-86589AF63F25}</author>
    <author>Walter Owando</author>
  </authors>
  <commentList>
    <comment ref="B22" authorId="0" shapeId="0" xr:uid="{0DA1D4AF-FCF6-472E-B0B3-E21F8D7254CF}">
      <text>
        <t>[Threaded comment]
Your version of Excel allows you to read this threaded comment; however, any edits to it will get removed if the file is opened in a newer version of Excel. Learn more: https://go.microsoft.com/fwlink/?linkid=870924
Comment:
    As the welfare kitty funds continues to grow, assets can be added strategically.
This also minimizes investment expenses.</t>
      </text>
    </comment>
    <comment ref="D22" authorId="1" shapeId="0" xr:uid="{F75629A0-2857-4544-9DD4-E1A5F757ECB4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add more transparency and accountability to the investment returns.</t>
      </text>
    </comment>
    <comment ref="E22" authorId="2" shapeId="0" xr:uid="{FF84364C-2DB8-48B7-8253-86589AF63F25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compares we actually got from the investment return, to our expected return.</t>
      </text>
    </comment>
    <comment ref="B23" authorId="3" shapeId="0" xr:uid="{45372637-554A-4881-A6FD-B3CB39F8B861}">
      <text>
        <r>
          <rPr>
            <b/>
            <sz val="9"/>
            <color indexed="81"/>
            <rFont val="Tahoma"/>
            <family val="2"/>
          </rPr>
          <t>Walter Owando:</t>
        </r>
        <r>
          <rPr>
            <sz val="9"/>
            <color indexed="81"/>
            <rFont val="Tahoma"/>
            <family val="2"/>
          </rPr>
          <t xml:space="preserve">
91-Day (3 months) T bill used, for the welfare kitty to be effective. (Duration for kitty to be effected)
Subject to change.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tc={747B17B1-8B5D-4D53-8D54-186A53DACA93}</author>
    <author>tc={B63A790C-FE60-45F0-89E8-8ED3B9C9C4CB}</author>
  </authors>
  <commentList>
    <comment ref="B3" authorId="0" shapeId="0" xr:uid="{747B17B1-8B5D-4D53-8D54-186A53DACA93}">
      <text>
        <t>[Threaded comment]
Your version of Excel allows you to read this threaded comment; however, any edits to it will get removed if the file is opened in a newer version of Excel. Learn more: https://go.microsoft.com/fwlink/?linkid=870924
Comment:
    Low risk and capital protection assets chosen. This allows the kitty fund to grow, as well as experience low volatility in assets</t>
      </text>
    </comment>
    <comment ref="B12" authorId="1" shapeId="0" xr:uid="{B63A790C-FE60-45F0-89E8-8ED3B9C9C4CB}">
      <text>
        <t>[Threaded comment]
Your version of Excel allows you to read this threaded comment; however, any edits to it will get removed if the file is opened in a newer version of Excel. Learn more: https://go.microsoft.com/fwlink/?linkid=870924
Comment:
    91 - Day T bill</t>
      </text>
    </comment>
  </commentList>
</comments>
</file>

<file path=xl/sharedStrings.xml><?xml version="1.0" encoding="utf-8"?>
<sst xmlns="http://schemas.openxmlformats.org/spreadsheetml/2006/main" count="179" uniqueCount="74">
  <si>
    <t xml:space="preserve">Motor Private </t>
  </si>
  <si>
    <t>Motor Commercial</t>
  </si>
  <si>
    <t>Motor Commercial PSV</t>
  </si>
  <si>
    <t xml:space="preserve">Motor Cycle </t>
  </si>
  <si>
    <t>WELFARE POLICY</t>
  </si>
  <si>
    <t>am in the process of revamping our Welfare Policy.</t>
  </si>
  <si>
    <t>DATA</t>
  </si>
  <si>
    <t>Number of Employees</t>
  </si>
  <si>
    <t>Current Number of staff=80</t>
  </si>
  <si>
    <t>Contribution</t>
  </si>
  <si>
    <t>Kes 300</t>
  </si>
  <si>
    <t>Current members=12</t>
  </si>
  <si>
    <t>Contribution amount =200 per month</t>
  </si>
  <si>
    <t>Total contribution in case of an incident(Birth,Marriage,loss of nuclear family members or guardian)=5000</t>
  </si>
  <si>
    <t>The following is my recommendation.</t>
  </si>
  <si>
    <t>Make it compulsory to all staff members.</t>
  </si>
  <si>
    <t>The contribution to be raised to=Ksh 300 per month</t>
  </si>
  <si>
    <t>The company to contribute=Ksh 300 per month.</t>
  </si>
  <si>
    <t>I would need analytics on how much to offer incase of incidences also advise apart from money market fund where else the fund can be invested.</t>
  </si>
  <si>
    <t>Let me know if you need additional information.</t>
  </si>
  <si>
    <t>Please select from the list, the order of events occurred within the month</t>
  </si>
  <si>
    <t>Month</t>
  </si>
  <si>
    <t>Employee Contribution</t>
  </si>
  <si>
    <t>Employer Contribution</t>
  </si>
  <si>
    <t>Monthly Contribution (Employee+Employer)</t>
  </si>
  <si>
    <t>Any balance Brought forward</t>
  </si>
  <si>
    <t>Total Amount</t>
  </si>
  <si>
    <t>Event Amount</t>
  </si>
  <si>
    <t>Event 1 Description</t>
  </si>
  <si>
    <t>Event 2 Description</t>
  </si>
  <si>
    <t>Event 3 Description</t>
  </si>
  <si>
    <t>Amount Invested</t>
  </si>
  <si>
    <t>Balance After (Event and/ Investment)</t>
  </si>
  <si>
    <t>Investment Return</t>
  </si>
  <si>
    <t>Balance Carried Forward</t>
  </si>
  <si>
    <t>January</t>
  </si>
  <si>
    <t>No Incident</t>
  </si>
  <si>
    <t>February</t>
  </si>
  <si>
    <t>Wedding</t>
  </si>
  <si>
    <t>March</t>
  </si>
  <si>
    <t>Birth</t>
  </si>
  <si>
    <t>Loss of a Loved one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</si>
  <si>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</si>
  <si>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</si>
  <si>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</si>
  <si>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</si>
  <si>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</si>
  <si>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</si>
  <si>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</si>
  <si>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</si>
  <si>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</si>
  <si>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</si>
  <si>
    <t>Date</t>
  </si>
  <si>
    <t>Asset</t>
  </si>
  <si>
    <t>Amount</t>
  </si>
  <si>
    <t>Expected Return</t>
  </si>
  <si>
    <t>Actual Investment Return</t>
  </si>
  <si>
    <t>Treasury Bill</t>
  </si>
  <si>
    <t>Fixed Deposit/MMF</t>
  </si>
  <si>
    <t>Drop Down List</t>
  </si>
  <si>
    <t>Incidences</t>
  </si>
  <si>
    <t>Assets</t>
  </si>
  <si>
    <t>Minimum Amount
to be Invested</t>
  </si>
  <si>
    <t>Expected Returns</t>
  </si>
  <si>
    <t>Fixed Deposits</t>
  </si>
  <si>
    <t>Treasury Bills (91 Day)</t>
  </si>
  <si>
    <t>Benchmark</t>
  </si>
  <si>
    <t>Average Return</t>
  </si>
  <si>
    <t>Treasury Bills/Fixed Deposits</t>
  </si>
  <si>
    <t>Treasury Bonds</t>
  </si>
  <si>
    <t>Source</t>
  </si>
  <si>
    <t>https://www.centralbank.go.ke/securities/#:~:text=If%20you'd%20like%20to,their%20basic%20operations%20are%20similar.</t>
  </si>
  <si>
    <t>YEAR</t>
  </si>
  <si>
    <t>Exit 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</si>
</sst>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* #,##0.00_-;\-* #,##0.00_-;_-* &quot;-&quot;??_-;_-@_-"/>
    <numFmt numFmtId="165" formatCode="_-* #,##0_-;\-* #,##0_-;_-* &quot;-&quot;??_-;_-@_-"/>
    <numFmt numFmtId="166" formatCode="_-* #,##0.0_-;\-* #,##0.0_-;_-* &quot;-&quot;??_-;_-@_-"/>
    <numFmt numFmtId="167" formatCode="#,###"/>
    <numFmt numFmtId="168" formatCode="#,###,,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9"/>
      <color theme="1"/>
      <name val="Mulish"/>
    </font>
    <font>
      <b/>
      <sz val="9"/>
      <color theme="0"/>
      <name val="Mulish"/>
    </font>
    <font>
      <b/>
      <sz val="9"/>
      <color rgb="FF0137A6"/>
      <name val="Mulish"/>
    </font>
    <font>
      <b/>
      <sz val="9"/>
      <color rgb="FFFF0000"/>
      <name val="Mulish"/>
    </font>
    <font>
      <b/>
      <sz val="9"/>
      <name val="Mulish"/>
    </font>
    <font>
      <sz val="9"/>
      <name val="Mulish"/>
    </font>
    <font>
      <i/>
      <sz val="9"/>
      <color rgb="FF0137A6"/>
      <name val="Mulish"/>
    </font>
    <font>
      <sz val="9"/>
      <color rgb="FF0137A6"/>
      <name val="Mulish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Aptos Narrow"/>
      <family val="2"/>
      <scheme val="minor"/>
    </font>
    <font>
      <b/>
      <sz val="9"/>
      <color theme="1"/>
      <name val="Mulish"/>
    </font>
    <font>
      <sz val="11"/>
      <color theme="1"/>
      <name val="Mulish"/>
    </font>
    <font>
      <b/>
      <sz val="11"/>
      <color rgb="FF0137A6"/>
      <name val="Mulish"/>
    </font>
    <font>
      <sz val="10"/>
      <color theme="1"/>
      <name val="Mulish"/>
    </font>
    <font>
      <b/>
      <sz val="11"/>
      <color rgb="FF2C5BA6"/>
      <name val="Mulish"/>
    </font>
    <font>
      <b/>
      <sz val="22"/>
      <color theme="0"/>
      <name val="Mulish"/>
    </font>
  </fonts>
  <fills count="7">
    <fill>
      <patternFill patternType="none"/>
    </fill>
    <fill>
      <patternFill patternType="gray125"/>
    </fill>
    <fill>
      <patternFill patternType="solid">
        <fgColor rgb="FF0137A6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/>
      <right style="thin">
        <color rgb="FF0137A6"/>
      </right>
      <top style="thin">
        <color rgb="FF0137A6"/>
      </top>
      <bottom style="thin">
        <color rgb="FF0137A6"/>
      </bottom>
      <diagonal/>
    </border>
    <border>
      <left/>
      <right/>
      <top style="thin">
        <color rgb="FF0137A6"/>
      </top>
      <bottom style="thin">
        <color rgb="FF0137A6"/>
      </bottom>
      <diagonal/>
    </border>
    <border>
      <left/>
      <right/>
      <top style="medium">
        <color rgb="FF0137A6"/>
      </top>
      <bottom style="medium">
        <color rgb="FF0137A6"/>
      </bottom>
      <diagonal/>
    </border>
    <border>
      <left style="thin">
        <color rgb="FF0137A6"/>
      </left>
      <right style="thin">
        <color rgb="FF0137A6"/>
      </right>
      <top style="thin">
        <color rgb="FF0137A6"/>
      </top>
      <bottom style="thin">
        <color rgb="FF0137A6"/>
      </bottom>
      <diagonal/>
    </border>
    <border>
      <left style="thin">
        <color rgb="FF0137A6"/>
      </left>
      <right/>
      <top style="thin">
        <color rgb="FF0137A6"/>
      </top>
      <bottom style="thin">
        <color rgb="FF0137A6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" fillId="0" borderId="0"/>
  </cellStyleXfs>
  <cellXfs count="60">
    <xf numFmtId="0" fontId="0" fillId="0" borderId="0" xfId="0"/>
    <xf numFmtId="0" fontId="2" fillId="0" borderId="0" xfId="0" applyFont="1"/>
    <xf numFmtId="165" fontId="2" fillId="0" borderId="0" xfId="0" applyNumberFormat="1" applyFont="1"/>
    <xf numFmtId="0" fontId="3" fillId="2" borderId="0" xfId="0" applyFont="1" applyFill="1" applyAlignment="1">
      <alignment horizontal="right"/>
    </xf>
    <xf numFmtId="0" fontId="3" fillId="2" borderId="0" xfId="0" applyFont="1" applyFill="1" applyAlignment="1">
      <alignment horizontal="right" wrapText="1"/>
    </xf>
    <xf numFmtId="164" fontId="2" fillId="0" borderId="2" xfId="0" applyNumberFormat="1" applyFont="1" applyBorder="1"/>
    <xf numFmtId="0" fontId="4" fillId="0" borderId="3" xfId="0" applyFont="1" applyBorder="1" applyAlignment="1">
      <alignment horizontal="right"/>
    </xf>
    <xf numFmtId="0" fontId="5" fillId="0" borderId="0" xfId="0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4" fillId="0" borderId="0" xfId="0" applyFont="1"/>
    <xf numFmtId="165" fontId="7" fillId="0" borderId="2" xfId="1" applyNumberFormat="1" applyFont="1" applyBorder="1" applyAlignment="1">
      <alignment horizontal="right"/>
    </xf>
    <xf numFmtId="165" fontId="6" fillId="0" borderId="3" xfId="1" applyNumberFormat="1" applyFont="1" applyBorder="1" applyAlignment="1">
      <alignment horizontal="right"/>
    </xf>
    <xf numFmtId="1" fontId="5" fillId="0" borderId="0" xfId="0" applyNumberFormat="1" applyFont="1"/>
    <xf numFmtId="0" fontId="4" fillId="3" borderId="1" xfId="0" applyFont="1" applyFill="1" applyBorder="1" applyAlignment="1">
      <alignment horizontal="right"/>
    </xf>
    <xf numFmtId="0" fontId="2" fillId="0" borderId="4" xfId="0" applyFont="1" applyBorder="1"/>
    <xf numFmtId="0" fontId="3" fillId="2" borderId="0" xfId="0" applyFont="1" applyFill="1"/>
    <xf numFmtId="0" fontId="8" fillId="0" borderId="0" xfId="0" applyFont="1"/>
    <xf numFmtId="166" fontId="2" fillId="0" borderId="4" xfId="1" applyNumberFormat="1" applyFont="1" applyBorder="1"/>
    <xf numFmtId="0" fontId="3" fillId="4" borderId="0" xfId="0" applyFont="1" applyFill="1"/>
    <xf numFmtId="9" fontId="2" fillId="0" borderId="0" xfId="2" applyFont="1"/>
    <xf numFmtId="0" fontId="5" fillId="0" borderId="0" xfId="0" applyFont="1"/>
    <xf numFmtId="0" fontId="9" fillId="0" borderId="4" xfId="0" applyFont="1" applyBorder="1" applyAlignment="1">
      <alignment horizontal="right"/>
    </xf>
    <xf numFmtId="0" fontId="3" fillId="2" borderId="4" xfId="0" applyFont="1" applyFill="1" applyBorder="1" applyAlignment="1">
      <alignment horizontal="right"/>
    </xf>
    <xf numFmtId="0" fontId="4" fillId="3" borderId="0" xfId="0" applyFont="1" applyFill="1" applyAlignment="1">
      <alignment horizontal="right"/>
    </xf>
    <xf numFmtId="9" fontId="2" fillId="0" borderId="0" xfId="0" applyNumberFormat="1" applyFont="1"/>
    <xf numFmtId="166" fontId="2" fillId="0" borderId="0" xfId="0" applyNumberFormat="1" applyFont="1"/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right" vertical="center"/>
    </xf>
    <xf numFmtId="0" fontId="3" fillId="2" borderId="0" xfId="0" applyFont="1" applyFill="1" applyAlignment="1">
      <alignment horizontal="right" vertical="center" wrapText="1"/>
    </xf>
    <xf numFmtId="168" fontId="2" fillId="0" borderId="0" xfId="1" applyNumberFormat="1" applyFont="1"/>
    <xf numFmtId="0" fontId="9" fillId="0" borderId="0" xfId="3" applyFont="1"/>
    <xf numFmtId="164" fontId="6" fillId="0" borderId="2" xfId="0" applyNumberFormat="1" applyFont="1" applyBorder="1"/>
    <xf numFmtId="0" fontId="13" fillId="0" borderId="5" xfId="0" applyFont="1" applyBorder="1"/>
    <xf numFmtId="0" fontId="13" fillId="0" borderId="5" xfId="0" applyFont="1" applyBorder="1" applyAlignment="1">
      <alignment horizontal="right"/>
    </xf>
    <xf numFmtId="165" fontId="9" fillId="0" borderId="1" xfId="0" applyNumberFormat="1" applyFont="1" applyBorder="1" applyAlignment="1">
      <alignment horizontal="right"/>
    </xf>
    <xf numFmtId="0" fontId="9" fillId="0" borderId="1" xfId="0" applyFont="1" applyBorder="1" applyAlignment="1">
      <alignment horizontal="right"/>
    </xf>
    <xf numFmtId="165" fontId="6" fillId="0" borderId="3" xfId="1" applyNumberFormat="1" applyFont="1" applyFill="1" applyBorder="1" applyAlignment="1">
      <alignment horizontal="right"/>
    </xf>
    <xf numFmtId="0" fontId="4" fillId="5" borderId="1" xfId="0" applyFont="1" applyFill="1" applyBorder="1" applyAlignment="1">
      <alignment horizontal="right"/>
    </xf>
    <xf numFmtId="165" fontId="2" fillId="0" borderId="4" xfId="1" applyNumberFormat="1" applyFont="1" applyFill="1" applyBorder="1"/>
    <xf numFmtId="3" fontId="2" fillId="0" borderId="4" xfId="0" applyNumberFormat="1" applyFont="1" applyBorder="1"/>
    <xf numFmtId="167" fontId="2" fillId="0" borderId="5" xfId="0" applyNumberFormat="1" applyFont="1" applyBorder="1"/>
    <xf numFmtId="0" fontId="4" fillId="3" borderId="1" xfId="0" applyFont="1" applyFill="1" applyBorder="1" applyAlignment="1">
      <alignment vertical="center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vertical="center"/>
    </xf>
    <xf numFmtId="165" fontId="2" fillId="0" borderId="0" xfId="1" applyNumberFormat="1" applyFont="1"/>
    <xf numFmtId="0" fontId="14" fillId="0" borderId="0" xfId="0" applyFont="1"/>
    <xf numFmtId="0" fontId="15" fillId="0" borderId="0" xfId="0" applyFont="1"/>
    <xf numFmtId="9" fontId="2" fillId="0" borderId="0" xfId="0" applyNumberFormat="1" applyFont="1" applyAlignment="1">
      <alignment vertical="center" wrapText="1"/>
    </xf>
    <xf numFmtId="0" fontId="2" fillId="5" borderId="0" xfId="4" applyFont="1" applyFill="1" applyAlignment="1">
      <alignment horizontal="center" vertical="center"/>
    </xf>
    <xf numFmtId="0" fontId="2" fillId="5" borderId="0" xfId="4" applyFont="1" applyFill="1" applyAlignment="1">
      <alignment vertical="center"/>
    </xf>
    <xf numFmtId="0" fontId="13" fillId="5" borderId="0" xfId="4" applyFont="1" applyFill="1" applyAlignment="1">
      <alignment vertical="center"/>
    </xf>
    <xf numFmtId="0" fontId="16" fillId="2" borderId="0" xfId="4" applyFont="1" applyFill="1" applyAlignment="1">
      <alignment vertical="center"/>
    </xf>
    <xf numFmtId="0" fontId="2" fillId="2" borderId="0" xfId="4" applyFont="1" applyFill="1" applyAlignment="1">
      <alignment vertical="center"/>
    </xf>
    <xf numFmtId="0" fontId="0" fillId="2" borderId="0" xfId="0" applyFill="1"/>
    <xf numFmtId="164" fontId="6" fillId="6" borderId="2" xfId="0" applyNumberFormat="1" applyFont="1" applyFill="1" applyBorder="1"/>
    <xf numFmtId="165" fontId="5" fillId="0" borderId="0" xfId="1" applyNumberFormat="1" applyFont="1"/>
    <xf numFmtId="0" fontId="18" fillId="2" borderId="0" xfId="4" applyFont="1" applyFill="1" applyAlignment="1">
      <alignment horizontal="center" vertical="center" wrapText="1"/>
    </xf>
    <xf numFmtId="0" fontId="17" fillId="2" borderId="0" xfId="4" applyFont="1" applyFill="1" applyAlignment="1">
      <alignment horizontal="center" vertical="center" wrapText="1"/>
    </xf>
    <xf numFmtId="0" fontId="3" fillId="2" borderId="0" xfId="0" applyFont="1" applyFill="1" applyAlignment="1">
      <alignment horizontal="center"/>
    </xf>
    <xf numFmtId="165" fontId="3" fillId="4" borderId="0" xfId="0" applyNumberFormat="1" applyFont="1" applyFill="1" applyAlignment="1">
      <alignment horizontal="center" vertical="center" wrapText="1"/>
    </xf>
  </cellXfs>
  <cellStyles count="5">
    <cellStyle name="Comma" xfId="1" builtinId="3"/>
    <cellStyle name="Hyperlink" xfId="3" builtinId="8"/>
    <cellStyle name="Normal" xfId="0" builtinId="0"/>
    <cellStyle name="Normal 2" xfId="4" xr:uid="{B0804603-4B21-45E1-BBBD-744363471793}"/>
    <cellStyle name="Percent" xfId="2" builtinId="5"/>
  </cellStyles>
  <dxfs count="11">
    <dxf>
      <fill>
        <patternFill>
          <bgColor theme="0" tint="-0.24994659260841701"/>
        </patternFill>
      </fill>
    </dxf>
    <dxf>
      <fill>
        <patternFill>
          <bgColor rgb="FFFFCCFF"/>
        </patternFill>
      </fill>
    </dxf>
    <dxf>
      <fill>
        <patternFill>
          <bgColor rgb="FFFFCCFF"/>
        </patternFill>
      </fill>
    </dxf>
    <dxf>
      <fill>
        <patternFill>
          <bgColor theme="0" tint="-0.24994659260841701"/>
        </patternFill>
      </fill>
    </dxf>
    <dxf>
      <fill>
        <patternFill>
          <bgColor rgb="FFFFCCFF"/>
        </patternFill>
      </fill>
    </dxf>
    <dxf>
      <fill>
        <patternFill>
          <bgColor rgb="FFFFCCFF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</dxfs>
  <tableStyles count="0" defaultTableStyle="TableStyleMedium2" defaultPivotStyle="PivotStyleLight16"/>
  <colors>
    <mruColors>
      <color rgb="FFD9E1F2"/>
      <color rgb="FF0137A6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769937</xdr:colOff>
      <xdr:row>1</xdr:row>
      <xdr:rowOff>3810</xdr:rowOff>
    </xdr:from>
    <xdr:to>
      <xdr:col>4</xdr:col>
      <xdr:colOff>55880</xdr:colOff>
      <xdr:row>8</xdr:row>
      <xdr:rowOff>159703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5E52D19-B593-4753-952D-59E16444F0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10617" y="171450"/>
          <a:ext cx="2196783" cy="1489393"/>
        </a:xfrm>
        <a:prstGeom prst="rect">
          <a:avLst/>
        </a:prstGeom>
        <a:noFill/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Walter Owando" id="{7BF0016E-B4A1-491F-8051-9C4B316D0032}" userId="S::wowando@kenbright.co.ke::fe95a081-3be3-44e5-9099-4f636886aa9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2" dT="2024-05-09T20:49:08.28" personId="{7BF0016E-B4A1-491F-8051-9C4B316D0032}" id="{0DA1D4AF-FCF6-472E-B0B3-E21F8D7254CF}">
    <text>As the welfare kitty funds continues to grow, assets can be added strategically.
This also minimizes investment expenses.</text>
  </threadedComment>
  <threadedComment ref="D22" dT="2024-05-09T20:45:15.14" personId="{7BF0016E-B4A1-491F-8051-9C4B316D0032}" id="{F75629A0-2857-4544-9DD4-E1A5F757ECB4}">
    <text>This add more transparency and accountability to the investment returns.</text>
  </threadedComment>
  <threadedComment ref="E22" dT="2024-05-09T20:45:47.90" personId="{7BF0016E-B4A1-491F-8051-9C4B316D0032}" id="{FF84364C-2DB8-48B7-8253-86589AF63F25}">
    <text>This compares we actually got from the investment return, to our expected return.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3" dT="2024-05-09T20:52:00.53" personId="{7BF0016E-B4A1-491F-8051-9C4B316D0032}" id="{747B17B1-8B5D-4D53-8D54-186A53DACA93}">
    <text>Low risk and capital protection assets chosen. This allows the kitty fund to grow, as well as experience low volatility in assets</text>
  </threadedComment>
  <threadedComment ref="B12" dT="2024-05-09T20:36:04.85" personId="{7BF0016E-B4A1-491F-8051-9C4B316D0032}" id="{B63A790C-FE60-45F0-89E8-8ED3B9C9C4CB}">
    <text>91 - Day T bill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hyperlink" Target="https://www.centralbank.go.ke/securities/" TargetMode="External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42CCB-299A-4DC2-964B-8FB74A5AFE2F}">
  <sheetPr>
    <tabColor rgb="FFFF0000"/>
  </sheetPr>
  <dimension ref="A2:L24"/>
  <sheetViews>
    <sheetView workbookViewId="0">
      <selection activeCell="B30" sqref="B30"/>
    </sheetView>
  </sheetViews>
  <sheetFormatPr defaultColWidth="10.90625" defaultRowHeight="13" x14ac:dyDescent="0.35"/>
  <cols>
    <col min="1" max="1" width="10.90625" style="48"/>
    <col min="2" max="2" width="27" style="49" customWidth="1"/>
    <col min="3" max="3" width="41.453125" style="49" bestFit="1" customWidth="1"/>
    <col min="4" max="4" width="42.453125" style="49" customWidth="1"/>
    <col min="5" max="5" width="3.54296875" style="49" customWidth="1"/>
    <col min="6" max="9" width="8.54296875" style="49" bestFit="1" customWidth="1"/>
    <col min="10" max="10" width="6.54296875" style="49" customWidth="1"/>
    <col min="11" max="11" width="4.54296875" style="49" customWidth="1"/>
    <col min="12" max="12" width="0" style="49" hidden="1" customWidth="1"/>
    <col min="13" max="16384" width="10.90625" style="49"/>
  </cols>
  <sheetData>
    <row r="2" spans="1:12" ht="14.5" x14ac:dyDescent="0.35">
      <c r="B2" s="51"/>
      <c r="C2" s="51"/>
      <c r="D2" s="52"/>
      <c r="L2" s="49" t="s">
        <v>0</v>
      </c>
    </row>
    <row r="3" spans="1:12" ht="14.5" x14ac:dyDescent="0.35">
      <c r="B3" s="51"/>
      <c r="C3" s="51"/>
      <c r="D3" s="52"/>
      <c r="L3" s="49" t="s">
        <v>1</v>
      </c>
    </row>
    <row r="4" spans="1:12" ht="14.5" x14ac:dyDescent="0.35">
      <c r="B4" s="51"/>
      <c r="C4" s="53"/>
      <c r="D4" s="53"/>
      <c r="L4" s="49" t="s">
        <v>2</v>
      </c>
    </row>
    <row r="5" spans="1:12" ht="14.5" x14ac:dyDescent="0.35">
      <c r="B5" s="51"/>
      <c r="C5" s="51"/>
      <c r="D5" s="53"/>
      <c r="L5" s="49" t="s">
        <v>3</v>
      </c>
    </row>
    <row r="6" spans="1:12" ht="14.5" x14ac:dyDescent="0.35">
      <c r="B6" s="51"/>
      <c r="C6" s="51"/>
      <c r="D6" s="52"/>
    </row>
    <row r="7" spans="1:12" ht="14.5" x14ac:dyDescent="0.35">
      <c r="B7" s="51"/>
      <c r="C7" s="51"/>
      <c r="D7" s="52"/>
    </row>
    <row r="8" spans="1:12" ht="14.5" x14ac:dyDescent="0.35">
      <c r="B8" s="51"/>
      <c r="C8" s="51"/>
      <c r="D8" s="52"/>
    </row>
    <row r="9" spans="1:12" ht="14.5" x14ac:dyDescent="0.35">
      <c r="B9" s="51"/>
      <c r="C9" s="51"/>
      <c r="D9" s="52"/>
    </row>
    <row r="10" spans="1:12" ht="14.5" hidden="1" x14ac:dyDescent="0.35">
      <c r="B10" s="51"/>
      <c r="C10" s="51"/>
      <c r="D10" s="52"/>
    </row>
    <row r="11" spans="1:12" ht="32" x14ac:dyDescent="0.35">
      <c r="B11" s="56" t="s">
        <v>4</v>
      </c>
      <c r="C11" s="56"/>
      <c r="D11" s="56"/>
    </row>
    <row r="12" spans="1:12" ht="16" x14ac:dyDescent="0.35">
      <c r="B12" s="57"/>
      <c r="C12" s="57"/>
      <c r="D12" s="57"/>
    </row>
    <row r="14" spans="1:12" x14ac:dyDescent="0.35">
      <c r="A14" s="49"/>
    </row>
    <row r="15" spans="1:12" x14ac:dyDescent="0.35">
      <c r="A15" s="49"/>
    </row>
    <row r="16" spans="1:12" x14ac:dyDescent="0.35">
      <c r="A16" s="49"/>
    </row>
    <row r="17" spans="1:4" s="50" customFormat="1" x14ac:dyDescent="0.35">
      <c r="A17" s="49"/>
      <c r="B17" s="49"/>
      <c r="C17" s="49"/>
      <c r="D17" s="49"/>
    </row>
    <row r="18" spans="1:4" x14ac:dyDescent="0.35">
      <c r="A18" s="49"/>
    </row>
    <row r="19" spans="1:4" s="50" customFormat="1" x14ac:dyDescent="0.35">
      <c r="A19" s="49"/>
      <c r="B19" s="49"/>
      <c r="C19" s="49"/>
      <c r="D19" s="49"/>
    </row>
    <row r="20" spans="1:4" x14ac:dyDescent="0.35">
      <c r="A20" s="49"/>
    </row>
    <row r="21" spans="1:4" x14ac:dyDescent="0.35">
      <c r="A21" s="49"/>
    </row>
    <row r="22" spans="1:4" x14ac:dyDescent="0.35">
      <c r="A22" s="49"/>
    </row>
    <row r="23" spans="1:4" x14ac:dyDescent="0.35">
      <c r="A23" s="49"/>
    </row>
    <row r="24" spans="1:4" x14ac:dyDescent="0.35">
      <c r="A24" s="49"/>
    </row>
  </sheetData>
  <mergeCells count="2">
    <mergeCell ref="B11:D11"/>
    <mergeCell ref="B12:D1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0199A-160B-4CC8-8ECE-0F17B5A70D10}">
  <sheetPr>
    <tabColor rgb="FF0137A6"/>
  </sheetPr>
  <dimension ref="C3:O20"/>
  <sheetViews>
    <sheetView showGridLines="0" zoomScale="137" workbookViewId="0">
      <selection activeCell="F13" sqref="F13"/>
    </sheetView>
  </sheetViews>
  <sheetFormatPr defaultColWidth="8.90625" defaultRowHeight="13" x14ac:dyDescent="0.35"/>
  <cols>
    <col min="1" max="2" width="8.90625" style="1"/>
    <col min="3" max="3" width="8.6328125" style="1" customWidth="1"/>
    <col min="4" max="13" width="8.90625" style="1"/>
    <col min="14" max="14" width="17.453125" style="1" customWidth="1"/>
    <col min="15" max="16384" width="8.90625" style="1"/>
  </cols>
  <sheetData>
    <row r="3" spans="3:15" x14ac:dyDescent="0.35">
      <c r="C3" s="1" t="s">
        <v>5</v>
      </c>
      <c r="N3" s="58" t="s">
        <v>6</v>
      </c>
      <c r="O3" s="58"/>
    </row>
    <row r="4" spans="3:15" x14ac:dyDescent="0.35">
      <c r="N4" s="34" t="s">
        <v>7</v>
      </c>
      <c r="O4" s="32">
        <v>80</v>
      </c>
    </row>
    <row r="5" spans="3:15" x14ac:dyDescent="0.35">
      <c r="C5" s="1" t="s">
        <v>8</v>
      </c>
      <c r="N5" s="35" t="s">
        <v>9</v>
      </c>
      <c r="O5" s="33" t="s">
        <v>10</v>
      </c>
    </row>
    <row r="6" spans="3:15" x14ac:dyDescent="0.35">
      <c r="C6" s="1" t="s">
        <v>11</v>
      </c>
    </row>
    <row r="7" spans="3:15" x14ac:dyDescent="0.35">
      <c r="C7" s="1" t="s">
        <v>12</v>
      </c>
    </row>
    <row r="8" spans="3:15" x14ac:dyDescent="0.35">
      <c r="C8" s="1" t="s">
        <v>13</v>
      </c>
    </row>
    <row r="10" spans="3:15" x14ac:dyDescent="0.35">
      <c r="C10" s="1" t="s">
        <v>14</v>
      </c>
    </row>
    <row r="12" spans="3:15" x14ac:dyDescent="0.35">
      <c r="C12" s="1" t="s">
        <v>15</v>
      </c>
    </row>
    <row r="13" spans="3:15" x14ac:dyDescent="0.35">
      <c r="C13" s="1" t="s">
        <v>16</v>
      </c>
    </row>
    <row r="14" spans="3:15" x14ac:dyDescent="0.35">
      <c r="C14" s="1" t="s">
        <v>17</v>
      </c>
    </row>
    <row r="18" spans="3:3" x14ac:dyDescent="0.35">
      <c r="C18" s="1" t="s">
        <v>18</v>
      </c>
    </row>
    <row r="20" spans="3:3" x14ac:dyDescent="0.35">
      <c r="C20" s="1" t="s">
        <v>19</v>
      </c>
    </row>
  </sheetData>
  <mergeCells count="1">
    <mergeCell ref="N3:O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10FB5-4598-415B-925B-A47B3EEFAE17}">
  <sheetPr>
    <tabColor rgb="FF0137A6"/>
  </sheetPr>
  <dimension ref="A2:R37"/>
  <sheetViews>
    <sheetView showGridLines="0" tabSelected="1" topLeftCell="E3" zoomScale="73" zoomScaleNormal="70" workbookViewId="0">
      <selection activeCell="R11" sqref="R11"/>
    </sheetView>
  </sheetViews>
  <sheetFormatPr defaultColWidth="8.90625" defaultRowHeight="13" x14ac:dyDescent="0.35"/>
  <cols>
    <col min="1" max="2" width="20.6328125" style="1" customWidth="1"/>
    <col min="3" max="3" width="13.6328125" style="1" customWidth="1"/>
    <col min="4" max="4" width="13.90625" style="1" bestFit="1" customWidth="1"/>
    <col min="5" max="5" width="15.6328125" style="1" customWidth="1"/>
    <col min="6" max="6" width="11" style="1" bestFit="1" customWidth="1"/>
    <col min="7" max="7" width="18.26953125" style="1" bestFit="1" customWidth="1"/>
    <col min="8" max="8" width="18.36328125" style="1" bestFit="1" customWidth="1"/>
    <col min="9" max="9" width="12.26953125" style="1" bestFit="1" customWidth="1"/>
    <col min="10" max="10" width="18.08984375" style="1" customWidth="1"/>
    <col min="11" max="11" width="18.6328125" style="1" bestFit="1" customWidth="1"/>
    <col min="12" max="12" width="16.90625" style="1" bestFit="1" customWidth="1"/>
    <col min="13" max="13" width="18.6328125" style="1" bestFit="1" customWidth="1"/>
    <col min="14" max="14" width="14.54296875" style="1" customWidth="1"/>
    <col min="15" max="15" width="17.54296875" style="1" customWidth="1"/>
    <col min="16" max="17" width="15.90625" style="1" customWidth="1"/>
    <col min="18" max="20" width="8.90625" style="1"/>
    <col min="21" max="21" width="8.90625" style="1" customWidth="1"/>
    <col min="22" max="25" width="8.90625" style="1"/>
    <col min="26" max="26" width="8.90625" style="1" customWidth="1"/>
    <col min="27" max="16384" width="8.90625" style="1"/>
  </cols>
  <sheetData>
    <row r="2" spans="1:18" x14ac:dyDescent="0.35">
      <c r="A2" s="9" t="s">
        <v>7</v>
      </c>
      <c r="B2" s="12">
        <v>80</v>
      </c>
    </row>
    <row r="3" spans="1:18" ht="25.25" customHeight="1" x14ac:dyDescent="0.35">
      <c r="A3" s="9" t="s">
        <v>9</v>
      </c>
      <c r="B3" s="55">
        <v>300</v>
      </c>
      <c r="F3" s="2"/>
      <c r="G3" s="2"/>
      <c r="H3" s="2"/>
      <c r="I3" s="2"/>
      <c r="J3" s="2"/>
      <c r="K3" s="59" t="s">
        <v>20</v>
      </c>
      <c r="L3" s="59"/>
      <c r="M3" s="59"/>
      <c r="N3" s="2"/>
      <c r="O3" s="2"/>
      <c r="P3" s="2"/>
      <c r="Q3" s="2"/>
    </row>
    <row r="4" spans="1:18" ht="47.4" customHeight="1" x14ac:dyDescent="0.35">
      <c r="D4" s="3" t="s">
        <v>21</v>
      </c>
      <c r="E4" s="4" t="s">
        <v>22</v>
      </c>
      <c r="F4" s="4" t="s">
        <v>23</v>
      </c>
      <c r="G4" s="4" t="s">
        <v>24</v>
      </c>
      <c r="H4" s="4" t="s">
        <v>25</v>
      </c>
      <c r="I4" s="3" t="s">
        <v>26</v>
      </c>
      <c r="J4" s="3" t="s">
        <v>27</v>
      </c>
      <c r="K4" s="23" t="s">
        <v>28</v>
      </c>
      <c r="L4" s="23" t="s">
        <v>29</v>
      </c>
      <c r="M4" s="23" t="s">
        <v>30</v>
      </c>
      <c r="N4" s="3" t="s">
        <v>31</v>
      </c>
      <c r="O4" s="4" t="s">
        <v>32</v>
      </c>
      <c r="P4" s="4" t="s">
        <v>33</v>
      </c>
      <c r="Q4" s="4" t="s">
        <v>34</v>
      </c>
    </row>
    <row r="5" spans="1:18" x14ac:dyDescent="0.35">
      <c r="D5" s="13" t="s">
        <v>35</v>
      </c>
      <c r="E5" s="10">
        <f>$B$3*$B$2</f>
        <v>24000</v>
      </c>
      <c r="F5" s="10">
        <f t="shared" ref="E5:F16" si="0">$B$3*$B$2</f>
        <v>24000</v>
      </c>
      <c r="G5" s="10">
        <f>SUM(E5:F5)</f>
        <v>48000</v>
      </c>
      <c r="H5" s="10">
        <v>446000</v>
      </c>
      <c r="I5" s="5">
        <f>G5+H5</f>
        <v>494000</v>
      </c>
      <c r="J5" s="5">
        <f>VLOOKUP(K5,$A$32:$B$37,2,FALSE)+VLOOKUP(L5,$A$32:$B$37,2,FALSE)+VLOOKUP(M5,$A$32:$B$37,2,FALSE)</f>
        <v>15000</v>
      </c>
      <c r="K5" s="31" t="s">
        <v>73</v>
      </c>
      <c r="L5" s="31" t="s">
        <v>40</v>
      </c>
      <c r="M5" s="31" t="s">
        <v>36</v>
      </c>
      <c r="N5" s="5">
        <v>10000</v>
      </c>
      <c r="O5" s="5">
        <f>I5-J5-N5</f>
        <v>469000</v>
      </c>
      <c r="P5" s="5">
        <v>1200</v>
      </c>
      <c r="Q5" s="5">
        <f>O5+P5</f>
        <v>470200</v>
      </c>
      <c r="R5" s="1">
        <f>IF(K5="Birth", 10000, IF(K5="Wedding", 10000, IF(K5="Loss of a Loved one", 10000, IF(K5="Exit package", 5000, 0))))+IF(L5="Birth", 10000, IF(L5="Wedding", 10000, IF(L5="Loss of a Loved one", 10000, IF(L5="Exit package", 5000, 0))))+IF(M5="Birth", 10000, IF(M5="Wedding", 10000, IF(M5="Loss of a Loved one", 10000, IF(M5="Exit package", 5000, 0))))</f>
        <v>15000</v>
      </c>
    </row>
    <row r="6" spans="1:18" x14ac:dyDescent="0.35">
      <c r="D6" s="13" t="s">
        <v>37</v>
      </c>
      <c r="E6" s="10">
        <f t="shared" si="0"/>
        <v>24000</v>
      </c>
      <c r="F6" s="10">
        <f t="shared" si="0"/>
        <v>24000</v>
      </c>
      <c r="G6" s="10">
        <f t="shared" ref="G6:G16" si="1">SUM(E6:F6)</f>
        <v>48000</v>
      </c>
      <c r="H6" s="10">
        <f>Q5</f>
        <v>470200</v>
      </c>
      <c r="I6" s="5">
        <f t="shared" ref="I6:I16" si="2">G6+H6</f>
        <v>518200</v>
      </c>
      <c r="J6" s="5">
        <f t="shared" ref="J6:J16" si="3">VLOOKUP(K6,$A$32:$B$37,2,FALSE)+VLOOKUP(L6,$A$32:$B$37,2,FALSE)+VLOOKUP(M6,$A$32:$B$37,2,FALSE)</f>
        <v>10000</v>
      </c>
      <c r="K6" s="31" t="s">
        <v>73</v>
      </c>
      <c r="L6" s="31" t="s">
        <v>36</v>
      </c>
      <c r="M6" s="31" t="s">
        <v>73</v>
      </c>
      <c r="N6" s="5">
        <v>0</v>
      </c>
      <c r="O6" s="5">
        <f t="shared" ref="O6:O16" si="4">I6-J6-N6</f>
        <v>508200</v>
      </c>
      <c r="P6" s="5">
        <v>0</v>
      </c>
      <c r="Q6" s="5">
        <f>O6+P6</f>
        <v>508200</v>
      </c>
      <c r="R6" s="1">
        <f t="shared" ref="R6:R17" si="5">IF(K6="Birth", 10000, IF(K6="Wedding", 10000, IF(K6="Loss of a Loved one", 10000, IF(K6="Exit package", 5000, 0))))+IF(L6="Birth", 10000, IF(L6="Wedding", 10000, IF(L6="Loss of a Loved one", 10000, IF(L6="Exit package", 5000, 0))))+IF(M6="Birth", 10000, IF(M6="Wedding", 10000, IF(M6="Loss of a Loved one", 10000, IF(M6="Exit package", 5000, 0))))</f>
        <v>10000</v>
      </c>
    </row>
    <row r="7" spans="1:18" x14ac:dyDescent="0.35">
      <c r="D7" s="13" t="s">
        <v>39</v>
      </c>
      <c r="E7" s="10">
        <f t="shared" si="0"/>
        <v>24000</v>
      </c>
      <c r="F7" s="10">
        <f t="shared" si="0"/>
        <v>24000</v>
      </c>
      <c r="G7" s="10">
        <f t="shared" si="1"/>
        <v>48000</v>
      </c>
      <c r="H7" s="10">
        <f>Q6</f>
        <v>508200</v>
      </c>
      <c r="I7" s="5">
        <f>G7+H7</f>
        <v>556200</v>
      </c>
      <c r="J7" s="5">
        <f t="shared" si="3"/>
        <v>20000</v>
      </c>
      <c r="K7" s="31" t="s">
        <v>40</v>
      </c>
      <c r="L7" s="31" t="s">
        <v>40</v>
      </c>
      <c r="M7" s="31" t="s">
        <v>36</v>
      </c>
      <c r="N7" s="5">
        <v>0</v>
      </c>
      <c r="O7" s="5">
        <f t="shared" si="4"/>
        <v>536200</v>
      </c>
      <c r="P7" s="5">
        <v>0</v>
      </c>
      <c r="Q7" s="5">
        <f>O7+P7</f>
        <v>536200</v>
      </c>
      <c r="R7" s="1">
        <f t="shared" si="5"/>
        <v>20000</v>
      </c>
    </row>
    <row r="8" spans="1:18" x14ac:dyDescent="0.35">
      <c r="D8" s="13" t="s">
        <v>42</v>
      </c>
      <c r="E8" s="10">
        <f t="shared" si="0"/>
        <v>24000</v>
      </c>
      <c r="F8" s="10">
        <f t="shared" si="0"/>
        <v>24000</v>
      </c>
      <c r="G8" s="10">
        <f t="shared" si="1"/>
        <v>48000</v>
      </c>
      <c r="H8" s="10">
        <f>Q7</f>
        <v>536200</v>
      </c>
      <c r="I8" s="5">
        <f t="shared" si="2"/>
        <v>584200</v>
      </c>
      <c r="J8" s="5">
        <f t="shared" si="3"/>
        <v>10000</v>
      </c>
      <c r="K8" s="31" t="s">
        <v>36</v>
      </c>
      <c r="L8" s="31" t="s">
        <v>36</v>
      </c>
      <c r="M8" s="54" t="s">
        <v>38</v>
      </c>
      <c r="N8" s="5">
        <v>0</v>
      </c>
      <c r="O8" s="5">
        <f t="shared" si="4"/>
        <v>574200</v>
      </c>
      <c r="P8" s="5">
        <v>0</v>
      </c>
      <c r="Q8" s="5">
        <f t="shared" ref="Q8:Q16" si="6">O8+P8</f>
        <v>574200</v>
      </c>
      <c r="R8" s="1">
        <f t="shared" si="5"/>
        <v>10000</v>
      </c>
    </row>
    <row r="9" spans="1:18" x14ac:dyDescent="0.35">
      <c r="D9" s="13" t="s">
        <v>43</v>
      </c>
      <c r="E9" s="10">
        <f t="shared" si="0"/>
        <v>24000</v>
      </c>
      <c r="F9" s="10">
        <f t="shared" si="0"/>
        <v>24000</v>
      </c>
      <c r="G9" s="10">
        <f t="shared" si="1"/>
        <v>48000</v>
      </c>
      <c r="H9" s="10">
        <f>Q8</f>
        <v>574200</v>
      </c>
      <c r="I9" s="5">
        <f t="shared" si="2"/>
        <v>622200</v>
      </c>
      <c r="J9" s="5">
        <f t="shared" si="3"/>
        <v>10000</v>
      </c>
      <c r="K9" s="31" t="s">
        <v>36</v>
      </c>
      <c r="L9" s="31" t="s">
        <v>41</v>
      </c>
      <c r="M9" s="31" t="s">
        <v>36</v>
      </c>
      <c r="N9" s="5">
        <v>0</v>
      </c>
      <c r="O9" s="5">
        <f t="shared" si="4"/>
        <v>612200</v>
      </c>
      <c r="P9" s="5">
        <v>0</v>
      </c>
      <c r="Q9" s="5">
        <f t="shared" si="6"/>
        <v>612200</v>
      </c>
      <c r="R9" s="1">
        <f t="shared" si="5"/>
        <v>10000</v>
      </c>
    </row>
    <row r="10" spans="1:18" x14ac:dyDescent="0.35">
      <c r="D10" s="13" t="s">
        <v>44</v>
      </c>
      <c r="E10" s="10">
        <f t="shared" si="0"/>
        <v>24000</v>
      </c>
      <c r="F10" s="10">
        <f t="shared" si="0"/>
        <v>24000</v>
      </c>
      <c r="G10" s="10">
        <f t="shared" si="1"/>
        <v>48000</v>
      </c>
      <c r="H10" s="10">
        <f>Q9</f>
        <v>612200</v>
      </c>
      <c r="I10" s="5">
        <f t="shared" si="2"/>
        <v>660200</v>
      </c>
      <c r="J10" s="5">
        <f t="shared" si="3"/>
        <v>0</v>
      </c>
      <c r="K10" s="31" t="s">
        <v>36</v>
      </c>
      <c r="L10" s="31" t="s">
        <v>36</v>
      </c>
      <c r="M10" s="31" t="s">
        <v>36</v>
      </c>
      <c r="N10" s="5">
        <v>0</v>
      </c>
      <c r="O10" s="5">
        <f t="shared" si="4"/>
        <v>660200</v>
      </c>
      <c r="P10" s="5">
        <v>0</v>
      </c>
      <c r="Q10" s="5">
        <f t="shared" si="6"/>
        <v>660200</v>
      </c>
      <c r="R10" s="1">
        <f t="shared" si="5"/>
        <v>0</v>
      </c>
    </row>
    <row r="11" spans="1:18" x14ac:dyDescent="0.35">
      <c r="D11" s="13" t="s">
        <v>45</v>
      </c>
      <c r="E11" s="10">
        <f t="shared" si="0"/>
        <v>24000</v>
      </c>
      <c r="F11" s="10">
        <f t="shared" si="0"/>
        <v>24000</v>
      </c>
      <c r="G11" s="10">
        <f t="shared" si="1"/>
        <v>48000</v>
      </c>
      <c r="H11" s="10">
        <f t="shared" ref="H11:H16" si="7">Q10</f>
        <v>660200</v>
      </c>
      <c r="I11" s="5">
        <f t="shared" si="2"/>
        <v>708200</v>
      </c>
      <c r="J11" s="5">
        <f t="shared" si="3"/>
        <v>25000</v>
      </c>
      <c r="K11" s="31" t="s">
        <v>38</v>
      </c>
      <c r="L11" s="31" t="s">
        <v>73</v>
      </c>
      <c r="M11" s="31" t="s">
        <v>40</v>
      </c>
      <c r="N11" s="5">
        <v>0</v>
      </c>
      <c r="O11" s="5">
        <f t="shared" si="4"/>
        <v>683200</v>
      </c>
      <c r="P11" s="5">
        <v>0</v>
      </c>
      <c r="Q11" s="5">
        <f t="shared" si="6"/>
        <v>683200</v>
      </c>
      <c r="R11" s="1">
        <f t="shared" si="5"/>
        <v>25000</v>
      </c>
    </row>
    <row r="12" spans="1:18" x14ac:dyDescent="0.35">
      <c r="D12" s="13" t="s">
        <v>46</v>
      </c>
      <c r="E12" s="10">
        <f t="shared" si="0"/>
        <v>24000</v>
      </c>
      <c r="F12" s="10">
        <f t="shared" si="0"/>
        <v>24000</v>
      </c>
      <c r="G12" s="10">
        <f t="shared" si="1"/>
        <v>48000</v>
      </c>
      <c r="H12" s="10">
        <f t="shared" si="7"/>
        <v>683200</v>
      </c>
      <c r="I12" s="5">
        <f t="shared" si="2"/>
        <v>731200</v>
      </c>
      <c r="J12" s="5">
        <f t="shared" si="3"/>
        <v>0</v>
      </c>
      <c r="K12" s="31" t="s">
        <v>36</v>
      </c>
      <c r="L12" s="31" t="s">
        <v>36</v>
      </c>
      <c r="M12" s="31" t="s">
        <v>36</v>
      </c>
      <c r="N12" s="5">
        <v>0</v>
      </c>
      <c r="O12" s="5">
        <f t="shared" si="4"/>
        <v>731200</v>
      </c>
      <c r="P12" s="5">
        <v>0</v>
      </c>
      <c r="Q12" s="5">
        <f t="shared" si="6"/>
        <v>731200</v>
      </c>
      <c r="R12" s="1">
        <f t="shared" si="5"/>
        <v>0</v>
      </c>
    </row>
    <row r="13" spans="1:18" x14ac:dyDescent="0.35">
      <c r="D13" s="13" t="s">
        <v>47</v>
      </c>
      <c r="E13" s="10">
        <f t="shared" si="0"/>
        <v>24000</v>
      </c>
      <c r="F13" s="10">
        <f t="shared" si="0"/>
        <v>24000</v>
      </c>
      <c r="G13" s="10">
        <f t="shared" si="1"/>
        <v>48000</v>
      </c>
      <c r="H13" s="10">
        <f t="shared" si="7"/>
        <v>731200</v>
      </c>
      <c r="I13" s="5">
        <f t="shared" si="2"/>
        <v>779200</v>
      </c>
      <c r="J13" s="5">
        <f t="shared" si="3"/>
        <v>10000</v>
      </c>
      <c r="K13" s="31" t="s">
        <v>36</v>
      </c>
      <c r="L13" s="31" t="s">
        <v>41</v>
      </c>
      <c r="M13" s="31" t="s">
        <v>36</v>
      </c>
      <c r="N13" s="5">
        <v>0</v>
      </c>
      <c r="O13" s="5">
        <f t="shared" si="4"/>
        <v>769200</v>
      </c>
      <c r="P13" s="5">
        <v>0</v>
      </c>
      <c r="Q13" s="5">
        <f>O13+P13</f>
        <v>769200</v>
      </c>
      <c r="R13" s="1">
        <f t="shared" si="5"/>
        <v>10000</v>
      </c>
    </row>
    <row r="14" spans="1:18" x14ac:dyDescent="0.35">
      <c r="D14" s="13" t="s">
        <v>48</v>
      </c>
      <c r="E14" s="10">
        <f t="shared" si="0"/>
        <v>24000</v>
      </c>
      <c r="F14" s="10">
        <f t="shared" si="0"/>
        <v>24000</v>
      </c>
      <c r="G14" s="10">
        <f t="shared" si="1"/>
        <v>48000</v>
      </c>
      <c r="H14" s="10">
        <f t="shared" si="7"/>
        <v>769200</v>
      </c>
      <c r="I14" s="5">
        <f t="shared" si="2"/>
        <v>817200</v>
      </c>
      <c r="J14" s="5">
        <f t="shared" si="3"/>
        <v>20000</v>
      </c>
      <c r="K14" s="31" t="s">
        <v>38</v>
      </c>
      <c r="L14" s="31" t="s">
        <v>36</v>
      </c>
      <c r="M14" s="31" t="s">
        <v>38</v>
      </c>
      <c r="N14" s="5">
        <v>0</v>
      </c>
      <c r="O14" s="5">
        <f t="shared" si="4"/>
        <v>797200</v>
      </c>
      <c r="P14" s="5">
        <v>0</v>
      </c>
      <c r="Q14" s="5">
        <f t="shared" si="6"/>
        <v>797200</v>
      </c>
      <c r="R14" s="1">
        <f t="shared" si="5"/>
        <v>20000</v>
      </c>
    </row>
    <row r="15" spans="1:18" x14ac:dyDescent="0.35">
      <c r="D15" s="13" t="s">
        <v>49</v>
      </c>
      <c r="E15" s="10">
        <f t="shared" si="0"/>
        <v>24000</v>
      </c>
      <c r="F15" s="10">
        <f t="shared" si="0"/>
        <v>24000</v>
      </c>
      <c r="G15" s="10">
        <f t="shared" si="1"/>
        <v>48000</v>
      </c>
      <c r="H15" s="10">
        <f t="shared" si="7"/>
        <v>797200</v>
      </c>
      <c r="I15" s="5">
        <f t="shared" si="2"/>
        <v>845200</v>
      </c>
      <c r="J15" s="5">
        <f t="shared" si="3"/>
        <v>0</v>
      </c>
      <c r="K15" s="31" t="s">
        <v>36</v>
      </c>
      <c r="L15" s="31" t="s">
        <v>36</v>
      </c>
      <c r="M15" s="31" t="s">
        <v>36</v>
      </c>
      <c r="N15" s="5">
        <v>0</v>
      </c>
      <c r="O15" s="5">
        <f t="shared" si="4"/>
        <v>845200</v>
      </c>
      <c r="P15" s="5">
        <v>0</v>
      </c>
      <c r="Q15" s="5">
        <f t="shared" si="6"/>
        <v>845200</v>
      </c>
      <c r="R15" s="1">
        <f t="shared" si="5"/>
        <v>0</v>
      </c>
    </row>
    <row r="16" spans="1:18" ht="13.5" thickBot="1" x14ac:dyDescent="0.4">
      <c r="D16" s="13" t="s">
        <v>50</v>
      </c>
      <c r="E16" s="10">
        <f t="shared" si="0"/>
        <v>24000</v>
      </c>
      <c r="F16" s="10">
        <f t="shared" si="0"/>
        <v>24000</v>
      </c>
      <c r="G16" s="10">
        <f t="shared" si="1"/>
        <v>48000</v>
      </c>
      <c r="H16" s="10">
        <f>Q15</f>
        <v>845200</v>
      </c>
      <c r="I16" s="5">
        <f t="shared" si="2"/>
        <v>893200</v>
      </c>
      <c r="J16" s="5">
        <f t="shared" si="3"/>
        <v>10000</v>
      </c>
      <c r="K16" s="31" t="s">
        <v>36</v>
      </c>
      <c r="L16" s="31" t="s">
        <v>40</v>
      </c>
      <c r="M16" s="31" t="s">
        <v>36</v>
      </c>
      <c r="N16" s="5">
        <v>0</v>
      </c>
      <c r="O16" s="5">
        <f t="shared" si="4"/>
        <v>883200</v>
      </c>
      <c r="P16" s="5">
        <v>0</v>
      </c>
      <c r="Q16" s="5">
        <f t="shared" si="6"/>
        <v>883200</v>
      </c>
      <c r="R16" s="1">
        <f t="shared" si="5"/>
        <v>10000</v>
      </c>
    </row>
    <row r="17" spans="1:18" ht="13.5" thickBot="1" x14ac:dyDescent="0.4">
      <c r="D17" s="6" t="s">
        <v>51</v>
      </c>
      <c r="E17" s="11">
        <f>SUM(E5:E16)</f>
        <v>288000</v>
      </c>
      <c r="F17" s="11">
        <f>SUM(F5:F16)</f>
        <v>288000</v>
      </c>
      <c r="G17" s="11">
        <f>SUM(G5:G16)</f>
        <v>576000</v>
      </c>
      <c r="H17" s="11">
        <f t="shared" ref="H17:I17" si="8">SUM(H5:H16)</f>
        <v>7633200</v>
      </c>
      <c r="I17" s="11">
        <f t="shared" si="8"/>
        <v>8209200</v>
      </c>
      <c r="J17" s="11">
        <f t="shared" ref="J17" si="9">SUM(J5:J16)</f>
        <v>130000</v>
      </c>
      <c r="K17" s="11"/>
      <c r="L17" s="11"/>
      <c r="M17" s="11"/>
      <c r="N17" s="11">
        <f t="shared" ref="N17" si="10">SUM(N5:N16)</f>
        <v>10000</v>
      </c>
      <c r="O17" s="11">
        <f t="shared" ref="O17" si="11">SUM(O5:O16)</f>
        <v>8069200</v>
      </c>
      <c r="P17" s="36">
        <f t="shared" ref="P17" si="12">SUM(P5:P16)</f>
        <v>1200</v>
      </c>
      <c r="Q17" s="11">
        <f>SUM(Q5:Q16)</f>
        <v>8070400</v>
      </c>
      <c r="R17" s="1">
        <f t="shared" si="5"/>
        <v>0</v>
      </c>
    </row>
    <row r="18" spans="1:18" x14ac:dyDescent="0.35">
      <c r="D18" s="16"/>
      <c r="E18" s="16"/>
    </row>
    <row r="19" spans="1:18" x14ac:dyDescent="0.35">
      <c r="D19" s="16"/>
      <c r="E19" s="16"/>
    </row>
    <row r="21" spans="1:18" x14ac:dyDescent="0.35">
      <c r="A21" s="9" t="s">
        <v>31</v>
      </c>
      <c r="B21" s="9"/>
      <c r="F21" s="7"/>
      <c r="G21" s="8"/>
      <c r="H21" s="8"/>
      <c r="J21" s="2"/>
      <c r="K21" s="2"/>
      <c r="L21" s="2"/>
      <c r="M21" s="2"/>
      <c r="N21" s="2"/>
      <c r="O21" s="2"/>
      <c r="P21" s="2"/>
      <c r="Q21" s="2"/>
    </row>
    <row r="22" spans="1:18" ht="26" x14ac:dyDescent="0.35">
      <c r="A22" s="26" t="s">
        <v>52</v>
      </c>
      <c r="B22" s="26" t="s">
        <v>53</v>
      </c>
      <c r="C22" s="26" t="s">
        <v>54</v>
      </c>
      <c r="D22" s="27" t="s">
        <v>55</v>
      </c>
      <c r="E22" s="28" t="s">
        <v>56</v>
      </c>
      <c r="Q22" s="44"/>
    </row>
    <row r="23" spans="1:18" x14ac:dyDescent="0.35">
      <c r="A23" s="14"/>
      <c r="B23" s="14" t="s">
        <v>57</v>
      </c>
      <c r="C23" s="17">
        <v>100000</v>
      </c>
      <c r="D23" s="17">
        <f>Assets!L12*C23</f>
        <v>8689.2436782423374</v>
      </c>
      <c r="E23" s="17">
        <v>0</v>
      </c>
    </row>
    <row r="24" spans="1:18" x14ac:dyDescent="0.35">
      <c r="A24" s="14"/>
      <c r="B24" s="14" t="s">
        <v>58</v>
      </c>
      <c r="C24" s="17">
        <v>0</v>
      </c>
      <c r="D24" s="17">
        <v>0</v>
      </c>
      <c r="E24" s="17">
        <v>0</v>
      </c>
    </row>
    <row r="25" spans="1:18" ht="14.5" x14ac:dyDescent="0.35">
      <c r="A25" s="14"/>
      <c r="B25" s="14"/>
      <c r="C25" s="17">
        <v>0</v>
      </c>
      <c r="D25" s="17">
        <v>0</v>
      </c>
      <c r="E25" s="17">
        <v>0</v>
      </c>
      <c r="G25"/>
      <c r="H25"/>
      <c r="I25"/>
      <c r="J25"/>
    </row>
    <row r="26" spans="1:18" ht="14.5" x14ac:dyDescent="0.35">
      <c r="A26" s="14"/>
      <c r="B26" s="14"/>
      <c r="C26" s="17">
        <v>0</v>
      </c>
      <c r="D26" s="17">
        <v>0</v>
      </c>
      <c r="E26" s="17">
        <v>0</v>
      </c>
      <c r="G26"/>
      <c r="H26"/>
      <c r="I26"/>
      <c r="J26"/>
    </row>
    <row r="27" spans="1:18" ht="14.5" x14ac:dyDescent="0.35">
      <c r="A27" s="14"/>
      <c r="B27" s="14"/>
      <c r="C27" s="17">
        <v>0</v>
      </c>
      <c r="D27" s="17"/>
      <c r="E27" s="17">
        <v>0</v>
      </c>
      <c r="G27"/>
      <c r="H27"/>
      <c r="I27"/>
      <c r="J27"/>
    </row>
    <row r="28" spans="1:18" ht="14.5" x14ac:dyDescent="0.35">
      <c r="A28" s="14"/>
      <c r="B28" s="14"/>
      <c r="C28" s="17">
        <v>0</v>
      </c>
      <c r="D28" s="17">
        <v>0</v>
      </c>
      <c r="E28" s="17">
        <v>0</v>
      </c>
      <c r="G28"/>
      <c r="H28"/>
      <c r="I28"/>
    </row>
    <row r="29" spans="1:18" ht="14.5" x14ac:dyDescent="0.35">
      <c r="C29" s="25">
        <f>SUM(C23:C28)</f>
        <v>100000</v>
      </c>
      <c r="D29" s="25">
        <f>SUM(D23:D28)</f>
        <v>8689.2436782423374</v>
      </c>
      <c r="E29" s="25">
        <f>SUM(E23:E28)</f>
        <v>0</v>
      </c>
      <c r="G29"/>
      <c r="H29"/>
      <c r="I29"/>
    </row>
    <row r="31" spans="1:18" x14ac:dyDescent="0.35">
      <c r="A31" s="20" t="s">
        <v>59</v>
      </c>
    </row>
    <row r="32" spans="1:18" x14ac:dyDescent="0.35">
      <c r="A32" s="22" t="s">
        <v>60</v>
      </c>
      <c r="B32" s="22" t="s">
        <v>54</v>
      </c>
    </row>
    <row r="33" spans="1:2" x14ac:dyDescent="0.35">
      <c r="A33" s="21" t="s">
        <v>40</v>
      </c>
      <c r="B33" s="38">
        <v>10000</v>
      </c>
    </row>
    <row r="34" spans="1:2" x14ac:dyDescent="0.35">
      <c r="A34" s="21" t="s">
        <v>38</v>
      </c>
      <c r="B34" s="38">
        <v>10000</v>
      </c>
    </row>
    <row r="35" spans="1:2" x14ac:dyDescent="0.35">
      <c r="A35" s="21" t="s">
        <v>41</v>
      </c>
      <c r="B35" s="38">
        <v>10000</v>
      </c>
    </row>
    <row r="36" spans="1:2" x14ac:dyDescent="0.35">
      <c r="A36" s="21" t="s">
        <v>36</v>
      </c>
      <c r="B36" s="38">
        <v>0</v>
      </c>
    </row>
    <row r="37" spans="1:2" x14ac:dyDescent="0.35">
      <c r="A37" s="21" t="s">
        <v>73</v>
      </c>
      <c r="B37" s="38">
        <v>5000</v>
      </c>
    </row>
  </sheetData>
  <mergeCells count="1">
    <mergeCell ref="K3:M3"/>
  </mergeCells>
  <conditionalFormatting sqref="K5:M16">
    <cfRule type="cellIs" dxfId="10" priority="1" operator="equal">
      <formula>$A$37</formula>
    </cfRule>
    <cfRule type="cellIs" dxfId="9" priority="2" operator="equal">
      <formula>$A$34</formula>
    </cfRule>
    <cfRule type="cellIs" dxfId="8" priority="3" operator="equal">
      <formula>$A$33</formula>
    </cfRule>
    <cfRule type="cellIs" dxfId="7" priority="4" operator="equal">
      <formula>$A$36</formula>
    </cfRule>
    <cfRule type="cellIs" dxfId="6" priority="5" operator="equal">
      <formula>$A$37</formula>
    </cfRule>
    <cfRule type="containsText" dxfId="5" priority="6" operator="containsText" text="Birth">
      <formula>NOT(ISERROR(SEARCH("Birth",K5)))</formula>
    </cfRule>
    <cfRule type="containsText" dxfId="4" priority="7" operator="containsText" text="Wedding">
      <formula>NOT(ISERROR(SEARCH("Wedding",K5)))</formula>
    </cfRule>
    <cfRule type="containsText" dxfId="3" priority="8" operator="containsText" text="Loss of a Loved one">
      <formula>NOT(ISERROR(SEARCH("Loss of a Loved one",K5)))</formula>
    </cfRule>
  </conditionalFormatting>
  <dataValidations count="2">
    <dataValidation type="list" allowBlank="1" showInputMessage="1" showErrorMessage="1" sqref="M18" xr:uid="{9FC7351B-BD19-4258-972A-A5B4734735E9}">
      <formula1>$A$33+$A$33:$B$37</formula1>
    </dataValidation>
    <dataValidation type="list" allowBlank="1" showInputMessage="1" showErrorMessage="1" sqref="K5:M16" xr:uid="{00107E0A-6671-4B38-82AD-6783BB5B034C}">
      <formula1>$A$33:$A$37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A6B8F-3C0A-4241-AF8E-4FDE7EDDB8CD}">
  <dimension ref="A1"/>
  <sheetViews>
    <sheetView workbookViewId="0">
      <selection activeCell="D6" sqref="D6:D7"/>
    </sheetView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80551-DB05-43D7-BDC6-B75E3E10074A}">
  <sheetPr>
    <tabColor theme="9"/>
  </sheetPr>
  <dimension ref="B3:P19"/>
  <sheetViews>
    <sheetView showGridLines="0" topLeftCell="A2" workbookViewId="0">
      <selection activeCell="E23" sqref="E23"/>
    </sheetView>
  </sheetViews>
  <sheetFormatPr defaultColWidth="8.90625" defaultRowHeight="13" x14ac:dyDescent="0.35"/>
  <cols>
    <col min="1" max="1" width="8.90625" style="1"/>
    <col min="2" max="2" width="23.6328125" style="1" customWidth="1"/>
    <col min="3" max="3" width="15" style="1" bestFit="1" customWidth="1"/>
    <col min="4" max="4" width="14.6328125" style="1" bestFit="1" customWidth="1"/>
    <col min="5" max="5" width="8.90625" style="1"/>
    <col min="6" max="6" width="12.6328125" style="1" customWidth="1"/>
    <col min="7" max="7" width="13" style="1" customWidth="1"/>
    <col min="8" max="8" width="12.6328125" style="1" customWidth="1"/>
    <col min="9" max="9" width="12.36328125" style="1" customWidth="1"/>
    <col min="10" max="10" width="14.08984375" style="1" customWidth="1"/>
    <col min="11" max="16" width="8.90625" style="1"/>
    <col min="17" max="17" width="8.6328125" style="1" customWidth="1"/>
    <col min="18" max="19" width="8.90625" style="1"/>
    <col min="20" max="20" width="13.54296875" style="1" bestFit="1" customWidth="1"/>
    <col min="21" max="16384" width="8.90625" style="1"/>
  </cols>
  <sheetData>
    <row r="3" spans="2:16" ht="26" x14ac:dyDescent="0.35">
      <c r="B3" s="41" t="s">
        <v>61</v>
      </c>
      <c r="C3" s="42" t="s">
        <v>62</v>
      </c>
      <c r="D3" s="43" t="s">
        <v>63</v>
      </c>
    </row>
    <row r="4" spans="2:16" x14ac:dyDescent="0.35">
      <c r="B4" s="37" t="s">
        <v>64</v>
      </c>
      <c r="C4" s="39">
        <v>50000</v>
      </c>
      <c r="D4" s="40">
        <f>C4*$L$12</f>
        <v>4344.6218391211687</v>
      </c>
      <c r="J4" s="47"/>
      <c r="K4" s="47"/>
      <c r="L4" s="47"/>
      <c r="M4" s="47"/>
      <c r="N4" s="47"/>
      <c r="O4" s="47"/>
      <c r="P4" s="47"/>
    </row>
    <row r="5" spans="2:16" x14ac:dyDescent="0.35">
      <c r="B5" s="37" t="s">
        <v>65</v>
      </c>
      <c r="C5" s="39">
        <v>100000</v>
      </c>
      <c r="D5" s="40">
        <f>C5*$L$12</f>
        <v>8689.2436782423374</v>
      </c>
    </row>
    <row r="10" spans="2:16" x14ac:dyDescent="0.35">
      <c r="B10" s="58" t="s">
        <v>66</v>
      </c>
      <c r="C10" s="58"/>
      <c r="D10" s="58"/>
      <c r="E10" s="58"/>
      <c r="F10" s="58"/>
      <c r="G10" s="58"/>
      <c r="H10" s="58"/>
      <c r="I10" s="58"/>
      <c r="J10" s="58"/>
      <c r="K10" s="58"/>
      <c r="L10" s="58"/>
    </row>
    <row r="11" spans="2:16" x14ac:dyDescent="0.35">
      <c r="B11" s="15" t="s">
        <v>61</v>
      </c>
      <c r="C11" s="15">
        <v>2015</v>
      </c>
      <c r="D11" s="15">
        <v>2016</v>
      </c>
      <c r="E11" s="15">
        <v>2017</v>
      </c>
      <c r="F11" s="15">
        <v>2018</v>
      </c>
      <c r="G11" s="15">
        <v>2019</v>
      </c>
      <c r="H11" s="15">
        <v>2020</v>
      </c>
      <c r="I11" s="15">
        <v>2021</v>
      </c>
      <c r="J11" s="15">
        <v>2022</v>
      </c>
      <c r="K11" s="15">
        <v>2023</v>
      </c>
      <c r="L11" s="18" t="s">
        <v>67</v>
      </c>
    </row>
    <row r="12" spans="2:16" x14ac:dyDescent="0.35">
      <c r="B12" s="1" t="s">
        <v>68</v>
      </c>
      <c r="C12" s="47">
        <v>0.10406</v>
      </c>
      <c r="D12" s="47">
        <v>8.5610000000000006E-2</v>
      </c>
      <c r="E12" s="47">
        <v>8.0049999999999996E-2</v>
      </c>
      <c r="F12" s="47">
        <v>7.3419999999999999E-2</v>
      </c>
      <c r="G12" s="47">
        <v>7.1999999999999995E-2</v>
      </c>
      <c r="H12" s="47">
        <v>6.9290000000000004E-2</v>
      </c>
      <c r="I12" s="47">
        <v>7.2639999999999996E-2</v>
      </c>
      <c r="J12" s="24">
        <v>9.3700000000000006E-2</v>
      </c>
      <c r="K12" s="24">
        <v>0.158831</v>
      </c>
      <c r="L12" s="19">
        <f>GEOMEAN(C12:K12)</f>
        <v>8.689243678242338E-2</v>
      </c>
    </row>
    <row r="13" spans="2:16" x14ac:dyDescent="0.35">
      <c r="B13" s="1" t="s">
        <v>69</v>
      </c>
    </row>
    <row r="15" spans="2:16" x14ac:dyDescent="0.35">
      <c r="B15" s="7" t="s">
        <v>70</v>
      </c>
      <c r="C15" s="30" t="s">
        <v>71</v>
      </c>
    </row>
    <row r="19" spans="6:6" x14ac:dyDescent="0.35">
      <c r="F19" s="29"/>
    </row>
  </sheetData>
  <mergeCells count="1">
    <mergeCell ref="B10:L10"/>
  </mergeCells>
  <hyperlinks>
    <hyperlink ref="C15" r:id="rId1" location=":~:text=If%20you'd%20like%20to,their%20basic%20operations%20are%20similar." xr:uid="{C8463A2F-B185-4B38-84E7-9AC6B7615316}"/>
  </hyperlinks>
  <pageMargins left="0.7" right="0.7" top="0.75" bottom="0.75" header="0.3" footer="0.3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56D1B-20DA-46E1-B61F-073A60392CBF}">
  <sheetPr>
    <tabColor rgb="FFFF0000"/>
  </sheetPr>
  <dimension ref="A2:N20"/>
  <sheetViews>
    <sheetView showGridLines="0" topLeftCell="A5" zoomScale="73" workbookViewId="0">
      <selection activeCell="N20" sqref="N20"/>
    </sheetView>
  </sheetViews>
  <sheetFormatPr defaultColWidth="8.90625" defaultRowHeight="16" x14ac:dyDescent="0.45"/>
  <cols>
    <col min="1" max="1" width="11.36328125" style="45" customWidth="1"/>
    <col min="2" max="2" width="11.08984375" style="45" customWidth="1"/>
    <col min="3" max="3" width="11.54296875" style="45" customWidth="1"/>
    <col min="4" max="4" width="18.08984375" style="45" customWidth="1"/>
    <col min="5" max="5" width="17.36328125" style="45" customWidth="1"/>
    <col min="6" max="6" width="11.90625" style="45" bestFit="1" customWidth="1"/>
    <col min="7" max="7" width="12.36328125" style="45" bestFit="1" customWidth="1"/>
    <col min="8" max="8" width="18.453125" style="45" bestFit="1" customWidth="1"/>
    <col min="9" max="9" width="16.54296875" style="45" bestFit="1" customWidth="1"/>
    <col min="10" max="10" width="18.453125" style="45" bestFit="1" customWidth="1"/>
    <col min="11" max="11" width="14.54296875" style="45" bestFit="1" customWidth="1"/>
    <col min="12" max="12" width="12.6328125" style="45" customWidth="1"/>
    <col min="13" max="13" width="10.36328125" style="45" customWidth="1"/>
    <col min="14" max="14" width="11.54296875" style="45" customWidth="1"/>
    <col min="15" max="16384" width="8.90625" style="45"/>
  </cols>
  <sheetData>
    <row r="2" spans="1:14" x14ac:dyDescent="0.45">
      <c r="A2" s="46" t="s">
        <v>72</v>
      </c>
      <c r="B2" s="46">
        <v>2024</v>
      </c>
    </row>
    <row r="4" spans="1:14" ht="57" customHeight="1" x14ac:dyDescent="0.45">
      <c r="A4" s="4" t="s">
        <v>21</v>
      </c>
      <c r="B4" s="4" t="s">
        <v>22</v>
      </c>
      <c r="C4" s="4" t="s">
        <v>23</v>
      </c>
      <c r="D4" s="4" t="s">
        <v>24</v>
      </c>
      <c r="E4" s="4" t="s">
        <v>25</v>
      </c>
      <c r="F4" s="4" t="s">
        <v>26</v>
      </c>
      <c r="G4" s="4" t="s">
        <v>27</v>
      </c>
      <c r="H4" s="4" t="s">
        <v>28</v>
      </c>
      <c r="I4" s="4" t="s">
        <v>29</v>
      </c>
      <c r="J4" s="4" t="s">
        <v>30</v>
      </c>
      <c r="K4" s="4" t="s">
        <v>31</v>
      </c>
      <c r="L4" s="4" t="s">
        <v>32</v>
      </c>
      <c r="M4" s="4" t="s">
        <v>33</v>
      </c>
      <c r="N4" s="4" t="s">
        <v>34</v>
      </c>
    </row>
    <row r="5" spans="1:14" x14ac:dyDescent="0.45">
      <c r="A5" s="13" t="s">
        <v>35</v>
      </c>
      <c r="B5" s="10">
        <v>24000</v>
      </c>
      <c r="C5" s="10">
        <v>24000</v>
      </c>
      <c r="D5" s="10">
        <v>48000</v>
      </c>
      <c r="E5" s="10"/>
      <c r="F5" s="5">
        <v>48000</v>
      </c>
      <c r="G5" s="5">
        <v>10000</v>
      </c>
      <c r="H5" s="31" t="s">
        <v>40</v>
      </c>
      <c r="I5" s="31" t="s">
        <v>36</v>
      </c>
      <c r="J5" s="31" t="s">
        <v>36</v>
      </c>
      <c r="K5" s="5"/>
      <c r="L5" s="5">
        <v>38000</v>
      </c>
      <c r="M5" s="5"/>
      <c r="N5" s="5">
        <v>38000</v>
      </c>
    </row>
    <row r="6" spans="1:14" x14ac:dyDescent="0.45">
      <c r="A6" s="13" t="s">
        <v>37</v>
      </c>
      <c r="B6" s="10">
        <v>24000</v>
      </c>
      <c r="C6" s="10">
        <v>24000</v>
      </c>
      <c r="D6" s="10">
        <v>48000</v>
      </c>
      <c r="E6" s="10"/>
      <c r="F6" s="5">
        <v>48000</v>
      </c>
      <c r="G6" s="5">
        <v>10000</v>
      </c>
      <c r="H6" s="31" t="s">
        <v>36</v>
      </c>
      <c r="I6" s="31" t="s">
        <v>38</v>
      </c>
      <c r="J6" s="31" t="s">
        <v>36</v>
      </c>
      <c r="K6" s="5"/>
      <c r="L6" s="5">
        <v>38000</v>
      </c>
      <c r="M6" s="5"/>
      <c r="N6" s="5">
        <v>38000</v>
      </c>
    </row>
    <row r="7" spans="1:14" x14ac:dyDescent="0.45">
      <c r="A7" s="13" t="s">
        <v>39</v>
      </c>
      <c r="B7" s="10">
        <v>24000</v>
      </c>
      <c r="C7" s="10">
        <v>24000</v>
      </c>
      <c r="D7" s="10">
        <v>48000</v>
      </c>
      <c r="E7" s="10"/>
      <c r="F7" s="5">
        <v>48000</v>
      </c>
      <c r="G7" s="5">
        <v>20000</v>
      </c>
      <c r="H7" s="31" t="s">
        <v>40</v>
      </c>
      <c r="I7" s="31" t="s">
        <v>36</v>
      </c>
      <c r="J7" s="31" t="s">
        <v>41</v>
      </c>
      <c r="K7" s="5"/>
      <c r="L7" s="5">
        <v>28000</v>
      </c>
      <c r="M7" s="5"/>
      <c r="N7" s="5">
        <v>28000</v>
      </c>
    </row>
    <row r="8" spans="1:14" x14ac:dyDescent="0.45">
      <c r="A8" s="13" t="s">
        <v>42</v>
      </c>
      <c r="B8" s="10">
        <v>24000</v>
      </c>
      <c r="C8" s="10">
        <v>24000</v>
      </c>
      <c r="D8" s="10">
        <v>48000</v>
      </c>
      <c r="E8" s="10"/>
      <c r="F8" s="5">
        <v>48000</v>
      </c>
      <c r="G8" s="5">
        <v>10000</v>
      </c>
      <c r="H8" s="31" t="s">
        <v>40</v>
      </c>
      <c r="I8" s="31" t="s">
        <v>36</v>
      </c>
      <c r="J8" s="31" t="s">
        <v>36</v>
      </c>
      <c r="K8" s="5"/>
      <c r="L8" s="5">
        <v>38000</v>
      </c>
      <c r="M8" s="5"/>
      <c r="N8" s="5">
        <v>38000</v>
      </c>
    </row>
    <row r="9" spans="1:14" x14ac:dyDescent="0.45">
      <c r="A9" s="13" t="s">
        <v>43</v>
      </c>
      <c r="B9" s="10">
        <v>24000</v>
      </c>
      <c r="C9" s="10">
        <v>24000</v>
      </c>
      <c r="D9" s="10">
        <v>48000</v>
      </c>
      <c r="E9" s="10"/>
      <c r="F9" s="5">
        <v>48000</v>
      </c>
      <c r="G9" s="5">
        <v>10000</v>
      </c>
      <c r="H9" s="31" t="s">
        <v>36</v>
      </c>
      <c r="I9" s="31" t="s">
        <v>38</v>
      </c>
      <c r="J9" s="31" t="s">
        <v>36</v>
      </c>
      <c r="K9" s="5"/>
      <c r="L9" s="5">
        <v>38000</v>
      </c>
      <c r="M9" s="5"/>
      <c r="N9" s="5">
        <v>38000</v>
      </c>
    </row>
    <row r="10" spans="1:14" x14ac:dyDescent="0.45">
      <c r="A10" s="13" t="s">
        <v>44</v>
      </c>
      <c r="B10" s="10">
        <v>24000</v>
      </c>
      <c r="C10" s="10">
        <v>24000</v>
      </c>
      <c r="D10" s="10">
        <v>48000</v>
      </c>
      <c r="E10" s="10"/>
      <c r="F10" s="5">
        <v>48000</v>
      </c>
      <c r="G10" s="5">
        <v>20000</v>
      </c>
      <c r="H10" s="31" t="s">
        <v>41</v>
      </c>
      <c r="I10" s="31" t="s">
        <v>36</v>
      </c>
      <c r="J10" s="31" t="s">
        <v>41</v>
      </c>
      <c r="K10" s="5"/>
      <c r="L10" s="5">
        <v>28000</v>
      </c>
      <c r="M10" s="5"/>
      <c r="N10" s="5">
        <v>28000</v>
      </c>
    </row>
    <row r="11" spans="1:14" x14ac:dyDescent="0.45">
      <c r="A11" s="13" t="s">
        <v>45</v>
      </c>
      <c r="B11" s="10">
        <v>24000</v>
      </c>
      <c r="C11" s="10">
        <v>24000</v>
      </c>
      <c r="D11" s="10">
        <v>48000</v>
      </c>
      <c r="E11" s="10"/>
      <c r="F11" s="5">
        <v>48000</v>
      </c>
      <c r="G11" s="5">
        <v>10000</v>
      </c>
      <c r="H11" s="31" t="s">
        <v>36</v>
      </c>
      <c r="I11" s="31" t="s">
        <v>40</v>
      </c>
      <c r="J11" s="31" t="s">
        <v>36</v>
      </c>
      <c r="K11" s="5"/>
      <c r="L11" s="5">
        <v>38000</v>
      </c>
      <c r="M11" s="5"/>
      <c r="N11" s="5">
        <v>38000</v>
      </c>
    </row>
    <row r="12" spans="1:14" x14ac:dyDescent="0.45">
      <c r="A12" s="13" t="s">
        <v>46</v>
      </c>
      <c r="B12" s="10">
        <v>24000</v>
      </c>
      <c r="C12" s="10">
        <v>24000</v>
      </c>
      <c r="D12" s="10">
        <v>48000</v>
      </c>
      <c r="E12" s="10"/>
      <c r="F12" s="5">
        <v>48000</v>
      </c>
      <c r="G12" s="5">
        <v>20000</v>
      </c>
      <c r="H12" s="31" t="s">
        <v>40</v>
      </c>
      <c r="I12" s="31" t="s">
        <v>36</v>
      </c>
      <c r="J12" s="31" t="s">
        <v>38</v>
      </c>
      <c r="K12" s="5"/>
      <c r="L12" s="5">
        <v>28000</v>
      </c>
      <c r="M12" s="5"/>
      <c r="N12" s="5">
        <v>28000</v>
      </c>
    </row>
    <row r="13" spans="1:14" x14ac:dyDescent="0.45">
      <c r="A13" s="13" t="s">
        <v>47</v>
      </c>
      <c r="B13" s="10">
        <v>24000</v>
      </c>
      <c r="C13" s="10">
        <v>24000</v>
      </c>
      <c r="D13" s="10">
        <v>48000</v>
      </c>
      <c r="E13" s="10"/>
      <c r="F13" s="5">
        <v>48000</v>
      </c>
      <c r="G13" s="5">
        <v>10000</v>
      </c>
      <c r="H13" s="31" t="s">
        <v>36</v>
      </c>
      <c r="I13" s="31" t="s">
        <v>38</v>
      </c>
      <c r="J13" s="31" t="s">
        <v>36</v>
      </c>
      <c r="K13" s="5"/>
      <c r="L13" s="5">
        <v>38000</v>
      </c>
      <c r="M13" s="5"/>
      <c r="N13" s="5">
        <v>38000</v>
      </c>
    </row>
    <row r="14" spans="1:14" x14ac:dyDescent="0.45">
      <c r="A14" s="13" t="s">
        <v>48</v>
      </c>
      <c r="B14" s="10">
        <v>24000</v>
      </c>
      <c r="C14" s="10">
        <v>24000</v>
      </c>
      <c r="D14" s="10">
        <v>48000</v>
      </c>
      <c r="E14" s="10"/>
      <c r="F14" s="5">
        <v>48000</v>
      </c>
      <c r="G14" s="5">
        <v>10000</v>
      </c>
      <c r="H14" s="31" t="s">
        <v>36</v>
      </c>
      <c r="I14" s="31" t="s">
        <v>36</v>
      </c>
      <c r="J14" s="31" t="s">
        <v>41</v>
      </c>
      <c r="K14" s="5"/>
      <c r="L14" s="5">
        <v>38000</v>
      </c>
      <c r="M14" s="5"/>
      <c r="N14" s="5">
        <v>38000</v>
      </c>
    </row>
    <row r="15" spans="1:14" x14ac:dyDescent="0.45">
      <c r="A15" s="13" t="s">
        <v>49</v>
      </c>
      <c r="B15" s="10">
        <v>24000</v>
      </c>
      <c r="C15" s="10">
        <v>24000</v>
      </c>
      <c r="D15" s="10">
        <v>48000</v>
      </c>
      <c r="E15" s="10"/>
      <c r="F15" s="5">
        <v>48000</v>
      </c>
      <c r="G15" s="5">
        <v>0</v>
      </c>
      <c r="H15" s="31" t="s">
        <v>36</v>
      </c>
      <c r="I15" s="31" t="s">
        <v>36</v>
      </c>
      <c r="J15" s="31" t="s">
        <v>36</v>
      </c>
      <c r="K15" s="5"/>
      <c r="L15" s="5">
        <v>48000</v>
      </c>
      <c r="M15" s="5"/>
      <c r="N15" s="5">
        <v>48000</v>
      </c>
    </row>
    <row r="16" spans="1:14" ht="16.5" thickBot="1" x14ac:dyDescent="0.5">
      <c r="A16" s="13" t="s">
        <v>50</v>
      </c>
      <c r="B16" s="10">
        <v>24000</v>
      </c>
      <c r="C16" s="10">
        <v>24000</v>
      </c>
      <c r="D16" s="10">
        <v>48000</v>
      </c>
      <c r="E16" s="10"/>
      <c r="F16" s="5">
        <v>48000</v>
      </c>
      <c r="G16" s="5">
        <v>0</v>
      </c>
      <c r="H16" s="31" t="s">
        <v>36</v>
      </c>
      <c r="I16" s="31" t="s">
        <v>36</v>
      </c>
      <c r="J16" s="31" t="s">
        <v>36</v>
      </c>
      <c r="K16" s="5"/>
      <c r="L16" s="5">
        <v>48000</v>
      </c>
      <c r="M16" s="5"/>
      <c r="N16" s="5">
        <v>48000</v>
      </c>
    </row>
    <row r="17" spans="1:14" ht="16.5" thickBot="1" x14ac:dyDescent="0.5">
      <c r="A17" s="6" t="s">
        <v>51</v>
      </c>
      <c r="B17" s="11">
        <v>288000</v>
      </c>
      <c r="C17" s="11">
        <v>288000</v>
      </c>
      <c r="D17" s="11">
        <v>576000</v>
      </c>
      <c r="E17" s="11">
        <v>0</v>
      </c>
      <c r="F17" s="11">
        <v>576000</v>
      </c>
      <c r="G17" s="11">
        <v>130000</v>
      </c>
      <c r="H17" s="11"/>
      <c r="I17" s="11"/>
      <c r="J17" s="11"/>
      <c r="K17" s="11">
        <v>0</v>
      </c>
      <c r="L17" s="11">
        <v>446000</v>
      </c>
      <c r="M17" s="36">
        <v>0</v>
      </c>
      <c r="N17" s="11">
        <v>446000</v>
      </c>
    </row>
    <row r="20" spans="1:14" x14ac:dyDescent="0.45">
      <c r="A20" s="46" t="s">
        <v>72</v>
      </c>
      <c r="B20" s="46">
        <v>2025</v>
      </c>
    </row>
  </sheetData>
  <conditionalFormatting sqref="H5:J16">
    <cfRule type="containsText" dxfId="2" priority="1" operator="containsText" text="Birth">
      <formula>NOT(ISERROR(SEARCH("Birth",H5)))</formula>
    </cfRule>
    <cfRule type="containsText" dxfId="1" priority="2" operator="containsText" text="Wedding">
      <formula>NOT(ISERROR(SEARCH("Wedding",H5)))</formula>
    </cfRule>
    <cfRule type="containsText" dxfId="0" priority="3" operator="containsText" text="Loss of a Loved one">
      <formula>NOT(ISERROR(SEARCH("Loss of a Loved one",H5)))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Intro</vt:lpstr>
      <vt:lpstr>Data_Received</vt:lpstr>
      <vt:lpstr>Working File</vt:lpstr>
      <vt:lpstr>Sheet1</vt:lpstr>
      <vt:lpstr>Assets</vt:lpstr>
      <vt:lpstr>Record_Keeping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Susan Musyoka</dc:creator>
  <cp:keywords/>
  <dc:description/>
  <cp:lastModifiedBy>Robin Ochieng</cp:lastModifiedBy>
  <cp:revision/>
  <dcterms:created xsi:type="dcterms:W3CDTF">2024-05-08T12:41:25Z</dcterms:created>
  <dcterms:modified xsi:type="dcterms:W3CDTF">2024-07-02T09:14:18Z</dcterms:modified>
  <cp:category/>
  <cp:contentStatus/>
</cp:coreProperties>
</file>