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F:\Data Analyst Projects\Coffee_Sales_Report\"/>
    </mc:Choice>
  </mc:AlternateContent>
  <xr:revisionPtr revIDLastSave="0" documentId="13_ncr:1_{050AAFFE-233C-4A73-9493-77A0437668EF}" xr6:coauthVersionLast="47" xr6:coauthVersionMax="47" xr10:uidLastSave="{00000000-0000-0000-0000-000000000000}"/>
  <bookViews>
    <workbookView xWindow="-108" yWindow="-108" windowWidth="23256" windowHeight="12720" firstSheet="2" activeTab="6" xr2:uid="{00000000-000D-0000-FFFF-FFFF00000000}"/>
  </bookViews>
  <sheets>
    <sheet name="orders" sheetId="17" r:id="rId1"/>
    <sheet name="customers" sheetId="13" r:id="rId2"/>
    <sheet name="products" sheetId="2" r:id="rId3"/>
    <sheet name="TotalSales" sheetId="18" r:id="rId4"/>
    <sheet name="CountryBarChart" sheetId="20" r:id="rId5"/>
    <sheet name="Top5Customers" sheetId="21" r:id="rId6"/>
    <sheet name="Dashboard" sheetId="22"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9"/>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 i="17" l="1"/>
  <c r="H3" i="17"/>
  <c r="H2"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13" i="17"/>
  <c r="I10" i="17"/>
  <c r="N10" i="17" s="1"/>
  <c r="J10" i="17"/>
  <c r="O10" i="17" s="1"/>
  <c r="K10" i="17"/>
  <c r="L10" i="17"/>
  <c r="M10" i="17" s="1"/>
  <c r="L2" i="17"/>
  <c r="M2" i="17" s="1"/>
  <c r="L5" i="17"/>
  <c r="M5" i="17" s="1"/>
  <c r="I2" i="17"/>
  <c r="N2" i="17" s="1"/>
  <c r="J2" i="17"/>
  <c r="O2" i="17" s="1"/>
  <c r="J28" i="17"/>
  <c r="O28" i="17" s="1"/>
  <c r="J14" i="17"/>
  <c r="O14" i="17" s="1"/>
  <c r="J7" i="17"/>
  <c r="O7" i="17" s="1"/>
  <c r="I3" i="17"/>
  <c r="N3" i="17" s="1"/>
  <c r="J3" i="17"/>
  <c r="O3" i="17" s="1"/>
  <c r="K3" i="17"/>
  <c r="L3" i="17"/>
  <c r="M3" i="17" s="1"/>
  <c r="I4" i="17"/>
  <c r="N4" i="17" s="1"/>
  <c r="J4" i="17"/>
  <c r="O4" i="17" s="1"/>
  <c r="K4" i="17"/>
  <c r="L4" i="17"/>
  <c r="M4" i="17" s="1"/>
  <c r="I5" i="17"/>
  <c r="N5" i="17" s="1"/>
  <c r="J5" i="17"/>
  <c r="O5" i="17" s="1"/>
  <c r="K5" i="17"/>
  <c r="I6" i="17"/>
  <c r="N6" i="17" s="1"/>
  <c r="J6" i="17"/>
  <c r="O6" i="17" s="1"/>
  <c r="K6" i="17"/>
  <c r="L6" i="17"/>
  <c r="M6" i="17" s="1"/>
  <c r="I7" i="17"/>
  <c r="N7" i="17" s="1"/>
  <c r="K7" i="17"/>
  <c r="L7" i="17"/>
  <c r="M7" i="17" s="1"/>
  <c r="I8" i="17"/>
  <c r="N8" i="17" s="1"/>
  <c r="J8" i="17"/>
  <c r="O8" i="17" s="1"/>
  <c r="K8" i="17"/>
  <c r="L8" i="17"/>
  <c r="M8" i="17" s="1"/>
  <c r="I9" i="17"/>
  <c r="N9" i="17" s="1"/>
  <c r="J9" i="17"/>
  <c r="O9" i="17" s="1"/>
  <c r="K9" i="17"/>
  <c r="L9" i="17"/>
  <c r="M9"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<sst xmlns="http://schemas.openxmlformats.org/spreadsheetml/2006/main" count="11129" uniqueCount="6221">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</sst>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_([$$-409]* #,##0.00_);_([$$-409]* \(#,##0.00\);_([$$-409]* &quot;-&quot;??_);_(@_)"/>
    <numFmt numFmtId="168" formatCode="[$$-409]#,##0"/>
  </numFmts>
  <fonts count="4" x14ac:knownFonts="1">
    <font>
      <sz val="11"/>
      <color theme="1"/>
      <name val="Calibri"/>
      <family val="2"/>
      <scheme val="minor"/>
    </font>
    <font>
      <sz val="11"/>
      <color indexed="8"/>
      <name val="Calibri"/>
      <family val="2"/>
    </font>
    <font>
      <sz val="11"/>
      <color theme="0" tint="-4.9989318521683403E-2"/>
      <name val="Calibri"/>
      <family val="2"/>
      <scheme val="minor"/>
    </font>
    <font>
      <sz val="36"/>
      <color theme="0" tint="-4.9989318521683403E-2"/>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xf numFmtId="0" fontId="3" fillId="2" borderId="0" xfId="0" applyFont="1" applyFill="1" applyAlignment="1">
      <alignment horizontal="center" vertical="center"/>
    </xf>
    <xf numFmtId="0" fontId="2" fillId="2" borderId="0" xfId="0" applyFont="1" applyFill="1" applyAlignment="1">
      <alignment horizontal="center" vertical="center"/>
    </xf>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quot;kg&quot;"/>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0"/>
        <color theme="0"/>
        <name val="Calibri Light"/>
        <family val="2"/>
        <scheme val="major"/>
      </font>
    </dxf>
    <dxf>
      <font>
        <b val="0"/>
        <i val="0"/>
        <sz val="11"/>
        <name val="Calibri"/>
        <family val="2"/>
        <scheme val="minor"/>
      </font>
      <fill>
        <patternFill>
          <bgColor rgb="FF002060"/>
        </patternFill>
      </fill>
      <border>
        <left style="thin">
          <color rgb="FF002060"/>
        </left>
        <right style="thin">
          <color rgb="FF002060"/>
        </right>
        <top style="thin">
          <color rgb="FF002060"/>
        </top>
        <bottom style="thin">
          <color rgb="FF002060"/>
        </bottom>
      </border>
    </dxf>
    <dxf>
      <font>
        <b val="0"/>
        <i val="0"/>
        <sz val="11"/>
        <color theme="0"/>
        <name val="Calibri"/>
        <family val="2"/>
        <scheme val="minor"/>
      </font>
      <fill>
        <patternFill>
          <bgColor rgb="FF002060"/>
        </patternFill>
      </fill>
      <border>
        <left style="thin">
          <color auto="1"/>
        </left>
        <right style="thin">
          <color auto="1"/>
        </right>
        <top style="thin">
          <color auto="1"/>
        </top>
        <bottom style="thin">
          <color auto="1"/>
        </bottom>
      </border>
    </dxf>
    <dxf>
      <font>
        <b val="0"/>
        <i val="0"/>
        <sz val="10"/>
        <name val="Calibri"/>
        <family val="2"/>
        <scheme val="minor"/>
      </font>
      <fill>
        <patternFill>
          <bgColor rgb="FF002060"/>
        </patternFill>
      </fill>
      <border diagonalUp="0" diagonalDown="0">
        <left/>
        <right/>
        <top/>
        <bottom/>
        <vertical/>
        <horizontal/>
      </border>
    </dxf>
  </dxfs>
  <tableStyles count="2" defaultTableStyle="TableStyleMedium2" defaultPivotStyle="PivotStyleMedium9">
    <tableStyle name="Slicer Style 1" pivot="0" table="0" count="5" xr9:uid="{8C4E07D1-29EF-4591-B3FF-AAB96225F623}">
      <tableStyleElement type="wholeTable" dxfId="15"/>
      <tableStyleElement type="headerRow" dxfId="14"/>
    </tableStyle>
    <tableStyle name="Timeline Style 1" pivot="0" table="0" count="9" xr9:uid="{98FB3069-7E5C-4047-9844-A5D591C47B09}">
      <tableStyleElement type="wholeTable" dxfId="13"/>
      <tableStyleElement type="headerRow" dxfId="12"/>
    </tableStyle>
  </tableStyles>
  <colors>
    <mruColors>
      <color rgb="FF0E65C4"/>
      <color rgb="FF0C56A8"/>
      <color rgb="FF08396E"/>
      <color rgb="FF003399"/>
      <color rgb="FF255D8B"/>
      <color rgb="FF2F5395"/>
      <color rgb="FFD6E0F2"/>
    </mruColors>
  </colors>
  <extLst>
    <ext xmlns:x14="http://schemas.microsoft.com/office/spreadsheetml/2009/9/main" uri="{46F421CA-312F-682f-3DD2-61675219B42D}">
      <x14:dxfs count="3">
        <dxf>
          <font>
            <color theme="8" tint="0.39994506668294322"/>
          </font>
        </dxf>
        <dxf>
          <font>
            <b val="0"/>
            <i val="0"/>
            <sz val="10"/>
            <color theme="0"/>
            <name val="Calibri"/>
            <family val="2"/>
            <scheme val="minor"/>
          </font>
        </dxf>
        <dxf>
          <font>
            <color theme="8" tint="0.59996337778862885"/>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hoveredSelectedItemWithData" dxfId="0"/>
          </x14:slicerStyleElements>
        </x14:slicerStyle>
      </x14:slicerStyles>
    </ext>
    <ext xmlns:x15="http://schemas.microsoft.com/office/spreadsheetml/2010/11/main" uri="{A0A4C193-F2C1-4fcb-8827-314CF55A85BB}">
      <x15:dxfs count="7">
        <dxf>
          <fill>
            <patternFill>
              <bgColor theme="8" tint="0.59996337778862885"/>
            </patternFill>
          </fill>
        </dxf>
        <dxf>
          <fill>
            <patternFill>
              <bgColor theme="0" tint="-4.9989318521683403E-2"/>
            </patternFill>
          </fill>
        </dxf>
        <dxf>
          <fill>
            <patternFill patternType="solid">
              <fgColor theme="0"/>
              <bgColor theme="8" tint="0.59996337778862885"/>
            </patternFill>
          </fill>
          <border>
            <left style="thin">
              <color auto="1"/>
            </left>
            <right style="thin">
              <color auto="1"/>
            </right>
            <top style="thin">
              <color auto="1"/>
            </top>
            <bottom style="thin">
              <color auto="1"/>
            </bottom>
          </border>
        </dxf>
        <dxf>
          <font>
            <b val="0"/>
            <i val="0"/>
            <sz val="9"/>
            <color theme="0"/>
            <name val="Calibri"/>
            <family val="2"/>
            <scheme val="minor"/>
          </font>
        </dxf>
        <dxf>
          <font>
            <b val="0"/>
            <i val="0"/>
            <sz val="9"/>
            <color theme="0"/>
            <name val="Calibri"/>
            <family val="2"/>
            <scheme val="minor"/>
          </font>
        </dxf>
        <dxf>
          <font>
            <b val="0"/>
            <i val="0"/>
            <sz val="9"/>
            <color theme="0"/>
            <name val="Calibri"/>
            <family val="2"/>
            <scheme val="minor"/>
          </font>
        </dxf>
        <dxf>
          <font>
            <b/>
            <i val="0"/>
            <sz val="9"/>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[Coffee_Sales_Report.xlsx]TotalSales!TotalSales</c:name>
    <c:fmtId val="16"/>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CC5-4BD8-A4DC-01905970AFB1}"/>
            </c:ext>
          </c:extLst>
        </c:ser>
        <c:ser>
          <c:idx val="1"/>
          <c:order val="1"/>
          <c:tx>
            <c:strRef>
              <c:f>TotalSales!$D$3:$D$4</c:f>
              <c:strCache>
                <c:ptCount val="1"/>
                <c:pt idx="0">
                  <c:v>Excelsa</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CC5-4BD8-A4DC-01905970AFB1}"/>
            </c:ext>
          </c:extLst>
        </c:ser>
        <c:ser>
          <c:idx val="2"/>
          <c:order val="2"/>
          <c:tx>
            <c:strRef>
              <c:f>TotalSales!$E$3:$E$4</c:f>
              <c:strCache>
                <c:ptCount val="1"/>
                <c:pt idx="0">
                  <c:v>Liberica</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CC5-4BD8-A4DC-01905970AFB1}"/>
            </c:ext>
          </c:extLst>
        </c:ser>
        <c:ser>
          <c:idx val="3"/>
          <c:order val="3"/>
          <c:tx>
            <c:strRef>
              <c:f>TotalSales!$F$3:$F$4</c:f>
              <c:strCache>
                <c:ptCount val="1"/>
                <c:pt idx="0">
                  <c:v>Robusta</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FCC5-4BD8-A4DC-01905970AFB1}"/>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018591760"/>
        <c:axId val="2018593008"/>
      </c:lineChart>
      <c:catAx>
        <c:axId val="201859176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018593008"/>
        <c:crosses val="autoZero"/>
        <c:auto val="1"/>
        <c:lblAlgn val="ctr"/>
        <c:lblOffset val="100"/>
        <c:noMultiLvlLbl val="0"/>
      </c:catAx>
      <c:valAx>
        <c:axId val="201859300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018591760"/>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[Coffee_Sales_Report.xlsx]CountryBarChart!TotalSales</c:name>
    <c:fmtId val="18"/>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CEE6-47B9-B230-8BEA4A4FC39E}"/>
            </c:ext>
          </c:extLst>
        </c:ser>
        <c:dLbls>
          <c:dLblPos val="inEnd"/>
          <c:showLegendKey val="0"/>
          <c:showVal val="1"/>
          <c:showCatName val="0"/>
          <c:showSerName val="0"/>
          <c:showPercent val="0"/>
          <c:showBubbleSize val="0"/>
        </c:dLbls>
        <c:gapWidth val="100"/>
        <c:axId val="2006866560"/>
        <c:axId val="2006871552"/>
      </c:barChart>
      <c:catAx>
        <c:axId val="2006866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06871552"/>
        <c:crosses val="autoZero"/>
        <c:auto val="1"/>
        <c:lblAlgn val="ctr"/>
        <c:lblOffset val="100"/>
        <c:noMultiLvlLbl val="0"/>
      </c:catAx>
      <c:valAx>
        <c:axId val="200687155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06866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[Coffee_Sales_Report.xlsx]Top5Customers!TotalSales</c:name>
    <c:fmtId val="19"/>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Top5Customers!$A$4:$A$8</c:f>
              <c:strCache>
                <c:ptCount val="5"/>
                <c:pt idx="0">
                  <c:v>19485-98072-PS</c:v>
                </c:pt>
                <c:pt idx="1">
                  <c:v>16982-35708-BZ</c:v>
                </c:pt>
                <c:pt idx="2">
                  <c:v>16880-78077-FB</c:v>
                </c:pt>
                <c:pt idx="3">
                  <c:v>86579-92122-OC</c:v>
                </c:pt>
                <c:pt idx="4">
                  <c:v>27930-59250-JT</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3996-4DCF-9DCF-ECD6E0028B03}"/>
            </c:ext>
          </c:extLst>
        </c:ser>
        <c:dLbls>
          <c:dLblPos val="inEnd"/>
          <c:showLegendKey val="0"/>
          <c:showVal val="1"/>
          <c:showCatName val="0"/>
          <c:showSerName val="0"/>
          <c:showPercent val="0"/>
          <c:showBubbleSize val="0"/>
        </c:dLbls>
        <c:gapWidth val="100"/>
        <c:axId val="2006866560"/>
        <c:axId val="2006871552"/>
      </c:barChart>
      <c:catAx>
        <c:axId val="2006866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06871552"/>
        <c:crosses val="autoZero"/>
        <c:auto val="1"/>
        <c:lblAlgn val="ctr"/>
        <c:lblOffset val="100"/>
        <c:noMultiLvlLbl val="0"/>
      </c:catAx>
      <c:valAx>
        <c:axId val="200687155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06866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[Coffee_Sales_Report.xlsx]CountryBarChart!TotalSales</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11121582775127"/>
          <c:y val="0.1501494768310912"/>
          <c:w val="0.69914487040471296"/>
          <c:h val="0.54941503948777703"/>
        </c:manualLayout>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A5D-4450-BE9B-ED83724572D4}"/>
            </c:ext>
          </c:extLst>
        </c:ser>
        <c:dLbls>
          <c:showLegendKey val="0"/>
          <c:showVal val="0"/>
          <c:showCatName val="0"/>
          <c:showSerName val="0"/>
          <c:showPercent val="0"/>
          <c:showBubbleSize val="0"/>
        </c:dLbls>
        <c:gapWidth val="182"/>
        <c:axId val="2006866560"/>
        <c:axId val="2006871552"/>
      </c:barChart>
      <c:catAx>
        <c:axId val="2006866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871552"/>
        <c:crosses val="autoZero"/>
        <c:auto val="1"/>
        <c:lblAlgn val="ctr"/>
        <c:lblOffset val="100"/>
        <c:noMultiLvlLbl val="0"/>
      </c:catAx>
      <c:valAx>
        <c:axId val="200687155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866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[Coffee_Sales_Report.xlsx]TotalSales!TotalSales</c:name>
    <c:fmtId val="2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6C9-4D5F-B761-20D3CA8A161E}"/>
            </c:ext>
          </c:extLst>
        </c:ser>
        <c:ser>
          <c:idx val="1"/>
          <c:order val="1"/>
          <c:tx>
            <c:strRef>
              <c:f>TotalSales!$D$3:$D$4</c:f>
              <c:strCache>
                <c:ptCount val="1"/>
                <c:pt idx="0">
                  <c:v>Excelsa</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6C9-4D5F-B761-20D3CA8A161E}"/>
            </c:ext>
          </c:extLst>
        </c:ser>
        <c:ser>
          <c:idx val="2"/>
          <c:order val="2"/>
          <c:tx>
            <c:strRef>
              <c:f>TotalSales!$E$3:$E$4</c:f>
              <c:strCache>
                <c:ptCount val="1"/>
                <c:pt idx="0">
                  <c:v>Liberica</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6C9-4D5F-B761-20D3CA8A161E}"/>
            </c:ext>
          </c:extLst>
        </c:ser>
        <c:ser>
          <c:idx val="3"/>
          <c:order val="3"/>
          <c:tx>
            <c:strRef>
              <c:f>TotalSales!$F$3:$F$4</c:f>
              <c:strCache>
                <c:ptCount val="1"/>
                <c:pt idx="0">
                  <c:v>Robusta</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1-6ECF-40A2-847C-FFAFED89F2DA}"/>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018591760"/>
        <c:axId val="2018593008"/>
      </c:lineChart>
      <c:catAx>
        <c:axId val="201859176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018593008"/>
        <c:crosses val="autoZero"/>
        <c:auto val="1"/>
        <c:lblAlgn val="ctr"/>
        <c:lblOffset val="100"/>
        <c:noMultiLvlLbl val="0"/>
      </c:catAx>
      <c:valAx>
        <c:axId val="201859300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018591760"/>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[Coffee_Sales_Report.xlsx]Top5Customers!TotalSales</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cat>
            <c:strRef>
              <c:f>Top5Customers!$A$4:$A$8</c:f>
              <c:strCache>
                <c:ptCount val="5"/>
                <c:pt idx="0">
                  <c:v>19485-98072-PS</c:v>
                </c:pt>
                <c:pt idx="1">
                  <c:v>16982-35708-BZ</c:v>
                </c:pt>
                <c:pt idx="2">
                  <c:v>16880-78077-FB</c:v>
                </c:pt>
                <c:pt idx="3">
                  <c:v>86579-92122-OC</c:v>
                </c:pt>
                <c:pt idx="4">
                  <c:v>27930-59250-JT</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0ED-4B4F-A98C-878132B4F589}"/>
            </c:ext>
          </c:extLst>
        </c:ser>
        <c:dLbls>
          <c:showLegendKey val="0"/>
          <c:showVal val="0"/>
          <c:showCatName val="0"/>
          <c:showSerName val="0"/>
          <c:showPercent val="0"/>
          <c:showBubbleSize val="0"/>
        </c:dLbls>
        <c:gapWidth val="182"/>
        <c:axId val="2006866560"/>
        <c:axId val="2006871552"/>
      </c:barChart>
      <c:catAx>
        <c:axId val="2006866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871552"/>
        <c:crosses val="autoZero"/>
        <c:auto val="1"/>
        <c:lblAlgn val="ctr"/>
        <c:lblOffset val="100"/>
        <c:noMultiLvlLbl val="0"/>
      </c:catAx>
      <c:valAx>
        <c:axId val="200687155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866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480060</xdr:colOff>
      <xdr:row>11</xdr:row>
      <xdr:rowOff>34290</xdr:rowOff>
    </xdr:from>
    <xdr:to>
      <xdr:col>16</xdr:col>
      <xdr:colOff>457200</xdr:colOff>
      <xdr:row>29</xdr:row>
      <xdr:rowOff>15240</xdr:rowOff>
    </xdr:to>
    <xdr:graphicFrame macro="">
      <xdr:nvGraphicFramePr>
        <xdr:cNvPr id="2" name="Chart 1">
          <a:extLst>
            <a:ext uri="{FF2B5EF4-FFF2-40B4-BE49-F238E27FC236}">
              <a16:creationId xmlns:a16="http://schemas.microsoft.com/office/drawing/2014/main" id="{65CD6869-27CF-4CF7-8DA2-9C47CAFAE5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464820</xdr:colOff>
      <xdr:row>2</xdr:row>
      <xdr:rowOff>144780</xdr:rowOff>
    </xdr:from>
    <xdr:to>
      <xdr:col>16</xdr:col>
      <xdr:colOff>449580</xdr:colOff>
      <xdr:row>10</xdr:row>
      <xdr:rowOff>53340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9E29E96F-2462-4C7E-A31C-CA904C1E45D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998720" y="510540"/>
              <a:ext cx="608076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144780</xdr:colOff>
      <xdr:row>3</xdr:row>
      <xdr:rowOff>38101</xdr:rowOff>
    </xdr:from>
    <xdr:to>
      <xdr:col>20</xdr:col>
      <xdr:colOff>144780</xdr:colOff>
      <xdr:row>8</xdr:row>
      <xdr:rowOff>68580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4409C03E-4B0B-4C74-848D-556EEF46B21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384280" y="586741"/>
              <a:ext cx="1828800" cy="9448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137160</xdr:colOff>
      <xdr:row>11</xdr:row>
      <xdr:rowOff>15241</xdr:rowOff>
    </xdr:from>
    <xdr:to>
      <xdr:col>20</xdr:col>
      <xdr:colOff>137160</xdr:colOff>
      <xdr:row>14</xdr:row>
      <xdr:rowOff>114300</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E39D3373-4528-4688-80CA-8E49216419A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376660" y="2026921"/>
              <a:ext cx="1828800" cy="647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106680</xdr:colOff>
      <xdr:row>17</xdr:row>
      <xdr:rowOff>144781</xdr:rowOff>
    </xdr:from>
    <xdr:to>
      <xdr:col>20</xdr:col>
      <xdr:colOff>106680</xdr:colOff>
      <xdr:row>22</xdr:row>
      <xdr:rowOff>121921</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88E1A292-2AF7-42F3-89CF-2586CFDC7BD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346180" y="3253741"/>
              <a:ext cx="1828800" cy="891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91440</xdr:colOff>
      <xdr:row>7</xdr:row>
      <xdr:rowOff>41910</xdr:rowOff>
    </xdr:from>
    <xdr:to>
      <xdr:col>13</xdr:col>
      <xdr:colOff>327660</xdr:colOff>
      <xdr:row>23</xdr:row>
      <xdr:rowOff>15240</xdr:rowOff>
    </xdr:to>
    <xdr:graphicFrame macro="">
      <xdr:nvGraphicFramePr>
        <xdr:cNvPr id="7" name="Chart 6">
          <a:extLst>
            <a:ext uri="{FF2B5EF4-FFF2-40B4-BE49-F238E27FC236}">
              <a16:creationId xmlns:a16="http://schemas.microsoft.com/office/drawing/2014/main" id="{504EDC08-1136-409E-950E-B99281640C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91440</xdr:colOff>
      <xdr:row>7</xdr:row>
      <xdr:rowOff>41910</xdr:rowOff>
    </xdr:from>
    <xdr:to>
      <xdr:col>13</xdr:col>
      <xdr:colOff>327660</xdr:colOff>
      <xdr:row>23</xdr:row>
      <xdr:rowOff>15240</xdr:rowOff>
    </xdr:to>
    <xdr:graphicFrame macro="">
      <xdr:nvGraphicFramePr>
        <xdr:cNvPr id="2" name="Chart 1">
          <a:extLst>
            <a:ext uri="{FF2B5EF4-FFF2-40B4-BE49-F238E27FC236}">
              <a16:creationId xmlns:a16="http://schemas.microsoft.com/office/drawing/2014/main" id="{8E34D24E-7EE8-4C01-8398-526301A36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17</xdr:col>
      <xdr:colOff>416170</xdr:colOff>
      <xdr:row>7</xdr:row>
      <xdr:rowOff>175260</xdr:rowOff>
    </xdr:from>
    <xdr:to>
      <xdr:col>22</xdr:col>
      <xdr:colOff>586</xdr:colOff>
      <xdr:row>12</xdr:row>
      <xdr:rowOff>140677</xdr:rowOff>
    </xdr:to>
    <mc:AlternateContent xmlns:mc="http://schemas.openxmlformats.org/markup-compatibility/2006" xmlns:a14="http://schemas.microsoft.com/office/drawing/2010/main">
      <mc:Choice Requires="a14">
        <xdr:graphicFrame macro="">
          <xdr:nvGraphicFramePr>
            <xdr:cNvPr id="4" name="Size 1">
              <a:extLst>
                <a:ext uri="{FF2B5EF4-FFF2-40B4-BE49-F238E27FC236}">
                  <a16:creationId xmlns:a16="http://schemas.microsoft.com/office/drawing/2014/main" id="{254F16E7-3F4A-439B-BCB2-782660BA4235}"/>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295276" y="1313778"/>
              <a:ext cx="2632416" cy="8618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559977</xdr:colOff>
      <xdr:row>4</xdr:row>
      <xdr:rowOff>42007</xdr:rowOff>
    </xdr:from>
    <xdr:to>
      <xdr:col>22</xdr:col>
      <xdr:colOff>3717</xdr:colOff>
      <xdr:row>7</xdr:row>
      <xdr:rowOff>141066</xdr:rowOff>
    </xdr:to>
    <mc:AlternateContent xmlns:mc="http://schemas.openxmlformats.org/markup-compatibility/2006" xmlns:a14="http://schemas.microsoft.com/office/drawing/2010/main">
      <mc:Choice Requires="a14">
        <xdr:graphicFrame macro="">
          <xdr:nvGraphicFramePr>
            <xdr:cNvPr id="5" name="Roast Type Name 1">
              <a:extLst>
                <a:ext uri="{FF2B5EF4-FFF2-40B4-BE49-F238E27FC236}">
                  <a16:creationId xmlns:a16="http://schemas.microsoft.com/office/drawing/2014/main" id="{1933F7B8-F8FB-4C23-89AD-9BBABB5051C9}"/>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7391083" y="642642"/>
              <a:ext cx="5539740" cy="6369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562706</xdr:colOff>
      <xdr:row>7</xdr:row>
      <xdr:rowOff>171744</xdr:rowOff>
    </xdr:from>
    <xdr:to>
      <xdr:col>17</xdr:col>
      <xdr:colOff>392723</xdr:colOff>
      <xdr:row>12</xdr:row>
      <xdr:rowOff>146538</xdr:rowOff>
    </xdr:to>
    <mc:AlternateContent xmlns:mc="http://schemas.openxmlformats.org/markup-compatibility/2006" xmlns:a14="http://schemas.microsoft.com/office/drawing/2010/main">
      <mc:Choice Requires="a14">
        <xdr:graphicFrame macro="">
          <xdr:nvGraphicFramePr>
            <xdr:cNvPr id="6" name="Loyalty Card 1">
              <a:extLst>
                <a:ext uri="{FF2B5EF4-FFF2-40B4-BE49-F238E27FC236}">
                  <a16:creationId xmlns:a16="http://schemas.microsoft.com/office/drawing/2014/main" id="{422F4DDA-D880-480A-92E4-C36AF2856328}"/>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7393812" y="1310262"/>
              <a:ext cx="2878017" cy="8712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563880</xdr:colOff>
      <xdr:row>13</xdr:row>
      <xdr:rowOff>71718</xdr:rowOff>
    </xdr:from>
    <xdr:to>
      <xdr:col>22</xdr:col>
      <xdr:colOff>15240</xdr:colOff>
      <xdr:row>22</xdr:row>
      <xdr:rowOff>98612</xdr:rowOff>
    </xdr:to>
    <xdr:graphicFrame macro="">
      <xdr:nvGraphicFramePr>
        <xdr:cNvPr id="8" name="Chart 7">
          <a:extLst>
            <a:ext uri="{FF2B5EF4-FFF2-40B4-BE49-F238E27FC236}">
              <a16:creationId xmlns:a16="http://schemas.microsoft.com/office/drawing/2014/main" id="{412F436E-D005-4547-B83B-C1E3EC6085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13</xdr:row>
      <xdr:rowOff>71718</xdr:rowOff>
    </xdr:from>
    <xdr:to>
      <xdr:col>11</xdr:col>
      <xdr:colOff>533400</xdr:colOff>
      <xdr:row>35</xdr:row>
      <xdr:rowOff>152400</xdr:rowOff>
    </xdr:to>
    <xdr:graphicFrame macro="">
      <xdr:nvGraphicFramePr>
        <xdr:cNvPr id="10" name="Chart 9">
          <a:extLst>
            <a:ext uri="{FF2B5EF4-FFF2-40B4-BE49-F238E27FC236}">
              <a16:creationId xmlns:a16="http://schemas.microsoft.com/office/drawing/2014/main" id="{6D4BE4AB-AF30-47FE-879C-17F80C459E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7620</xdr:colOff>
      <xdr:row>4</xdr:row>
      <xdr:rowOff>38100</xdr:rowOff>
    </xdr:from>
    <xdr:to>
      <xdr:col>12</xdr:col>
      <xdr:colOff>510540</xdr:colOff>
      <xdr:row>12</xdr:row>
      <xdr:rowOff>137160</xdr:rowOff>
    </xdr:to>
    <mc:AlternateContent xmlns:mc="http://schemas.openxmlformats.org/markup-compatibility/2006" xmlns:tsle="http://schemas.microsoft.com/office/drawing/2012/timeslicer">
      <mc:Choice Requires="tsle">
        <xdr:graphicFrame macro="">
          <xdr:nvGraphicFramePr>
            <xdr:cNvPr id="11" name="Order Date 3">
              <a:extLst>
                <a:ext uri="{FF2B5EF4-FFF2-40B4-BE49-F238E27FC236}">
                  <a16:creationId xmlns:a16="http://schemas.microsoft.com/office/drawing/2014/main" id="{71CC930C-EEB2-47CE-A276-3FDDC67DC26E}"/>
                </a:ext>
              </a:extLst>
            </xdr:cNvPr>
            <xdr:cNvGraphicFramePr/>
          </xdr:nvGraphicFramePr>
          <xdr:xfrm>
            <a:off x="0" y="0"/>
            <a:ext cx="0" cy="0"/>
          </xdr:xfrm>
          <a:graphic>
            <a:graphicData uri="http://schemas.microsoft.com/office/drawing/2012/timeslicer">
              <tsle:timeslicer name="Order Date 3"/>
            </a:graphicData>
          </a:graphic>
        </xdr:graphicFrame>
      </mc:Choice>
      <mc:Fallback xmlns="">
        <xdr:sp macro="" textlink="">
          <xdr:nvSpPr>
            <xdr:cNvPr id="0" name=""/>
            <xdr:cNvSpPr>
              <a:spLocks noTextEdit="1"/>
            </xdr:cNvSpPr>
          </xdr:nvSpPr>
          <xdr:spPr>
            <a:xfrm>
              <a:off x="133126" y="638735"/>
              <a:ext cx="7208520" cy="153341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11</xdr:col>
      <xdr:colOff>572844</xdr:colOff>
      <xdr:row>22</xdr:row>
      <xdr:rowOff>116542</xdr:rowOff>
    </xdr:from>
    <xdr:to>
      <xdr:col>22</xdr:col>
      <xdr:colOff>24204</xdr:colOff>
      <xdr:row>35</xdr:row>
      <xdr:rowOff>160917</xdr:rowOff>
    </xdr:to>
    <xdr:graphicFrame macro="">
      <xdr:nvGraphicFramePr>
        <xdr:cNvPr id="13" name="Chart 12">
          <a:extLst>
            <a:ext uri="{FF2B5EF4-FFF2-40B4-BE49-F238E27FC236}">
              <a16:creationId xmlns:a16="http://schemas.microsoft.com/office/drawing/2014/main" id="{884777E1-F8E3-4BDF-893F-86CD329252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bn Robin" refreshedDate="45551.870520138888" createdVersion="7" refreshedVersion="7" minRefreshableVersion="3" recordCount="1000" xr:uid="{9818999E-CBA3-4EC0-BCEA-199A48846E17}">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ntainsMixedTypes="1" containsNumber="1" containsInteger="1" minValue="0" maxValue="0"/>
    </cacheField>
    <cacheField name="Email" numFmtId="0">
      <sharedItems/>
    </cacheField>
    <cacheField name="Country" numFmtId="0">
      <sharedItems containsMixedTypes="1" containsNumber="1" containsInteger="1" minValue="0" maxValue="0" count="4">
        <s v="United States"/>
        <s v="Ireland"/>
        <s v="United Kingdom"/>
        <n v="0" u="1"/>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9410698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s v="Aloisia Allner"/>
    <s v="aallner0@lulu.com"/>
    <x v="0"/>
    <s v="Rob"/>
    <s v="M"/>
    <x v="0"/>
    <n v="9.9499999999999993"/>
    <n v="19.899999999999999"/>
    <x v="0"/>
    <x v="0"/>
    <x v="0"/>
  </r>
  <r>
    <s v="QEV-37451-860"/>
    <x v="0"/>
    <x v="0"/>
    <s v="E-M-0.5"/>
    <n v="5"/>
    <s v="Piotr Bote"/>
    <s v="aallner0@lulu.com"/>
    <x v="0"/>
    <s v="Exc"/>
    <s v="M"/>
    <x v="1"/>
    <n v="8.25"/>
    <n v="41.25"/>
    <x v="1"/>
    <x v="0"/>
    <x v="0"/>
  </r>
  <r>
    <s v="FAA-43335-268"/>
    <x v="1"/>
    <x v="1"/>
    <s v="A-L-1"/>
    <n v="1"/>
    <s v="Christoffer O' Shea"/>
    <s v="jredholes2@tmall.com"/>
    <x v="0"/>
    <s v="Ara"/>
    <s v="L"/>
    <x v="0"/>
    <n v="12.95"/>
    <n v="12.95"/>
    <x v="2"/>
    <x v="1"/>
    <x v="0"/>
  </r>
  <r>
    <s v="KAC-83089-793"/>
    <x v="2"/>
    <x v="2"/>
    <s v="E-M-1"/>
    <n v="2"/>
    <s v="Melvin Wharfe"/>
    <s v=""/>
    <x v="1"/>
    <s v="Exc"/>
    <s v="M"/>
    <x v="0"/>
    <n v="13.75"/>
    <n v="27.5"/>
    <x v="1"/>
    <x v="0"/>
    <x v="1"/>
  </r>
  <r>
    <s v="KAC-83089-793"/>
    <x v="2"/>
    <x v="2"/>
    <s v="R-L-2.5"/>
    <n v="2"/>
    <s v="Guthrey Petracci"/>
    <s v=""/>
    <x v="1"/>
    <s v="Rob"/>
    <s v="L"/>
    <x v="2"/>
    <n v="27.484999999999996"/>
    <n v="54.969999999999992"/>
    <x v="0"/>
    <x v="1"/>
    <x v="1"/>
  </r>
  <r>
    <s v="CVP-18956-553"/>
    <x v="3"/>
    <x v="3"/>
    <s v="L-D-1"/>
    <n v="3"/>
    <s v="Ferrell Ferber"/>
    <s v=""/>
    <x v="0"/>
    <s v="Lib"/>
    <s v="D"/>
    <x v="0"/>
    <n v="12.95"/>
    <n v="38.849999999999994"/>
    <x v="3"/>
    <x v="2"/>
    <x v="1"/>
  </r>
  <r>
    <s v="IPP-31994-879"/>
    <x v="4"/>
    <x v="4"/>
    <s v="E-D-0.5"/>
    <n v="3"/>
    <s v="Rosaleen Scholar"/>
    <s v="slobe6@nifty.com"/>
    <x v="0"/>
    <s v="Exc"/>
    <s v="D"/>
    <x v="1"/>
    <n v="7.29"/>
    <n v="21.87"/>
    <x v="1"/>
    <x v="2"/>
    <x v="0"/>
  </r>
  <r>
    <s v="SNZ-65340-705"/>
    <x v="5"/>
    <x v="5"/>
    <s v="L-L-0.2"/>
    <n v="1"/>
    <s v="Patrice Trobe"/>
    <s v=""/>
    <x v="1"/>
    <s v="Lib"/>
    <s v="L"/>
    <x v="3"/>
    <n v="4.7549999999999999"/>
    <n v="4.7549999999999999"/>
    <x v="3"/>
    <x v="1"/>
    <x v="0"/>
  </r>
  <r>
    <s v="EZT-46571-659"/>
    <x v="6"/>
    <x v="6"/>
    <s v="R-M-0.5"/>
    <n v="3"/>
    <s v="Minni Alabaster"/>
    <s v="gpetracci8@livejournal.com"/>
    <x v="0"/>
    <s v="Rob"/>
    <s v="M"/>
    <x v="1"/>
    <n v="5.97"/>
    <n v="17.91"/>
    <x v="0"/>
    <x v="0"/>
    <x v="1"/>
  </r>
  <r>
    <s v="NWQ-70061-912"/>
    <x v="0"/>
    <x v="7"/>
    <s v="R-M-0.5"/>
    <n v="1"/>
    <s v="Pall Redford"/>
    <s v="rraven9@ed.gov"/>
    <x v="0"/>
    <s v="Rob"/>
    <s v="M"/>
    <x v="1"/>
    <n v="5.97"/>
    <n v="5.97"/>
    <x v="0"/>
    <x v="0"/>
    <x v="1"/>
  </r>
  <r>
    <s v="BKK-47233-845"/>
    <x v="7"/>
    <x v="8"/>
    <s v="A-D-1"/>
    <n v="4"/>
    <s v="Kendal Scardefield"/>
    <s v="fferbera@businesswire.com"/>
    <x v="0"/>
    <s v="Ara"/>
    <s v="D"/>
    <x v="0"/>
    <n v="9.9499999999999993"/>
    <n v="39.799999999999997"/>
    <x v="2"/>
    <x v="2"/>
    <x v="1"/>
  </r>
  <r>
    <s v="VQR-01002-970"/>
    <x v="8"/>
    <x v="9"/>
    <s v="E-L-2.5"/>
    <n v="5"/>
    <s v="Annabel Antuk"/>
    <s v="dphizackerlyb@utexas.edu"/>
    <x v="0"/>
    <s v="Exc"/>
    <s v="L"/>
    <x v="2"/>
    <n v="34.154999999999994"/>
    <n v="170.77499999999998"/>
    <x v="1"/>
    <x v="1"/>
    <x v="0"/>
  </r>
  <r>
    <s v="SZW-48378-399"/>
    <x v="9"/>
    <x v="10"/>
    <s v="R-M-1"/>
    <n v="5"/>
    <s v="Chrisy Blofeld"/>
    <s v="rscholarc@nyu.edu"/>
    <x v="0"/>
    <s v="Rob"/>
    <s v="M"/>
    <x v="0"/>
    <n v="9.9499999999999993"/>
    <n v="49.75"/>
    <x v="0"/>
    <x v="0"/>
    <x v="1"/>
  </r>
  <r>
    <s v="ITA-87418-783"/>
    <x v="10"/>
    <x v="11"/>
    <s v="R-D-2.5"/>
    <n v="2"/>
    <s v="Selene Shales"/>
    <s v="tvanyutind@wix.com"/>
    <x v="0"/>
    <s v="Rob"/>
    <s v="D"/>
    <x v="2"/>
    <n v="20.584999999999997"/>
    <n v="41.169999999999995"/>
    <x v="0"/>
    <x v="2"/>
    <x v="1"/>
  </r>
  <r>
    <s v="GNZ-46006-527"/>
    <x v="11"/>
    <x v="12"/>
    <s v="L-D-0.2"/>
    <n v="3"/>
    <s v="Theresita Newbury"/>
    <s v="ptrobee@wunderground.com"/>
    <x v="0"/>
    <s v="Lib"/>
    <s v="D"/>
    <x v="3"/>
    <n v="3.8849999999999998"/>
    <n v="11.654999999999999"/>
    <x v="3"/>
    <x v="2"/>
    <x v="0"/>
  </r>
  <r>
    <s v="FYQ-78248-319"/>
    <x v="12"/>
    <x v="13"/>
    <s v="R-M-2.5"/>
    <n v="5"/>
    <s v="Adrian Swaine"/>
    <s v="loscroftf@ebay.co.uk"/>
    <x v="0"/>
    <s v="Rob"/>
    <s v="M"/>
    <x v="2"/>
    <n v="22.884999999999998"/>
    <n v="114.42499999999998"/>
    <x v="0"/>
    <x v="0"/>
    <x v="1"/>
  </r>
  <r>
    <s v="VAU-44387-624"/>
    <x v="13"/>
    <x v="14"/>
    <s v="A-M-0.2"/>
    <n v="6"/>
    <s v="Nelly Basezzi"/>
    <s v="malabasterg@hexun.com"/>
    <x v="0"/>
    <s v="Ara"/>
    <s v="M"/>
    <x v="3"/>
    <n v="3.375"/>
    <n v="20.25"/>
    <x v="2"/>
    <x v="0"/>
    <x v="1"/>
  </r>
  <r>
    <s v="RDW-33155-159"/>
    <x v="14"/>
    <x v="15"/>
    <s v="A-L-1"/>
    <n v="6"/>
    <s v="Una Welberry"/>
    <s v="rbroxuph@jimdo.com"/>
    <x v="0"/>
    <s v="Ara"/>
    <s v="L"/>
    <x v="0"/>
    <n v="12.95"/>
    <n v="77.699999999999989"/>
    <x v="2"/>
    <x v="1"/>
    <x v="1"/>
  </r>
  <r>
    <s v="TDZ-59011-211"/>
    <x v="15"/>
    <x v="16"/>
    <s v="R-D-2.5"/>
    <n v="4"/>
    <s v="Zorina Ponting"/>
    <s v="predfordi@ow.ly"/>
    <x v="1"/>
    <s v="Rob"/>
    <s v="D"/>
    <x v="2"/>
    <n v="20.584999999999997"/>
    <n v="82.339999999999989"/>
    <x v="0"/>
    <x v="2"/>
    <x v="0"/>
  </r>
  <r>
    <s v="IDU-25793-399"/>
    <x v="16"/>
    <x v="17"/>
    <s v="A-M-0.2"/>
    <n v="5"/>
    <s v="Dorie de la Tremoille"/>
    <s v="acorradinoj@harvard.edu"/>
    <x v="0"/>
    <s v="Ara"/>
    <s v="M"/>
    <x v="3"/>
    <n v="3.375"/>
    <n v="16.875"/>
    <x v="2"/>
    <x v="0"/>
    <x v="0"/>
  </r>
  <r>
    <s v="IDU-25793-399"/>
    <x v="16"/>
    <x v="17"/>
    <s v="E-D-0.2"/>
    <n v="4"/>
    <s v="Hy Zanetto"/>
    <s v="acorradinoj@harvard.edu"/>
    <x v="0"/>
    <s v="Exc"/>
    <s v="D"/>
    <x v="3"/>
    <n v="3.645"/>
    <n v="14.58"/>
    <x v="1"/>
    <x v="2"/>
    <x v="0"/>
  </r>
  <r>
    <s v="NUO-20013-488"/>
    <x v="16"/>
    <x v="18"/>
    <s v="A-D-0.2"/>
    <n v="6"/>
    <s v="Abigail Tolworthy"/>
    <s v="adavidowskyl@netvibes.com"/>
    <x v="0"/>
    <s v="Ara"/>
    <s v="D"/>
    <x v="3"/>
    <n v="2.9849999999999999"/>
    <n v="17.91"/>
    <x v="2"/>
    <x v="2"/>
    <x v="1"/>
  </r>
  <r>
    <s v="UQU-65630-479"/>
    <x v="17"/>
    <x v="19"/>
    <s v="R-M-2.5"/>
    <n v="4"/>
    <s v="Olag Baudassi"/>
    <s v="aantukm@kickstarter.com"/>
    <x v="0"/>
    <s v="Rob"/>
    <s v="M"/>
    <x v="2"/>
    <n v="22.884999999999998"/>
    <n v="91.539999999999992"/>
    <x v="0"/>
    <x v="0"/>
    <x v="0"/>
  </r>
  <r>
    <s v="FEO-11834-332"/>
    <x v="18"/>
    <x v="20"/>
    <s v="A-D-0.2"/>
    <n v="4"/>
    <s v="Donna Baskeyfied"/>
    <s v="ikleinertn@timesonline.co.uk"/>
    <x v="0"/>
    <s v="Ara"/>
    <s v="D"/>
    <x v="3"/>
    <n v="2.9849999999999999"/>
    <n v="11.94"/>
    <x v="2"/>
    <x v="2"/>
    <x v="0"/>
  </r>
  <r>
    <s v="TKY-71558-096"/>
    <x v="19"/>
    <x v="21"/>
    <s v="A-M-1"/>
    <n v="1"/>
    <s v="Raynor McGilvary"/>
    <s v="cblofeldo@amazon.co.uk"/>
    <x v="0"/>
    <s v="Ara"/>
    <s v="M"/>
    <x v="0"/>
    <n v="11.25"/>
    <n v="11.25"/>
    <x v="2"/>
    <x v="0"/>
    <x v="1"/>
  </r>
  <r>
    <s v="OXY-65322-253"/>
    <x v="20"/>
    <x v="22"/>
    <s v="E-M-0.2"/>
    <n v="3"/>
    <s v="Inger Bouldon"/>
    <s v=""/>
    <x v="0"/>
    <s v="Exc"/>
    <s v="M"/>
    <x v="3"/>
    <n v="4.125"/>
    <n v="12.375"/>
    <x v="1"/>
    <x v="0"/>
    <x v="0"/>
  </r>
  <r>
    <s v="EVP-43500-491"/>
    <x v="21"/>
    <x v="23"/>
    <s v="A-M-0.5"/>
    <n v="4"/>
    <s v="Hartley Mattioli"/>
    <s v="sshalesq@umich.edu"/>
    <x v="0"/>
    <s v="Ara"/>
    <s v="M"/>
    <x v="1"/>
    <n v="6.75"/>
    <n v="27"/>
    <x v="2"/>
    <x v="0"/>
    <x v="0"/>
  </r>
  <r>
    <s v="WAG-26945-689"/>
    <x v="22"/>
    <x v="24"/>
    <s v="A-M-0.2"/>
    <n v="5"/>
    <s v="Archambault Gillard"/>
    <s v="vdanneilr@mtv.com"/>
    <x v="1"/>
    <s v="Ara"/>
    <s v="M"/>
    <x v="3"/>
    <n v="3.375"/>
    <n v="16.875"/>
    <x v="2"/>
    <x v="0"/>
    <x v="1"/>
  </r>
  <r>
    <s v="CHE-78995-767"/>
    <x v="23"/>
    <x v="25"/>
    <s v="A-D-0.5"/>
    <n v="3"/>
    <s v="Theda Grizard"/>
    <s v="tnewburys@usda.gov"/>
    <x v="1"/>
    <s v="Ara"/>
    <s v="D"/>
    <x v="1"/>
    <n v="5.97"/>
    <n v="17.91"/>
    <x v="2"/>
    <x v="2"/>
    <x v="1"/>
  </r>
  <r>
    <s v="RYZ-14633-602"/>
    <x v="21"/>
    <x v="26"/>
    <s v="A-D-1"/>
    <n v="4"/>
    <s v="Willa Rolling"/>
    <s v="mcalcuttt@baidu.com"/>
    <x v="1"/>
    <s v="Ara"/>
    <s v="D"/>
    <x v="0"/>
    <n v="9.9499999999999993"/>
    <n v="39.799999999999997"/>
    <x v="2"/>
    <x v="2"/>
    <x v="0"/>
  </r>
  <r>
    <s v="WOQ-36015-429"/>
    <x v="24"/>
    <x v="27"/>
    <s v="L-M-0.2"/>
    <n v="5"/>
    <s v="Correy Cottingham"/>
    <s v=""/>
    <x v="0"/>
    <s v="Lib"/>
    <s v="M"/>
    <x v="3"/>
    <n v="4.3650000000000002"/>
    <n v="21.825000000000003"/>
    <x v="3"/>
    <x v="0"/>
    <x v="1"/>
  </r>
  <r>
    <s v="WOQ-36015-429"/>
    <x v="24"/>
    <x v="27"/>
    <s v="A-D-0.5"/>
    <n v="6"/>
    <s v="Pammi Endacott"/>
    <s v=""/>
    <x v="0"/>
    <s v="Ara"/>
    <s v="D"/>
    <x v="1"/>
    <n v="5.97"/>
    <n v="35.82"/>
    <x v="2"/>
    <x v="2"/>
    <x v="1"/>
  </r>
  <r>
    <s v="WOQ-36015-429"/>
    <x v="24"/>
    <x v="27"/>
    <s v="L-M-0.5"/>
    <n v="6"/>
    <s v="Nona Linklater"/>
    <s v=""/>
    <x v="0"/>
    <s v="Lib"/>
    <s v="M"/>
    <x v="1"/>
    <n v="8.73"/>
    <n v="52.38"/>
    <x v="3"/>
    <x v="0"/>
    <x v="1"/>
  </r>
  <r>
    <s v="SCT-60553-454"/>
    <x v="25"/>
    <x v="28"/>
    <s v="L-L-0.2"/>
    <n v="5"/>
    <s v="Belvia Umpleby"/>
    <s v="ggatheralx@123-reg.co.uk"/>
    <x v="0"/>
    <s v="Lib"/>
    <s v="L"/>
    <x v="3"/>
    <n v="4.7549999999999999"/>
    <n v="23.774999999999999"/>
    <x v="3"/>
    <x v="1"/>
    <x v="1"/>
  </r>
  <r>
    <s v="GFK-52063-244"/>
    <x v="26"/>
    <x v="29"/>
    <s v="L-L-0.5"/>
    <n v="6"/>
    <s v="Hayward Goulter"/>
    <s v="uwelberryy@ebay.co.uk"/>
    <x v="2"/>
    <s v="Lib"/>
    <s v="L"/>
    <x v="1"/>
    <n v="9.51"/>
    <n v="57.06"/>
    <x v="3"/>
    <x v="1"/>
    <x v="0"/>
  </r>
  <r>
    <s v="AMM-79521-378"/>
    <x v="27"/>
    <x v="30"/>
    <s v="A-D-0.5"/>
    <n v="6"/>
    <s v="Shannon List"/>
    <s v="feilhartz@who.int"/>
    <x v="0"/>
    <s v="Ara"/>
    <s v="D"/>
    <x v="1"/>
    <n v="5.97"/>
    <n v="35.82"/>
    <x v="2"/>
    <x v="2"/>
    <x v="1"/>
  </r>
  <r>
    <s v="QUQ-90580-772"/>
    <x v="28"/>
    <x v="31"/>
    <s v="L-M-0.2"/>
    <n v="2"/>
    <s v="Aurlie McCarl"/>
    <s v="zponting10@altervista.org"/>
    <x v="0"/>
    <s v="Lib"/>
    <s v="M"/>
    <x v="3"/>
    <n v="4.3650000000000002"/>
    <n v="8.73"/>
    <x v="3"/>
    <x v="0"/>
    <x v="1"/>
  </r>
  <r>
    <s v="LGD-24408-274"/>
    <x v="29"/>
    <x v="32"/>
    <s v="L-L-0.5"/>
    <n v="3"/>
    <s v="Jennifer Rangall"/>
    <s v="sstrase11@booking.com"/>
    <x v="0"/>
    <s v="Lib"/>
    <s v="L"/>
    <x v="1"/>
    <n v="9.51"/>
    <n v="28.53"/>
    <x v="3"/>
    <x v="1"/>
    <x v="1"/>
  </r>
  <r>
    <s v="HCT-95608-959"/>
    <x v="30"/>
    <x v="33"/>
    <s v="R-M-2.5"/>
    <n v="5"/>
    <s v="Melania Beadle"/>
    <s v="dde12@unesco.org"/>
    <x v="0"/>
    <s v="Rob"/>
    <s v="M"/>
    <x v="2"/>
    <n v="22.884999999999998"/>
    <n v="114.42499999999998"/>
    <x v="0"/>
    <x v="0"/>
    <x v="1"/>
  </r>
  <r>
    <s v="OFX-99147-470"/>
    <x v="31"/>
    <x v="34"/>
    <s v="R-M-1"/>
    <n v="6"/>
    <s v="Lothaire Mizzi"/>
    <s v=""/>
    <x v="0"/>
    <s v="Rob"/>
    <s v="M"/>
    <x v="0"/>
    <n v="9.9499999999999993"/>
    <n v="59.699999999999996"/>
    <x v="0"/>
    <x v="0"/>
    <x v="0"/>
  </r>
  <r>
    <s v="LUO-37559-016"/>
    <x v="32"/>
    <x v="35"/>
    <s v="L-M-1"/>
    <n v="3"/>
    <s v="Ami Arnow"/>
    <s v=""/>
    <x v="0"/>
    <s v="Lib"/>
    <s v="M"/>
    <x v="0"/>
    <n v="14.55"/>
    <n v="43.650000000000006"/>
    <x v="3"/>
    <x v="0"/>
    <x v="1"/>
  </r>
  <r>
    <s v="XWC-20610-167"/>
    <x v="33"/>
    <x v="36"/>
    <s v="E-D-0.2"/>
    <n v="2"/>
    <s v="Bunny Naulls"/>
    <s v="lyeoland15@pbs.org"/>
    <x v="0"/>
    <s v="Exc"/>
    <s v="D"/>
    <x v="3"/>
    <n v="3.645"/>
    <n v="7.29"/>
    <x v="1"/>
    <x v="2"/>
    <x v="0"/>
  </r>
  <r>
    <s v="GPU-79113-136"/>
    <x v="34"/>
    <x v="37"/>
    <s v="R-D-0.2"/>
    <n v="3"/>
    <s v="Zaccaria Sherewood"/>
    <s v="atolworthy16@toplist.cz"/>
    <x v="0"/>
    <s v="Rob"/>
    <s v="D"/>
    <x v="3"/>
    <n v="2.6849999999999996"/>
    <n v="8.0549999999999997"/>
    <x v="0"/>
    <x v="2"/>
    <x v="0"/>
  </r>
  <r>
    <s v="ULR-52653-960"/>
    <x v="35"/>
    <x v="38"/>
    <s v="L-L-2.5"/>
    <n v="2"/>
    <s v="Blancha McAmish"/>
    <s v=""/>
    <x v="0"/>
    <s v="Lib"/>
    <s v="L"/>
    <x v="2"/>
    <n v="36.454999999999998"/>
    <n v="72.91"/>
    <x v="3"/>
    <x v="1"/>
    <x v="1"/>
  </r>
  <r>
    <s v="HPI-42308-142"/>
    <x v="36"/>
    <x v="39"/>
    <s v="E-M-0.5"/>
    <n v="2"/>
    <s v="Elna Grise"/>
    <s v="obaudassi18@seesaa.net"/>
    <x v="0"/>
    <s v="Exc"/>
    <s v="M"/>
    <x v="1"/>
    <n v="8.25"/>
    <n v="16.5"/>
    <x v="1"/>
    <x v="0"/>
    <x v="0"/>
  </r>
  <r>
    <s v="XHI-30227-581"/>
    <x v="37"/>
    <x v="40"/>
    <s v="L-D-2.5"/>
    <n v="6"/>
    <s v="Loydie Langlais"/>
    <s v="pkingsbury19@comcast.net"/>
    <x v="0"/>
    <s v="Lib"/>
    <s v="D"/>
    <x v="2"/>
    <n v="29.784999999999997"/>
    <n v="178.70999999999998"/>
    <x v="3"/>
    <x v="2"/>
    <x v="1"/>
  </r>
  <r>
    <s v="DJH-05202-380"/>
    <x v="38"/>
    <x v="41"/>
    <s v="E-M-2.5"/>
    <n v="2"/>
    <s v="Hamish MacSherry"/>
    <s v=""/>
    <x v="0"/>
    <s v="Exc"/>
    <s v="M"/>
    <x v="2"/>
    <n v="31.624999999999996"/>
    <n v="63.249999999999993"/>
    <x v="1"/>
    <x v="0"/>
    <x v="0"/>
  </r>
  <r>
    <s v="VMW-26889-781"/>
    <x v="39"/>
    <x v="42"/>
    <s v="A-L-0.2"/>
    <n v="2"/>
    <s v="Rudy Farquharson"/>
    <s v="acurley1b@hao123.com"/>
    <x v="0"/>
    <s v="Ara"/>
    <s v="L"/>
    <x v="3"/>
    <n v="3.8849999999999998"/>
    <n v="7.77"/>
    <x v="2"/>
    <x v="1"/>
    <x v="0"/>
  </r>
  <r>
    <s v="DBU-81099-586"/>
    <x v="40"/>
    <x v="43"/>
    <s v="A-D-2.5"/>
    <n v="4"/>
    <s v="Vicki Kirdsch"/>
    <s v="rmcgilvary1c@tamu.edu"/>
    <x v="0"/>
    <s v="Ara"/>
    <s v="D"/>
    <x v="2"/>
    <n v="22.884999999999998"/>
    <n v="91.539999999999992"/>
    <x v="2"/>
    <x v="2"/>
    <x v="1"/>
  </r>
  <r>
    <s v="PQA-54820-810"/>
    <x v="41"/>
    <x v="44"/>
    <s v="A-L-1"/>
    <n v="3"/>
    <s v="Ruy Cancellieri"/>
    <s v="ipikett1d@xinhuanet.com"/>
    <x v="0"/>
    <s v="Ara"/>
    <s v="L"/>
    <x v="0"/>
    <n v="12.95"/>
    <n v="38.849999999999994"/>
    <x v="2"/>
    <x v="1"/>
    <x v="1"/>
  </r>
  <r>
    <s v="XKB-41924-202"/>
    <x v="42"/>
    <x v="45"/>
    <s v="L-D-0.5"/>
    <n v="2"/>
    <s v="Rudiger Di Bartolomeo"/>
    <s v="ibouldon1e@gizmodo.com"/>
    <x v="0"/>
    <s v="Lib"/>
    <s v="D"/>
    <x v="1"/>
    <n v="7.77"/>
    <n v="15.54"/>
    <x v="3"/>
    <x v="2"/>
    <x v="1"/>
  </r>
  <r>
    <s v="DWZ-69106-473"/>
    <x v="43"/>
    <x v="46"/>
    <s v="L-L-2.5"/>
    <n v="4"/>
    <s v="Dyanna Aizikovitz"/>
    <s v="kflanders1f@over-blog.com"/>
    <x v="1"/>
    <s v="Lib"/>
    <s v="L"/>
    <x v="2"/>
    <n v="36.454999999999998"/>
    <n v="145.82"/>
    <x v="3"/>
    <x v="1"/>
    <x v="0"/>
  </r>
  <r>
    <s v="YHV-68700-050"/>
    <x v="44"/>
    <x v="47"/>
    <s v="R-M-0.5"/>
    <n v="5"/>
    <s v="Emiline Priddis"/>
    <s v="hmattioli1g@webmd.com"/>
    <x v="2"/>
    <s v="Rob"/>
    <s v="M"/>
    <x v="1"/>
    <n v="5.97"/>
    <n v="29.849999999999998"/>
    <x v="0"/>
    <x v="0"/>
    <x v="1"/>
  </r>
  <r>
    <s v="YHV-68700-050"/>
    <x v="44"/>
    <x v="47"/>
    <s v="L-L-2.5"/>
    <n v="2"/>
    <s v="Queenie Veel"/>
    <s v="hmattioli1g@webmd.com"/>
    <x v="2"/>
    <s v="Lib"/>
    <s v="L"/>
    <x v="2"/>
    <n v="36.454999999999998"/>
    <n v="72.91"/>
    <x v="3"/>
    <x v="1"/>
    <x v="1"/>
  </r>
  <r>
    <s v="KRB-88066-642"/>
    <x v="45"/>
    <x v="48"/>
    <s v="L-M-1"/>
    <n v="5"/>
    <s v="Isahella Hagland"/>
    <s v="agillard1i@issuu.com"/>
    <x v="0"/>
    <s v="Lib"/>
    <s v="M"/>
    <x v="0"/>
    <n v="14.55"/>
    <n v="72.75"/>
    <x v="3"/>
    <x v="0"/>
    <x v="1"/>
  </r>
  <r>
    <s v="LQU-08404-173"/>
    <x v="46"/>
    <x v="49"/>
    <s v="L-L-1"/>
    <n v="3"/>
    <s v="Marie-jeanne Redgrave"/>
    <s v=""/>
    <x v="0"/>
    <s v="Lib"/>
    <s v="L"/>
    <x v="0"/>
    <n v="15.85"/>
    <n v="47.55"/>
    <x v="3"/>
    <x v="1"/>
    <x v="1"/>
  </r>
  <r>
    <s v="CWK-60159-881"/>
    <x v="47"/>
    <x v="50"/>
    <s v="E-D-0.2"/>
    <n v="3"/>
    <s v="Shawnee Critchlow"/>
    <s v="tgrizard1k@odnoklassniki.ru"/>
    <x v="0"/>
    <s v="Exc"/>
    <s v="D"/>
    <x v="3"/>
    <n v="3.645"/>
    <n v="10.935"/>
    <x v="1"/>
    <x v="2"/>
    <x v="0"/>
  </r>
  <r>
    <s v="EEG-74197-843"/>
    <x v="48"/>
    <x v="51"/>
    <s v="E-L-1"/>
    <n v="4"/>
    <s v="Carmina Hubbuck"/>
    <s v="rrelton1l@stanford.edu"/>
    <x v="0"/>
    <s v="Exc"/>
    <s v="L"/>
    <x v="0"/>
    <n v="14.85"/>
    <n v="59.4"/>
    <x v="1"/>
    <x v="1"/>
    <x v="1"/>
  </r>
  <r>
    <s v="UCZ-59708-525"/>
    <x v="49"/>
    <x v="52"/>
    <s v="L-D-2.5"/>
    <n v="3"/>
    <s v="Geneva Standley"/>
    <s v=""/>
    <x v="0"/>
    <s v="Lib"/>
    <s v="D"/>
    <x v="2"/>
    <n v="29.784999999999997"/>
    <n v="89.35499999999999"/>
    <x v="3"/>
    <x v="2"/>
    <x v="0"/>
  </r>
  <r>
    <s v="HUB-47311-849"/>
    <x v="50"/>
    <x v="53"/>
    <s v="L-M-0.5"/>
    <n v="3"/>
    <s v="Muffin Yallop"/>
    <s v="sgilroy1n@eepurl.com"/>
    <x v="0"/>
    <s v="Lib"/>
    <s v="M"/>
    <x v="1"/>
    <n v="8.73"/>
    <n v="26.19"/>
    <x v="3"/>
    <x v="0"/>
    <x v="0"/>
  </r>
  <r>
    <s v="WYM-17686-694"/>
    <x v="51"/>
    <x v="54"/>
    <s v="A-D-2.5"/>
    <n v="5"/>
    <s v="Ezri Hows"/>
    <s v="ccottingham1o@wikipedia.org"/>
    <x v="0"/>
    <s v="Ara"/>
    <s v="D"/>
    <x v="2"/>
    <n v="22.884999999999998"/>
    <n v="114.42499999999998"/>
    <x v="2"/>
    <x v="2"/>
    <x v="1"/>
  </r>
  <r>
    <s v="ZYQ-15797-695"/>
    <x v="52"/>
    <x v="55"/>
    <s v="R-D-0.5"/>
    <n v="5"/>
    <s v="Mahala Ludwell"/>
    <s v=""/>
    <x v="2"/>
    <s v="Rob"/>
    <s v="D"/>
    <x v="1"/>
    <n v="5.3699999999999992"/>
    <n v="26.849999999999994"/>
    <x v="0"/>
    <x v="2"/>
    <x v="0"/>
  </r>
  <r>
    <s v="EEJ-16185-108"/>
    <x v="53"/>
    <x v="56"/>
    <s v="L-L-0.2"/>
    <n v="5"/>
    <s v="Stanford Rodliff"/>
    <s v=""/>
    <x v="0"/>
    <s v="Lib"/>
    <s v="L"/>
    <x v="3"/>
    <n v="4.7549999999999999"/>
    <n v="23.774999999999999"/>
    <x v="3"/>
    <x v="1"/>
    <x v="0"/>
  </r>
  <r>
    <s v="RWR-77888-800"/>
    <x v="54"/>
    <x v="57"/>
    <s v="A-M-0.5"/>
    <n v="1"/>
    <s v="Hewet Synnot"/>
    <s v="adykes1r@eventbrite.com"/>
    <x v="0"/>
    <s v="Ara"/>
    <s v="M"/>
    <x v="1"/>
    <n v="6.75"/>
    <n v="6.75"/>
    <x v="2"/>
    <x v="0"/>
    <x v="1"/>
  </r>
  <r>
    <s v="LHN-75209-742"/>
    <x v="55"/>
    <x v="58"/>
    <s v="R-M-0.5"/>
    <n v="6"/>
    <s v="Timofei Woofinden"/>
    <s v=""/>
    <x v="0"/>
    <s v="Rob"/>
    <s v="M"/>
    <x v="1"/>
    <n v="5.97"/>
    <n v="35.82"/>
    <x v="0"/>
    <x v="0"/>
    <x v="0"/>
  </r>
  <r>
    <s v="TIR-71396-998"/>
    <x v="56"/>
    <x v="59"/>
    <s v="R-D-2.5"/>
    <n v="4"/>
    <s v="Bidget Tremellier"/>
    <s v="acockrem1t@engadget.com"/>
    <x v="0"/>
    <s v="Rob"/>
    <s v="D"/>
    <x v="2"/>
    <n v="20.584999999999997"/>
    <n v="82.339999999999989"/>
    <x v="0"/>
    <x v="2"/>
    <x v="0"/>
  </r>
  <r>
    <s v="RXF-37618-213"/>
    <x v="57"/>
    <x v="60"/>
    <s v="R-L-0.5"/>
    <n v="1"/>
    <s v="Osbert Robins"/>
    <s v="bumpleby1u@soundcloud.com"/>
    <x v="0"/>
    <s v="Rob"/>
    <s v="L"/>
    <x v="1"/>
    <n v="7.169999999999999"/>
    <n v="7.169999999999999"/>
    <x v="0"/>
    <x v="1"/>
    <x v="0"/>
  </r>
  <r>
    <s v="ANM-16388-634"/>
    <x v="58"/>
    <x v="61"/>
    <s v="L-L-0.2"/>
    <n v="2"/>
    <s v="Ewell Hanby"/>
    <s v="nsaleway1v@dedecms.com"/>
    <x v="0"/>
    <s v="Lib"/>
    <s v="L"/>
    <x v="3"/>
    <n v="4.7549999999999999"/>
    <n v="9.51"/>
    <x v="3"/>
    <x v="1"/>
    <x v="1"/>
  </r>
  <r>
    <s v="WYL-29300-070"/>
    <x v="59"/>
    <x v="62"/>
    <s v="R-M-0.2"/>
    <n v="1"/>
    <s v="Lowell Keenleyside"/>
    <s v="hgoulter1w@abc.net.au"/>
    <x v="0"/>
    <s v="Rob"/>
    <s v="M"/>
    <x v="3"/>
    <n v="2.9849999999999999"/>
    <n v="2.9849999999999999"/>
    <x v="0"/>
    <x v="0"/>
    <x v="1"/>
  </r>
  <r>
    <s v="JHW-74554-805"/>
    <x v="60"/>
    <x v="63"/>
    <s v="R-M-1"/>
    <n v="6"/>
    <s v="Abraham Coleman"/>
    <s v="grizzello1x@symantec.com"/>
    <x v="2"/>
    <s v="Rob"/>
    <s v="M"/>
    <x v="0"/>
    <n v="9.9499999999999993"/>
    <n v="59.699999999999996"/>
    <x v="0"/>
    <x v="0"/>
    <x v="0"/>
  </r>
  <r>
    <s v="KYS-27063-603"/>
    <x v="61"/>
    <x v="64"/>
    <s v="E-L-2.5"/>
    <n v="4"/>
    <s v="Vallie Kundt"/>
    <s v="slist1y@mapquest.com"/>
    <x v="0"/>
    <s v="Exc"/>
    <s v="L"/>
    <x v="2"/>
    <n v="34.154999999999994"/>
    <n v="136.61999999999998"/>
    <x v="1"/>
    <x v="1"/>
    <x v="1"/>
  </r>
  <r>
    <s v="GAZ-58626-277"/>
    <x v="62"/>
    <x v="65"/>
    <s v="L-L-0.2"/>
    <n v="2"/>
    <s v="Julio Armytage"/>
    <s v="sedmondson1z@theguardian.com"/>
    <x v="1"/>
    <s v="Lib"/>
    <s v="L"/>
    <x v="3"/>
    <n v="4.7549999999999999"/>
    <n v="9.51"/>
    <x v="3"/>
    <x v="1"/>
    <x v="1"/>
  </r>
  <r>
    <s v="RPJ-37787-335"/>
    <x v="63"/>
    <x v="66"/>
    <s v="A-M-2.5"/>
    <n v="3"/>
    <s v="Winn Keyse"/>
    <s v=""/>
    <x v="0"/>
    <s v="Ara"/>
    <s v="M"/>
    <x v="2"/>
    <n v="25.874999999999996"/>
    <n v="77.624999999999986"/>
    <x v="2"/>
    <x v="0"/>
    <x v="1"/>
  </r>
  <r>
    <s v="LEF-83057-763"/>
    <x v="64"/>
    <x v="67"/>
    <s v="L-M-0.2"/>
    <n v="5"/>
    <s v="Leonore Francisco"/>
    <s v=""/>
    <x v="0"/>
    <s v="Lib"/>
    <s v="M"/>
    <x v="3"/>
    <n v="4.3650000000000002"/>
    <n v="21.825000000000003"/>
    <x v="3"/>
    <x v="0"/>
    <x v="0"/>
  </r>
  <r>
    <s v="RPW-36123-215"/>
    <x v="65"/>
    <x v="68"/>
    <s v="E-L-0.5"/>
    <n v="2"/>
    <s v="Giacobo Skingle"/>
    <s v="jrangall22@newsvine.com"/>
    <x v="0"/>
    <s v="Exc"/>
    <s v="L"/>
    <x v="1"/>
    <n v="8.91"/>
    <n v="17.82"/>
    <x v="1"/>
    <x v="1"/>
    <x v="0"/>
  </r>
  <r>
    <s v="WLL-59044-117"/>
    <x v="66"/>
    <x v="69"/>
    <s v="R-D-1"/>
    <n v="6"/>
    <s v="Jacinthe Balsillie"/>
    <s v="kboorn23@ezinearticles.com"/>
    <x v="1"/>
    <s v="Rob"/>
    <s v="D"/>
    <x v="0"/>
    <n v="8.9499999999999993"/>
    <n v="53.699999999999996"/>
    <x v="0"/>
    <x v="2"/>
    <x v="0"/>
  </r>
  <r>
    <s v="AWT-22827-563"/>
    <x v="67"/>
    <x v="70"/>
    <s v="R-L-0.2"/>
    <n v="1"/>
    <s v="Bettina Leffek"/>
    <s v=""/>
    <x v="1"/>
    <s v="Rob"/>
    <s v="L"/>
    <x v="3"/>
    <n v="3.5849999999999995"/>
    <n v="3.5849999999999995"/>
    <x v="0"/>
    <x v="1"/>
    <x v="0"/>
  </r>
  <r>
    <s v="QLM-07145-668"/>
    <x v="68"/>
    <x v="71"/>
    <s v="E-D-0.2"/>
    <n v="2"/>
    <s v="Jocko Pray"/>
    <s v="celgey25@webs.com"/>
    <x v="0"/>
    <s v="Exc"/>
    <s v="D"/>
    <x v="3"/>
    <n v="3.645"/>
    <n v="7.29"/>
    <x v="1"/>
    <x v="2"/>
    <x v="1"/>
  </r>
  <r>
    <s v="HVQ-64398-930"/>
    <x v="69"/>
    <x v="72"/>
    <s v="A-M-0.5"/>
    <n v="6"/>
    <s v="Fielding Keinrat"/>
    <s v="lmizzi26@rakuten.co.jp"/>
    <x v="0"/>
    <s v="Ara"/>
    <s v="M"/>
    <x v="1"/>
    <n v="6.75"/>
    <n v="40.5"/>
    <x v="2"/>
    <x v="0"/>
    <x v="0"/>
  </r>
  <r>
    <s v="WRT-40778-247"/>
    <x v="70"/>
    <x v="73"/>
    <s v="R-L-1"/>
    <n v="4"/>
    <s v="Say Risborough"/>
    <s v="cgiacomazzo27@jigsy.com"/>
    <x v="0"/>
    <s v="Rob"/>
    <s v="L"/>
    <x v="0"/>
    <n v="11.95"/>
    <n v="47.8"/>
    <x v="0"/>
    <x v="1"/>
    <x v="1"/>
  </r>
  <r>
    <s v="SUB-13006-125"/>
    <x v="71"/>
    <x v="74"/>
    <s v="A-L-0.5"/>
    <n v="5"/>
    <s v="Kari Swede"/>
    <s v="aarnow28@arizona.edu"/>
    <x v="0"/>
    <s v="Ara"/>
    <s v="L"/>
    <x v="1"/>
    <n v="7.77"/>
    <n v="38.849999999999994"/>
    <x v="2"/>
    <x v="1"/>
    <x v="0"/>
  </r>
  <r>
    <s v="CQM-49696-263"/>
    <x v="72"/>
    <x v="75"/>
    <s v="L-L-2.5"/>
    <n v="3"/>
    <s v="Dottie Tift"/>
    <s v="syann29@senate.gov"/>
    <x v="0"/>
    <s v="Lib"/>
    <s v="L"/>
    <x v="2"/>
    <n v="36.454999999999998"/>
    <n v="109.36499999999999"/>
    <x v="3"/>
    <x v="1"/>
    <x v="0"/>
  </r>
  <r>
    <s v="KXN-85094-246"/>
    <x v="73"/>
    <x v="76"/>
    <s v="L-M-2.5"/>
    <n v="3"/>
    <s v="Claiborne Feye"/>
    <s v="bnaulls2a@tiny.cc"/>
    <x v="1"/>
    <s v="Lib"/>
    <s v="M"/>
    <x v="2"/>
    <n v="33.464999999999996"/>
    <n v="100.39499999999998"/>
    <x v="3"/>
    <x v="0"/>
    <x v="0"/>
  </r>
  <r>
    <s v="XOQ-12405-419"/>
    <x v="74"/>
    <x v="77"/>
    <s v="R-D-2.5"/>
    <n v="4"/>
    <s v="Sherman Mewrcik"/>
    <s v=""/>
    <x v="0"/>
    <s v="Rob"/>
    <s v="D"/>
    <x v="2"/>
    <n v="20.584999999999997"/>
    <n v="82.339999999999989"/>
    <x v="0"/>
    <x v="2"/>
    <x v="0"/>
  </r>
  <r>
    <s v="HYF-10254-369"/>
    <x v="75"/>
    <x v="78"/>
    <s v="L-L-0.5"/>
    <n v="1"/>
    <s v="Stanislaus Valsler"/>
    <s v="zsherewood2c@apache.org"/>
    <x v="0"/>
    <s v="Lib"/>
    <s v="L"/>
    <x v="1"/>
    <n v="9.51"/>
    <n v="9.51"/>
    <x v="3"/>
    <x v="1"/>
    <x v="1"/>
  </r>
  <r>
    <s v="XXJ-47000-307"/>
    <x v="76"/>
    <x v="79"/>
    <s v="A-L-2.5"/>
    <n v="3"/>
    <s v="Serena Earley"/>
    <s v="jdufaire2d@fc2.com"/>
    <x v="0"/>
    <s v="Ara"/>
    <s v="L"/>
    <x v="2"/>
    <n v="29.784999999999997"/>
    <n v="89.35499999999999"/>
    <x v="2"/>
    <x v="1"/>
    <x v="1"/>
  </r>
  <r>
    <s v="XXJ-47000-307"/>
    <x v="76"/>
    <x v="79"/>
    <s v="A-D-0.2"/>
    <n v="4"/>
    <s v="Minny Chamberlayne"/>
    <s v="jdufaire2d@fc2.com"/>
    <x v="0"/>
    <s v="Ara"/>
    <s v="D"/>
    <x v="3"/>
    <n v="2.9849999999999999"/>
    <n v="11.94"/>
    <x v="2"/>
    <x v="2"/>
    <x v="1"/>
  </r>
  <r>
    <s v="ZDK-82166-357"/>
    <x v="77"/>
    <x v="80"/>
    <s v="A-M-1"/>
    <n v="3"/>
    <s v="Elysee Sketch"/>
    <s v="bkeaveney2f@netlog.com"/>
    <x v="0"/>
    <s v="Ara"/>
    <s v="M"/>
    <x v="0"/>
    <n v="11.25"/>
    <n v="33.75"/>
    <x v="2"/>
    <x v="0"/>
    <x v="1"/>
  </r>
  <r>
    <s v="IHN-19982-362"/>
    <x v="78"/>
    <x v="81"/>
    <s v="R-L-1"/>
    <n v="3"/>
    <s v="Odille Thynne"/>
    <s v="egrise2g@cargocollective.com"/>
    <x v="0"/>
    <s v="Rob"/>
    <s v="L"/>
    <x v="0"/>
    <n v="11.95"/>
    <n v="35.849999999999994"/>
    <x v="0"/>
    <x v="1"/>
    <x v="1"/>
  </r>
  <r>
    <s v="VMT-10030-889"/>
    <x v="79"/>
    <x v="82"/>
    <s v="A-L-1"/>
    <n v="6"/>
    <s v="Katerina Melloi"/>
    <s v="tgottelier2h@vistaprint.com"/>
    <x v="0"/>
    <s v="Ara"/>
    <s v="L"/>
    <x v="0"/>
    <n v="12.95"/>
    <n v="77.699999999999989"/>
    <x v="2"/>
    <x v="1"/>
    <x v="1"/>
  </r>
  <r>
    <s v="NHL-11063-100"/>
    <x v="80"/>
    <x v="83"/>
    <s v="A-L-1"/>
    <n v="4"/>
    <s v="Abrahan Mussen"/>
    <s v=""/>
    <x v="1"/>
    <s v="Ara"/>
    <s v="L"/>
    <x v="0"/>
    <n v="12.95"/>
    <n v="51.8"/>
    <x v="2"/>
    <x v="1"/>
    <x v="0"/>
  </r>
  <r>
    <s v="ROV-87448-086"/>
    <x v="81"/>
    <x v="84"/>
    <s v="A-M-2.5"/>
    <n v="4"/>
    <s v="Anny Mundford"/>
    <s v="agreenhead2j@dailymail.co.uk"/>
    <x v="0"/>
    <s v="Ara"/>
    <s v="M"/>
    <x v="2"/>
    <n v="25.874999999999996"/>
    <n v="103.49999999999999"/>
    <x v="2"/>
    <x v="0"/>
    <x v="1"/>
  </r>
  <r>
    <s v="DGY-35773-612"/>
    <x v="82"/>
    <x v="85"/>
    <s v="E-L-1"/>
    <n v="3"/>
    <s v="Isa Blazewicz"/>
    <s v=""/>
    <x v="0"/>
    <s v="Exc"/>
    <s v="L"/>
    <x v="0"/>
    <n v="14.85"/>
    <n v="44.55"/>
    <x v="1"/>
    <x v="1"/>
    <x v="0"/>
  </r>
  <r>
    <s v="YWH-50638-556"/>
    <x v="83"/>
    <x v="86"/>
    <s v="E-L-0.5"/>
    <n v="4"/>
    <s v="Mord Meriet"/>
    <s v="elangcaster2l@spotify.com"/>
    <x v="2"/>
    <s v="Exc"/>
    <s v="L"/>
    <x v="1"/>
    <n v="8.91"/>
    <n v="35.64"/>
    <x v="1"/>
    <x v="1"/>
    <x v="0"/>
  </r>
  <r>
    <s v="ISL-11200-600"/>
    <x v="84"/>
    <x v="87"/>
    <s v="A-D-0.2"/>
    <n v="6"/>
    <s v="Astrix Kitchingham"/>
    <s v=""/>
    <x v="1"/>
    <s v="Ara"/>
    <s v="D"/>
    <x v="3"/>
    <n v="2.9849999999999999"/>
    <n v="17.91"/>
    <x v="2"/>
    <x v="2"/>
    <x v="0"/>
  </r>
  <r>
    <s v="LBZ-75997-047"/>
    <x v="85"/>
    <x v="88"/>
    <s v="A-M-2.5"/>
    <n v="6"/>
    <s v="Madelene Prinn"/>
    <s v="nmagauran2n@51.la"/>
    <x v="0"/>
    <s v="Ara"/>
    <s v="M"/>
    <x v="2"/>
    <n v="25.874999999999996"/>
    <n v="155.24999999999997"/>
    <x v="2"/>
    <x v="0"/>
    <x v="1"/>
  </r>
  <r>
    <s v="EUH-08089-954"/>
    <x v="86"/>
    <x v="89"/>
    <s v="A-D-0.2"/>
    <n v="2"/>
    <s v="Philipa Petrushanko"/>
    <s v="vkirdsch2o@google.fr"/>
    <x v="0"/>
    <s v="Ara"/>
    <s v="D"/>
    <x v="3"/>
    <n v="2.9849999999999999"/>
    <n v="5.97"/>
    <x v="2"/>
    <x v="2"/>
    <x v="1"/>
  </r>
  <r>
    <s v="BLD-12227-251"/>
    <x v="87"/>
    <x v="90"/>
    <s v="A-M-0.5"/>
    <n v="2"/>
    <s v="Emlynne Laird"/>
    <s v="iwhapple2p@com.com"/>
    <x v="0"/>
    <s v="Ara"/>
    <s v="M"/>
    <x v="1"/>
    <n v="6.75"/>
    <n v="13.5"/>
    <x v="2"/>
    <x v="0"/>
    <x v="1"/>
  </r>
  <r>
    <s v="OPY-30711-853"/>
    <x v="25"/>
    <x v="91"/>
    <s v="A-D-0.2"/>
    <n v="1"/>
    <s v="Nealson Cuttler"/>
    <s v=""/>
    <x v="1"/>
    <s v="Ara"/>
    <s v="D"/>
    <x v="3"/>
    <n v="2.9849999999999999"/>
    <n v="2.9849999999999999"/>
    <x v="2"/>
    <x v="2"/>
    <x v="1"/>
  </r>
  <r>
    <s v="DBC-44122-300"/>
    <x v="88"/>
    <x v="92"/>
    <s v="L-M-0.2"/>
    <n v="3"/>
    <s v="Jenn Munnings"/>
    <s v=""/>
    <x v="0"/>
    <s v="Lib"/>
    <s v="M"/>
    <x v="3"/>
    <n v="4.3650000000000002"/>
    <n v="13.095000000000001"/>
    <x v="3"/>
    <x v="0"/>
    <x v="0"/>
  </r>
  <r>
    <s v="FJQ-60035-234"/>
    <x v="89"/>
    <x v="93"/>
    <s v="A-L-0.2"/>
    <n v="2"/>
    <s v="Ingaborg Dunwoody"/>
    <s v=""/>
    <x v="0"/>
    <s v="Ara"/>
    <s v="L"/>
    <x v="3"/>
    <n v="3.8849999999999998"/>
    <n v="7.77"/>
    <x v="2"/>
    <x v="1"/>
    <x v="0"/>
  </r>
  <r>
    <s v="HSF-66926-425"/>
    <x v="90"/>
    <x v="94"/>
    <s v="L-D-2.5"/>
    <n v="5"/>
    <s v="Tallie felip"/>
    <s v="nyoules2t@reference.com"/>
    <x v="1"/>
    <s v="Lib"/>
    <s v="D"/>
    <x v="2"/>
    <n v="29.784999999999997"/>
    <n v="148.92499999999998"/>
    <x v="3"/>
    <x v="2"/>
    <x v="0"/>
  </r>
  <r>
    <s v="LQG-41416-375"/>
    <x v="91"/>
    <x v="95"/>
    <s v="L-D-1"/>
    <n v="3"/>
    <s v="Sarette Ducarel"/>
    <s v="daizikovitz2u@answers.com"/>
    <x v="1"/>
    <s v="Lib"/>
    <s v="D"/>
    <x v="0"/>
    <n v="12.95"/>
    <n v="38.849999999999994"/>
    <x v="3"/>
    <x v="2"/>
    <x v="0"/>
  </r>
  <r>
    <s v="VZO-97265-841"/>
    <x v="92"/>
    <x v="96"/>
    <s v="R-M-0.2"/>
    <n v="4"/>
    <s v="Nertie Poolman"/>
    <s v="brevel2v@fastcompany.com"/>
    <x v="0"/>
    <s v="Rob"/>
    <s v="M"/>
    <x v="3"/>
    <n v="2.9849999999999999"/>
    <n v="11.94"/>
    <x v="0"/>
    <x v="0"/>
    <x v="1"/>
  </r>
  <r>
    <s v="MOR-12987-399"/>
    <x v="93"/>
    <x v="97"/>
    <s v="L-M-1"/>
    <n v="6"/>
    <s v="Constance Halfhide"/>
    <s v="epriddis2w@nationalgeographic.com"/>
    <x v="0"/>
    <s v="Lib"/>
    <s v="M"/>
    <x v="0"/>
    <n v="14.55"/>
    <n v="87.300000000000011"/>
    <x v="3"/>
    <x v="0"/>
    <x v="1"/>
  </r>
  <r>
    <s v="UOA-23786-489"/>
    <x v="94"/>
    <x v="98"/>
    <s v="A-M-0.5"/>
    <n v="6"/>
    <s v="Anselma Attwater"/>
    <s v="qveel2x@jugem.jp"/>
    <x v="0"/>
    <s v="Ara"/>
    <s v="M"/>
    <x v="1"/>
    <n v="6.75"/>
    <n v="40.5"/>
    <x v="2"/>
    <x v="0"/>
    <x v="0"/>
  </r>
  <r>
    <s v="AJL-52941-018"/>
    <x v="95"/>
    <x v="99"/>
    <s v="E-D-1"/>
    <n v="2"/>
    <s v="Dael Camilletti"/>
    <s v="lconyers2y@twitter.com"/>
    <x v="0"/>
    <s v="Exc"/>
    <s v="D"/>
    <x v="0"/>
    <n v="12.15"/>
    <n v="24.3"/>
    <x v="1"/>
    <x v="2"/>
    <x v="1"/>
  </r>
  <r>
    <s v="XSZ-84273-421"/>
    <x v="96"/>
    <x v="100"/>
    <s v="R-M-0.5"/>
    <n v="3"/>
    <s v="Murdock Hame"/>
    <s v="pwye2z@dagondesign.com"/>
    <x v="0"/>
    <s v="Rob"/>
    <s v="M"/>
    <x v="1"/>
    <n v="5.97"/>
    <n v="17.91"/>
    <x v="0"/>
    <x v="0"/>
    <x v="0"/>
  </r>
  <r>
    <s v="NUN-48214-216"/>
    <x v="97"/>
    <x v="101"/>
    <s v="A-M-0.5"/>
    <n v="4"/>
    <s v="Alfy Snowding"/>
    <s v=""/>
    <x v="0"/>
    <s v="Ara"/>
    <s v="M"/>
    <x v="1"/>
    <n v="6.75"/>
    <n v="27"/>
    <x v="2"/>
    <x v="0"/>
    <x v="1"/>
  </r>
  <r>
    <s v="AKV-93064-769"/>
    <x v="98"/>
    <x v="102"/>
    <s v="L-D-0.5"/>
    <n v="1"/>
    <s v="Rem Furman"/>
    <s v="tsheryn31@mtv.com"/>
    <x v="0"/>
    <s v="Lib"/>
    <s v="D"/>
    <x v="1"/>
    <n v="7.77"/>
    <n v="7.77"/>
    <x v="3"/>
    <x v="2"/>
    <x v="0"/>
  </r>
  <r>
    <s v="BRB-40903-533"/>
    <x v="99"/>
    <x v="103"/>
    <s v="E-L-0.2"/>
    <n v="3"/>
    <s v="Monte Percifull"/>
    <s v="mredgrave32@cargocollective.com"/>
    <x v="0"/>
    <s v="Exc"/>
    <s v="L"/>
    <x v="3"/>
    <n v="4.4550000000000001"/>
    <n v="13.365"/>
    <x v="1"/>
    <x v="1"/>
    <x v="0"/>
  </r>
  <r>
    <s v="GPR-19973-483"/>
    <x v="100"/>
    <x v="104"/>
    <s v="R-D-0.5"/>
    <n v="5"/>
    <s v="Waneta Edinborough"/>
    <s v="bfominov33@yale.edu"/>
    <x v="0"/>
    <s v="Rob"/>
    <s v="D"/>
    <x v="1"/>
    <n v="5.3699999999999992"/>
    <n v="26.849999999999994"/>
    <x v="0"/>
    <x v="2"/>
    <x v="1"/>
  </r>
  <r>
    <s v="XIY-43041-882"/>
    <x v="101"/>
    <x v="105"/>
    <s v="A-M-1"/>
    <n v="1"/>
    <s v="Ketty Bromehead"/>
    <s v="scritchlow34@un.org"/>
    <x v="0"/>
    <s v="Ara"/>
    <s v="M"/>
    <x v="0"/>
    <n v="11.25"/>
    <n v="11.25"/>
    <x v="2"/>
    <x v="0"/>
    <x v="1"/>
  </r>
  <r>
    <s v="YGY-98425-969"/>
    <x v="102"/>
    <x v="106"/>
    <s v="L-M-1"/>
    <n v="1"/>
    <s v="Anabelle Hutchens"/>
    <s v="msteptow35@earthlink.net"/>
    <x v="1"/>
    <s v="Lib"/>
    <s v="M"/>
    <x v="0"/>
    <n v="14.55"/>
    <n v="14.55"/>
    <x v="3"/>
    <x v="0"/>
    <x v="1"/>
  </r>
  <r>
    <s v="MSB-08397-648"/>
    <x v="103"/>
    <x v="107"/>
    <s v="R-L-0.2"/>
    <n v="4"/>
    <s v="Beltran Mathon"/>
    <s v=""/>
    <x v="0"/>
    <s v="Rob"/>
    <s v="L"/>
    <x v="3"/>
    <n v="3.5849999999999995"/>
    <n v="14.339999999999998"/>
    <x v="0"/>
    <x v="1"/>
    <x v="1"/>
  </r>
  <r>
    <s v="WDR-06028-345"/>
    <x v="104"/>
    <x v="108"/>
    <s v="L-L-1"/>
    <n v="1"/>
    <s v="Portie Cutchie"/>
    <s v="imulliner37@pinterest.com"/>
    <x v="2"/>
    <s v="Lib"/>
    <s v="L"/>
    <x v="0"/>
    <n v="15.85"/>
    <n v="15.85"/>
    <x v="3"/>
    <x v="1"/>
    <x v="1"/>
  </r>
  <r>
    <s v="MXM-42948-061"/>
    <x v="105"/>
    <x v="109"/>
    <s v="L-L-0.2"/>
    <n v="4"/>
    <s v="Conny Gheraldi"/>
    <s v="gstandley38@dion.ne.jp"/>
    <x v="1"/>
    <s v="Lib"/>
    <s v="L"/>
    <x v="3"/>
    <n v="4.7549999999999999"/>
    <n v="19.02"/>
    <x v="3"/>
    <x v="1"/>
    <x v="0"/>
  </r>
  <r>
    <s v="MGQ-98961-173"/>
    <x v="11"/>
    <x v="110"/>
    <s v="L-L-0.5"/>
    <n v="4"/>
    <s v="Tomas Sutty"/>
    <s v="bdrage39@youku.com"/>
    <x v="0"/>
    <s v="Lib"/>
    <s v="L"/>
    <x v="1"/>
    <n v="9.51"/>
    <n v="38.04"/>
    <x v="3"/>
    <x v="1"/>
    <x v="1"/>
  </r>
  <r>
    <s v="RFH-64349-897"/>
    <x v="106"/>
    <x v="111"/>
    <s v="E-D-0.5"/>
    <n v="3"/>
    <s v="Carlie Harce"/>
    <s v="myallop3a@fema.gov"/>
    <x v="0"/>
    <s v="Exc"/>
    <s v="D"/>
    <x v="1"/>
    <n v="7.29"/>
    <n v="21.87"/>
    <x v="1"/>
    <x v="2"/>
    <x v="0"/>
  </r>
  <r>
    <s v="TKL-20738-660"/>
    <x v="107"/>
    <x v="112"/>
    <s v="E-M-0.2"/>
    <n v="1"/>
    <s v="Friederike Drysdale"/>
    <s v="cswitsur3b@chronoengine.com"/>
    <x v="0"/>
    <s v="Exc"/>
    <s v="M"/>
    <x v="3"/>
    <n v="4.125"/>
    <n v="4.125"/>
    <x v="1"/>
    <x v="0"/>
    <x v="1"/>
  </r>
  <r>
    <s v="TKL-20738-660"/>
    <x v="107"/>
    <x v="112"/>
    <s v="A-L-0.2"/>
    <n v="1"/>
    <s v="Devon Magowan"/>
    <s v="cswitsur3b@chronoengine.com"/>
    <x v="0"/>
    <s v="Ara"/>
    <s v="L"/>
    <x v="3"/>
    <n v="3.8849999999999998"/>
    <n v="3.8849999999999998"/>
    <x v="2"/>
    <x v="1"/>
    <x v="1"/>
  </r>
  <r>
    <s v="TKL-20738-660"/>
    <x v="107"/>
    <x v="112"/>
    <s v="E-M-1"/>
    <n v="5"/>
    <s v="Codi Littrell"/>
    <s v="cswitsur3b@chronoengine.com"/>
    <x v="0"/>
    <s v="Exc"/>
    <s v="M"/>
    <x v="0"/>
    <n v="13.75"/>
    <n v="68.75"/>
    <x v="1"/>
    <x v="0"/>
    <x v="1"/>
  </r>
  <r>
    <s v="GOW-03198-575"/>
    <x v="108"/>
    <x v="113"/>
    <s v="A-D-0.5"/>
    <n v="4"/>
    <s v="Effie Yurkov"/>
    <s v="mludwell3e@blogger.com"/>
    <x v="0"/>
    <s v="Ara"/>
    <s v="D"/>
    <x v="1"/>
    <n v="5.97"/>
    <n v="23.88"/>
    <x v="2"/>
    <x v="2"/>
    <x v="0"/>
  </r>
  <r>
    <s v="QJB-90477-635"/>
    <x v="109"/>
    <x v="114"/>
    <s v="L-L-2.5"/>
    <n v="4"/>
    <s v="Georgena Bentjens"/>
    <s v="dbeauchamp3f@usda.gov"/>
    <x v="0"/>
    <s v="Lib"/>
    <s v="L"/>
    <x v="2"/>
    <n v="36.454999999999998"/>
    <n v="145.82"/>
    <x v="3"/>
    <x v="1"/>
    <x v="1"/>
  </r>
  <r>
    <s v="MWP-46239-785"/>
    <x v="110"/>
    <x v="115"/>
    <s v="L-M-0.2"/>
    <n v="5"/>
    <s v="Lyn Entwistle"/>
    <s v="srodliff3g@ted.com"/>
    <x v="0"/>
    <s v="Lib"/>
    <s v="M"/>
    <x v="3"/>
    <n v="4.3650000000000002"/>
    <n v="21.825000000000003"/>
    <x v="3"/>
    <x v="0"/>
    <x v="0"/>
  </r>
  <r>
    <s v="QDV-03406-248"/>
    <x v="111"/>
    <x v="116"/>
    <s v="L-M-0.5"/>
    <n v="3"/>
    <s v="Mercedes Acott"/>
    <s v="swoodham3h@businesswire.com"/>
    <x v="1"/>
    <s v="Lib"/>
    <s v="M"/>
    <x v="1"/>
    <n v="8.73"/>
    <n v="26.19"/>
    <x v="3"/>
    <x v="0"/>
    <x v="0"/>
  </r>
  <r>
    <s v="GPH-40635-105"/>
    <x v="112"/>
    <x v="117"/>
    <s v="A-M-1"/>
    <n v="1"/>
    <s v="Devy Bulbrook"/>
    <s v="hsynnot3i@about.com"/>
    <x v="0"/>
    <s v="Ara"/>
    <s v="M"/>
    <x v="0"/>
    <n v="11.25"/>
    <n v="11.25"/>
    <x v="2"/>
    <x v="0"/>
    <x v="1"/>
  </r>
  <r>
    <s v="JOM-80930-071"/>
    <x v="113"/>
    <x v="118"/>
    <s v="L-D-1"/>
    <n v="6"/>
    <s v="Rosaline McLae"/>
    <s v="rlepere3j@shop-pro.jp"/>
    <x v="1"/>
    <s v="Lib"/>
    <s v="D"/>
    <x v="0"/>
    <n v="12.95"/>
    <n v="77.699999999999989"/>
    <x v="3"/>
    <x v="2"/>
    <x v="1"/>
  </r>
  <r>
    <s v="OIL-26493-755"/>
    <x v="114"/>
    <x v="119"/>
    <s v="A-M-0.5"/>
    <n v="1"/>
    <s v="Zacharias Kiffe"/>
    <s v="twoofinden3k@businesswire.com"/>
    <x v="0"/>
    <s v="Ara"/>
    <s v="M"/>
    <x v="1"/>
    <n v="6.75"/>
    <n v="6.75"/>
    <x v="2"/>
    <x v="0"/>
    <x v="1"/>
  </r>
  <r>
    <s v="CYV-13426-645"/>
    <x v="115"/>
    <x v="120"/>
    <s v="E-D-1"/>
    <n v="1"/>
    <s v="Cobby Cromwell"/>
    <s v="edacca3l@google.pl"/>
    <x v="0"/>
    <s v="Exc"/>
    <s v="D"/>
    <x v="0"/>
    <n v="12.15"/>
    <n v="12.15"/>
    <x v="1"/>
    <x v="2"/>
    <x v="0"/>
  </r>
  <r>
    <s v="WRP-39846-614"/>
    <x v="49"/>
    <x v="121"/>
    <s v="A-L-2.5"/>
    <n v="5"/>
    <s v="Tani Taffarello"/>
    <s v=""/>
    <x v="1"/>
    <s v="Ara"/>
    <s v="L"/>
    <x v="2"/>
    <n v="29.784999999999997"/>
    <n v="148.92499999999998"/>
    <x v="2"/>
    <x v="1"/>
    <x v="0"/>
  </r>
  <r>
    <s v="VDZ-76673-968"/>
    <x v="116"/>
    <x v="122"/>
    <s v="E-D-0.5"/>
    <n v="2"/>
    <s v="Javier Kopke"/>
    <s v="bhindsberg3n@blogs.com"/>
    <x v="0"/>
    <s v="Exc"/>
    <s v="D"/>
    <x v="1"/>
    <n v="7.29"/>
    <n v="14.58"/>
    <x v="1"/>
    <x v="2"/>
    <x v="0"/>
  </r>
  <r>
    <s v="VTV-03546-175"/>
    <x v="117"/>
    <x v="123"/>
    <s v="A-L-2.5"/>
    <n v="5"/>
    <s v="Arabella Fransewich"/>
    <s v="orobins3o@salon.com"/>
    <x v="0"/>
    <s v="Ara"/>
    <s v="L"/>
    <x v="2"/>
    <n v="29.784999999999997"/>
    <n v="148.92499999999998"/>
    <x v="2"/>
    <x v="1"/>
    <x v="0"/>
  </r>
  <r>
    <s v="GHR-72274-715"/>
    <x v="118"/>
    <x v="124"/>
    <s v="L-D-1"/>
    <n v="1"/>
    <s v="Myles Seawright"/>
    <s v="osyseland3p@independent.co.uk"/>
    <x v="0"/>
    <s v="Lib"/>
    <s v="D"/>
    <x v="0"/>
    <n v="12.95"/>
    <n v="12.95"/>
    <x v="3"/>
    <x v="2"/>
    <x v="1"/>
  </r>
  <r>
    <s v="ZGK-97262-313"/>
    <x v="119"/>
    <x v="125"/>
    <s v="E-M-2.5"/>
    <n v="3"/>
    <s v="Annecorinne Leehane"/>
    <s v=""/>
    <x v="0"/>
    <s v="Exc"/>
    <s v="M"/>
    <x v="2"/>
    <n v="31.624999999999996"/>
    <n v="94.874999999999986"/>
    <x v="1"/>
    <x v="0"/>
    <x v="0"/>
  </r>
  <r>
    <s v="ZFS-30776-804"/>
    <x v="120"/>
    <x v="126"/>
    <s v="A-L-0.5"/>
    <n v="5"/>
    <s v="Lenka Rushmer"/>
    <s v="bmcamish2e@tripadvisor.com"/>
    <x v="0"/>
    <s v="Ara"/>
    <s v="L"/>
    <x v="1"/>
    <n v="7.77"/>
    <n v="38.849999999999994"/>
    <x v="2"/>
    <x v="1"/>
    <x v="0"/>
  </r>
  <r>
    <s v="QUU-91729-492"/>
    <x v="121"/>
    <x v="127"/>
    <s v="A-D-0.2"/>
    <n v="4"/>
    <s v="Zachariah Carlson"/>
    <s v="lkeenleyside3s@topsy.com"/>
    <x v="0"/>
    <s v="Ara"/>
    <s v="D"/>
    <x v="3"/>
    <n v="2.9849999999999999"/>
    <n v="11.94"/>
    <x v="2"/>
    <x v="2"/>
    <x v="1"/>
  </r>
  <r>
    <s v="PVI-72795-960"/>
    <x v="122"/>
    <x v="128"/>
    <s v="E-L-2.5"/>
    <n v="3"/>
    <s v="Donnie Hedlestone"/>
    <s v=""/>
    <x v="1"/>
    <s v="Exc"/>
    <s v="L"/>
    <x v="2"/>
    <n v="34.154999999999994"/>
    <n v="102.46499999999997"/>
    <x v="1"/>
    <x v="1"/>
    <x v="1"/>
  </r>
  <r>
    <s v="PPP-78935-365"/>
    <x v="123"/>
    <x v="129"/>
    <s v="E-D-1"/>
    <n v="4"/>
    <s v="Dorelia Bury"/>
    <s v=""/>
    <x v="0"/>
    <s v="Exc"/>
    <s v="D"/>
    <x v="0"/>
    <n v="12.15"/>
    <n v="48.6"/>
    <x v="1"/>
    <x v="2"/>
    <x v="1"/>
  </r>
  <r>
    <s v="JUO-34131-517"/>
    <x v="124"/>
    <x v="130"/>
    <s v="L-D-1"/>
    <n v="6"/>
    <s v="Emlynne Palfrey"/>
    <s v=""/>
    <x v="0"/>
    <s v="Lib"/>
    <s v="D"/>
    <x v="0"/>
    <n v="12.95"/>
    <n v="77.699999999999989"/>
    <x v="3"/>
    <x v="2"/>
    <x v="0"/>
  </r>
  <r>
    <s v="ZJE-89333-489"/>
    <x v="125"/>
    <x v="131"/>
    <s v="L-D-2.5"/>
    <n v="1"/>
    <s v="Christopher Grieveson"/>
    <s v="vkundt3w@bigcartel.com"/>
    <x v="1"/>
    <s v="Lib"/>
    <s v="D"/>
    <x v="2"/>
    <n v="29.784999999999997"/>
    <n v="29.784999999999997"/>
    <x v="3"/>
    <x v="2"/>
    <x v="0"/>
  </r>
  <r>
    <s v="LOO-35324-159"/>
    <x v="126"/>
    <x v="132"/>
    <s v="A-L-0.2"/>
    <n v="4"/>
    <s v="Flory Crumpe"/>
    <s v="bbett3x@google.de"/>
    <x v="0"/>
    <s v="Ara"/>
    <s v="L"/>
    <x v="3"/>
    <n v="3.8849999999999998"/>
    <n v="15.54"/>
    <x v="2"/>
    <x v="1"/>
    <x v="0"/>
  </r>
  <r>
    <s v="JBQ-93412-846"/>
    <x v="127"/>
    <x v="133"/>
    <s v="E-L-2.5"/>
    <n v="4"/>
    <s v="Nanine McCarthy"/>
    <s v=""/>
    <x v="1"/>
    <s v="Exc"/>
    <s v="L"/>
    <x v="2"/>
    <n v="34.154999999999994"/>
    <n v="136.61999999999998"/>
    <x v="1"/>
    <x v="1"/>
    <x v="0"/>
  </r>
  <r>
    <s v="EHX-66333-637"/>
    <x v="128"/>
    <x v="134"/>
    <s v="L-M-0.5"/>
    <n v="2"/>
    <s v="Byram Mergue"/>
    <s v="dstaite3z@scientificamerican.com"/>
    <x v="0"/>
    <s v="Lib"/>
    <s v="M"/>
    <x v="1"/>
    <n v="8.73"/>
    <n v="17.46"/>
    <x v="3"/>
    <x v="0"/>
    <x v="1"/>
  </r>
  <r>
    <s v="WXG-25759-236"/>
    <x v="103"/>
    <x v="135"/>
    <s v="E-L-2.5"/>
    <n v="2"/>
    <s v="Mathew Goulter"/>
    <s v="wkeyse40@apple.com"/>
    <x v="0"/>
    <s v="Exc"/>
    <s v="L"/>
    <x v="2"/>
    <n v="34.154999999999994"/>
    <n v="68.309999999999988"/>
    <x v="1"/>
    <x v="1"/>
    <x v="0"/>
  </r>
  <r>
    <s v="QNA-31113-984"/>
    <x v="129"/>
    <x v="136"/>
    <s v="L-M-0.2"/>
    <n v="4"/>
    <s v="Domeniga Duke"/>
    <s v="oclausenthue41@marriott.com"/>
    <x v="0"/>
    <s v="Lib"/>
    <s v="M"/>
    <x v="3"/>
    <n v="4.3650000000000002"/>
    <n v="17.46"/>
    <x v="3"/>
    <x v="0"/>
    <x v="1"/>
  </r>
  <r>
    <s v="ZWI-52029-159"/>
    <x v="130"/>
    <x v="137"/>
    <s v="L-M-1"/>
    <n v="3"/>
    <s v="Isidore Hussey"/>
    <s v="lfrancisco42@fema.gov"/>
    <x v="0"/>
    <s v="Lib"/>
    <s v="M"/>
    <x v="0"/>
    <n v="14.55"/>
    <n v="43.650000000000006"/>
    <x v="3"/>
    <x v="0"/>
    <x v="1"/>
  </r>
  <r>
    <s v="ZWI-52029-159"/>
    <x v="130"/>
    <x v="137"/>
    <s v="E-M-1"/>
    <n v="2"/>
    <s v="Cassie Pinkerton"/>
    <s v="lfrancisco42@fema.gov"/>
    <x v="0"/>
    <s v="Exc"/>
    <s v="M"/>
    <x v="0"/>
    <n v="13.75"/>
    <n v="27.5"/>
    <x v="1"/>
    <x v="0"/>
    <x v="1"/>
  </r>
  <r>
    <s v="DFS-49954-707"/>
    <x v="131"/>
    <x v="138"/>
    <s v="E-D-0.2"/>
    <n v="5"/>
    <s v="Dorian Vizor"/>
    <s v="gskingle44@clickbank.net"/>
    <x v="0"/>
    <s v="Exc"/>
    <s v="D"/>
    <x v="3"/>
    <n v="3.645"/>
    <n v="18.225000000000001"/>
    <x v="1"/>
    <x v="2"/>
    <x v="0"/>
  </r>
  <r>
    <s v="VYP-89830-878"/>
    <x v="132"/>
    <x v="139"/>
    <s v="A-M-2.5"/>
    <n v="2"/>
    <s v="Ken Lestrange"/>
    <s v=""/>
    <x v="0"/>
    <s v="Ara"/>
    <s v="M"/>
    <x v="2"/>
    <n v="25.874999999999996"/>
    <n v="51.749999999999993"/>
    <x v="2"/>
    <x v="0"/>
    <x v="0"/>
  </r>
  <r>
    <s v="AMT-40418-362"/>
    <x v="133"/>
    <x v="140"/>
    <s v="L-D-1"/>
    <n v="1"/>
    <s v="Arel De Lasci"/>
    <s v="jbalsillie46@princeton.edu"/>
    <x v="0"/>
    <s v="Lib"/>
    <s v="D"/>
    <x v="0"/>
    <n v="12.95"/>
    <n v="12.95"/>
    <x v="3"/>
    <x v="2"/>
    <x v="0"/>
  </r>
  <r>
    <s v="NFQ-23241-793"/>
    <x v="134"/>
    <x v="141"/>
    <s v="A-M-1"/>
    <n v="3"/>
    <s v="Perkin Stonner"/>
    <s v=""/>
    <x v="0"/>
    <s v="Ara"/>
    <s v="M"/>
    <x v="0"/>
    <n v="11.25"/>
    <n v="33.75"/>
    <x v="2"/>
    <x v="0"/>
    <x v="0"/>
  </r>
  <r>
    <s v="JQK-64922-985"/>
    <x v="113"/>
    <x v="142"/>
    <s v="R-M-2.5"/>
    <n v="3"/>
    <s v="Rhodie Whife"/>
    <s v="bleffek48@ning.com"/>
    <x v="0"/>
    <s v="Rob"/>
    <s v="M"/>
    <x v="2"/>
    <n v="22.884999999999998"/>
    <n v="68.655000000000001"/>
    <x v="0"/>
    <x v="0"/>
    <x v="0"/>
  </r>
  <r>
    <s v="YET-17732-678"/>
    <x v="135"/>
    <x v="143"/>
    <s v="R-D-0.2"/>
    <n v="1"/>
    <s v="Janifer Bagot"/>
    <s v=""/>
    <x v="0"/>
    <s v="Rob"/>
    <s v="D"/>
    <x v="3"/>
    <n v="2.6849999999999996"/>
    <n v="2.6849999999999996"/>
    <x v="0"/>
    <x v="2"/>
    <x v="1"/>
  </r>
  <r>
    <s v="NKW-24945-846"/>
    <x v="35"/>
    <x v="144"/>
    <s v="A-D-2.5"/>
    <n v="5"/>
    <s v="Cos Fluin"/>
    <s v="jpray4a@youtube.com"/>
    <x v="0"/>
    <s v="Ara"/>
    <s v="D"/>
    <x v="2"/>
    <n v="22.884999999999998"/>
    <n v="114.42499999999998"/>
    <x v="2"/>
    <x v="2"/>
    <x v="1"/>
  </r>
  <r>
    <s v="VKA-82720-513"/>
    <x v="136"/>
    <x v="145"/>
    <s v="A-M-2.5"/>
    <n v="6"/>
    <s v="Paola Brydell"/>
    <s v="gholborn4b@ow.ly"/>
    <x v="0"/>
    <s v="Ara"/>
    <s v="M"/>
    <x v="2"/>
    <n v="25.874999999999996"/>
    <n v="155.24999999999997"/>
    <x v="2"/>
    <x v="0"/>
    <x v="0"/>
  </r>
  <r>
    <s v="THA-60599-417"/>
    <x v="137"/>
    <x v="146"/>
    <s v="A-M-2.5"/>
    <n v="3"/>
    <s v="Natka Leethem"/>
    <s v="fkeinrat4c@dailymail.co.uk"/>
    <x v="0"/>
    <s v="Ara"/>
    <s v="M"/>
    <x v="2"/>
    <n v="25.874999999999996"/>
    <n v="77.624999999999986"/>
    <x v="2"/>
    <x v="0"/>
    <x v="0"/>
  </r>
  <r>
    <s v="MEK-39769-035"/>
    <x v="138"/>
    <x v="147"/>
    <s v="R-D-2.5"/>
    <n v="3"/>
    <s v="Stacy Pickworth"/>
    <s v="pyea4d@aol.com"/>
    <x v="1"/>
    <s v="Rob"/>
    <s v="D"/>
    <x v="2"/>
    <n v="20.584999999999997"/>
    <n v="61.754999999999995"/>
    <x v="0"/>
    <x v="2"/>
    <x v="1"/>
  </r>
  <r>
    <s v="JAF-18294-750"/>
    <x v="139"/>
    <x v="148"/>
    <s v="R-D-2.5"/>
    <n v="6"/>
    <s v="Nanny Lush"/>
    <s v=""/>
    <x v="0"/>
    <s v="Rob"/>
    <s v="D"/>
    <x v="2"/>
    <n v="20.584999999999997"/>
    <n v="123.50999999999999"/>
    <x v="0"/>
    <x v="2"/>
    <x v="0"/>
  </r>
  <r>
    <s v="TME-59627-221"/>
    <x v="140"/>
    <x v="149"/>
    <s v="L-L-2.5"/>
    <n v="6"/>
    <s v="Tess Bennison"/>
    <s v=""/>
    <x v="0"/>
    <s v="Lib"/>
    <s v="L"/>
    <x v="2"/>
    <n v="36.454999999999998"/>
    <n v="218.73"/>
    <x v="3"/>
    <x v="1"/>
    <x v="1"/>
  </r>
  <r>
    <s v="UDG-65353-824"/>
    <x v="141"/>
    <x v="150"/>
    <s v="E-M-0.5"/>
    <n v="4"/>
    <s v="Freddie Cusick"/>
    <s v="kswede4g@addthis.com"/>
    <x v="0"/>
    <s v="Exc"/>
    <s v="M"/>
    <x v="1"/>
    <n v="8.25"/>
    <n v="33"/>
    <x v="1"/>
    <x v="0"/>
    <x v="1"/>
  </r>
  <r>
    <s v="ENQ-42923-176"/>
    <x v="142"/>
    <x v="151"/>
    <s v="A-L-0.5"/>
    <n v="3"/>
    <s v="Skylar Jeyness"/>
    <s v="lrubrow4h@microsoft.com"/>
    <x v="0"/>
    <s v="Ara"/>
    <s v="L"/>
    <x v="1"/>
    <n v="7.77"/>
    <n v="23.31"/>
    <x v="2"/>
    <x v="1"/>
    <x v="1"/>
  </r>
  <r>
    <s v="CBT-55781-720"/>
    <x v="143"/>
    <x v="152"/>
    <s v="E-D-0.5"/>
    <n v="3"/>
    <s v="Diena Peetermann"/>
    <s v="dtift4i@netvibes.com"/>
    <x v="0"/>
    <s v="Exc"/>
    <s v="D"/>
    <x v="1"/>
    <n v="7.29"/>
    <n v="21.87"/>
    <x v="1"/>
    <x v="2"/>
    <x v="0"/>
  </r>
  <r>
    <s v="NEU-86533-016"/>
    <x v="144"/>
    <x v="153"/>
    <s v="R-D-0.2"/>
    <n v="6"/>
    <s v="Flynn Antony"/>
    <s v="gschonfeld4j@oracle.com"/>
    <x v="0"/>
    <s v="Rob"/>
    <s v="D"/>
    <x v="3"/>
    <n v="2.6849999999999996"/>
    <n v="16.11"/>
    <x v="0"/>
    <x v="2"/>
    <x v="1"/>
  </r>
  <r>
    <s v="BYU-58154-603"/>
    <x v="145"/>
    <x v="154"/>
    <s v="E-D-0.5"/>
    <n v="4"/>
    <s v="Homer Dulany"/>
    <s v="cfeye4k@google.co.jp"/>
    <x v="1"/>
    <s v="Exc"/>
    <s v="D"/>
    <x v="1"/>
    <n v="7.29"/>
    <n v="29.16"/>
    <x v="1"/>
    <x v="2"/>
    <x v="1"/>
  </r>
  <r>
    <s v="EHJ-05910-257"/>
    <x v="146"/>
    <x v="155"/>
    <s v="R-D-1"/>
    <n v="6"/>
    <s v="Fiorenze Drogan"/>
    <s v=""/>
    <x v="0"/>
    <s v="Rob"/>
    <s v="D"/>
    <x v="0"/>
    <n v="8.9499999999999993"/>
    <n v="53.699999999999996"/>
    <x v="0"/>
    <x v="2"/>
    <x v="0"/>
  </r>
  <r>
    <s v="EIL-44855-309"/>
    <x v="147"/>
    <x v="156"/>
    <s v="R-D-0.5"/>
    <n v="5"/>
    <s v="Quinn Parsons"/>
    <s v=""/>
    <x v="0"/>
    <s v="Rob"/>
    <s v="D"/>
    <x v="1"/>
    <n v="5.3699999999999992"/>
    <n v="26.849999999999994"/>
    <x v="0"/>
    <x v="2"/>
    <x v="0"/>
  </r>
  <r>
    <s v="HCA-87224-420"/>
    <x v="148"/>
    <x v="157"/>
    <s v="E-M-0.5"/>
    <n v="5"/>
    <s v="Elonore Goodings"/>
    <s v="tfero4n@comsenz.com"/>
    <x v="0"/>
    <s v="Exc"/>
    <s v="M"/>
    <x v="1"/>
    <n v="8.25"/>
    <n v="41.25"/>
    <x v="1"/>
    <x v="0"/>
    <x v="0"/>
  </r>
  <r>
    <s v="ABO-29054-365"/>
    <x v="149"/>
    <x v="158"/>
    <s v="A-M-0.5"/>
    <n v="6"/>
    <s v="Terencio O'Moylan"/>
    <s v=""/>
    <x v="1"/>
    <s v="Ara"/>
    <s v="M"/>
    <x v="1"/>
    <n v="6.75"/>
    <n v="40.5"/>
    <x v="2"/>
    <x v="0"/>
    <x v="1"/>
  </r>
  <r>
    <s v="TKN-58485-031"/>
    <x v="150"/>
    <x v="159"/>
    <s v="R-D-1"/>
    <n v="2"/>
    <s v="Wyatan Fetherston"/>
    <s v="fdauney4p@sphinn.com"/>
    <x v="1"/>
    <s v="Rob"/>
    <s v="D"/>
    <x v="0"/>
    <n v="8.9499999999999993"/>
    <n v="17.899999999999999"/>
    <x v="0"/>
    <x v="2"/>
    <x v="1"/>
  </r>
  <r>
    <s v="RCK-04069-371"/>
    <x v="151"/>
    <x v="160"/>
    <s v="E-L-2.5"/>
    <n v="2"/>
    <s v="Wesley Giorgioni"/>
    <s v="searley4q@youku.com"/>
    <x v="2"/>
    <s v="Exc"/>
    <s v="L"/>
    <x v="2"/>
    <n v="34.154999999999994"/>
    <n v="68.309999999999988"/>
    <x v="1"/>
    <x v="1"/>
    <x v="1"/>
  </r>
  <r>
    <s v="IRJ-67095-738"/>
    <x v="13"/>
    <x v="161"/>
    <s v="E-M-2.5"/>
    <n v="2"/>
    <s v="Christy Franseco"/>
    <s v="mchamberlayne4r@bigcartel.com"/>
    <x v="0"/>
    <s v="Exc"/>
    <s v="M"/>
    <x v="2"/>
    <n v="31.624999999999996"/>
    <n v="63.249999999999993"/>
    <x v="1"/>
    <x v="0"/>
    <x v="0"/>
  </r>
  <r>
    <s v="VEA-31961-977"/>
    <x v="79"/>
    <x v="162"/>
    <s v="E-D-0.5"/>
    <n v="3"/>
    <s v="Catarina Donn"/>
    <s v="bflaherty4s@moonfruit.com"/>
    <x v="1"/>
    <s v="Exc"/>
    <s v="D"/>
    <x v="1"/>
    <n v="7.29"/>
    <n v="21.87"/>
    <x v="1"/>
    <x v="2"/>
    <x v="1"/>
  </r>
  <r>
    <s v="BAF-42286-205"/>
    <x v="152"/>
    <x v="163"/>
    <s v="R-M-2.5"/>
    <n v="4"/>
    <s v="Rebeka Worg"/>
    <s v="ocolbeck4t@sina.com.cn"/>
    <x v="0"/>
    <s v="Rob"/>
    <s v="M"/>
    <x v="2"/>
    <n v="22.884999999999998"/>
    <n v="91.539999999999992"/>
    <x v="0"/>
    <x v="0"/>
    <x v="1"/>
  </r>
  <r>
    <s v="WOR-52762-511"/>
    <x v="153"/>
    <x v="164"/>
    <s v="E-L-2.5"/>
    <n v="6"/>
    <s v="Shelli Keynd"/>
    <s v=""/>
    <x v="0"/>
    <s v="Exc"/>
    <s v="L"/>
    <x v="2"/>
    <n v="34.154999999999994"/>
    <n v="204.92999999999995"/>
    <x v="1"/>
    <x v="1"/>
    <x v="0"/>
  </r>
  <r>
    <s v="ZWK-03995-815"/>
    <x v="154"/>
    <x v="165"/>
    <s v="E-M-2.5"/>
    <n v="2"/>
    <s v="Joshuah Awdry"/>
    <s v="ehobbing4v@nsw.gov.au"/>
    <x v="0"/>
    <s v="Exc"/>
    <s v="M"/>
    <x v="2"/>
    <n v="31.624999999999996"/>
    <n v="63.249999999999993"/>
    <x v="1"/>
    <x v="0"/>
    <x v="0"/>
  </r>
  <r>
    <s v="CKF-43291-846"/>
    <x v="155"/>
    <x v="166"/>
    <s v="E-L-2.5"/>
    <n v="1"/>
    <s v="Selie Baulcombe"/>
    <s v="othynne4w@auda.org.au"/>
    <x v="0"/>
    <s v="Exc"/>
    <s v="L"/>
    <x v="2"/>
    <n v="34.154999999999994"/>
    <n v="34.154999999999994"/>
    <x v="1"/>
    <x v="1"/>
    <x v="0"/>
  </r>
  <r>
    <s v="RMW-74160-339"/>
    <x v="156"/>
    <x v="167"/>
    <s v="R-L-2.5"/>
    <n v="4"/>
    <s v="Jodee Caldicott"/>
    <s v="eheining4x@flickr.com"/>
    <x v="0"/>
    <s v="Rob"/>
    <s v="L"/>
    <x v="2"/>
    <n v="27.484999999999996"/>
    <n v="109.93999999999998"/>
    <x v="0"/>
    <x v="1"/>
    <x v="0"/>
  </r>
  <r>
    <s v="FMT-94584-786"/>
    <x v="22"/>
    <x v="168"/>
    <s v="A-L-1"/>
    <n v="2"/>
    <s v="Willey Romao"/>
    <s v="kmelloi4y@imdb.com"/>
    <x v="0"/>
    <s v="Ara"/>
    <s v="L"/>
    <x v="0"/>
    <n v="12.95"/>
    <n v="25.9"/>
    <x v="2"/>
    <x v="1"/>
    <x v="1"/>
  </r>
  <r>
    <s v="NWT-78222-575"/>
    <x v="157"/>
    <x v="169"/>
    <s v="A-D-0.2"/>
    <n v="1"/>
    <s v="Tomasina Cotmore"/>
    <s v=""/>
    <x v="1"/>
    <s v="Ara"/>
    <s v="D"/>
    <x v="3"/>
    <n v="2.9849999999999999"/>
    <n v="2.9849999999999999"/>
    <x v="2"/>
    <x v="2"/>
    <x v="1"/>
  </r>
  <r>
    <s v="EOI-02511-919"/>
    <x v="158"/>
    <x v="170"/>
    <s v="E-L-0.2"/>
    <n v="5"/>
    <s v="Nicko Corps"/>
    <s v="amussen50@51.la"/>
    <x v="0"/>
    <s v="Exc"/>
    <s v="L"/>
    <x v="3"/>
    <n v="4.4550000000000001"/>
    <n v="22.274999999999999"/>
    <x v="1"/>
    <x v="1"/>
    <x v="1"/>
  </r>
  <r>
    <s v="EOI-02511-919"/>
    <x v="158"/>
    <x v="170"/>
    <s v="A-D-0.5"/>
    <n v="5"/>
    <s v="Christabel Rubury"/>
    <s v="amussen50@51.la"/>
    <x v="0"/>
    <s v="Ara"/>
    <s v="D"/>
    <x v="1"/>
    <n v="5.97"/>
    <n v="29.849999999999998"/>
    <x v="2"/>
    <x v="2"/>
    <x v="1"/>
  </r>
  <r>
    <s v="UCT-03935-589"/>
    <x v="78"/>
    <x v="171"/>
    <s v="R-D-0.5"/>
    <n v="6"/>
    <s v="Parker Tofful"/>
    <s v="amundford52@nbcnews.com"/>
    <x v="0"/>
    <s v="Rob"/>
    <s v="D"/>
    <x v="1"/>
    <n v="5.3699999999999992"/>
    <n v="32.22"/>
    <x v="0"/>
    <x v="2"/>
    <x v="1"/>
  </r>
  <r>
    <s v="SBI-60013-494"/>
    <x v="159"/>
    <x v="172"/>
    <s v="E-M-0.2"/>
    <n v="2"/>
    <s v="Saree Ellesworth"/>
    <s v="twalas53@google.ca"/>
    <x v="0"/>
    <s v="Exc"/>
    <s v="M"/>
    <x v="3"/>
    <n v="4.125"/>
    <n v="8.25"/>
    <x v="1"/>
    <x v="0"/>
    <x v="1"/>
  </r>
  <r>
    <s v="QRA-73277-814"/>
    <x v="160"/>
    <x v="173"/>
    <s v="A-L-0.5"/>
    <n v="4"/>
    <s v="Leesa Flaonier"/>
    <s v="iblazewicz54@thetimes.co.uk"/>
    <x v="0"/>
    <s v="Ara"/>
    <s v="L"/>
    <x v="1"/>
    <n v="7.77"/>
    <n v="31.08"/>
    <x v="2"/>
    <x v="1"/>
    <x v="1"/>
  </r>
  <r>
    <s v="EQE-31648-909"/>
    <x v="161"/>
    <x v="174"/>
    <s v="E-D-0.5"/>
    <n v="5"/>
    <s v="Corinna Catcheside"/>
    <s v="arizzetti55@naver.com"/>
    <x v="0"/>
    <s v="Exc"/>
    <s v="D"/>
    <x v="1"/>
    <n v="7.29"/>
    <n v="36.450000000000003"/>
    <x v="1"/>
    <x v="2"/>
    <x v="0"/>
  </r>
  <r>
    <s v="QOO-24615-950"/>
    <x v="162"/>
    <x v="175"/>
    <s v="R-M-2.5"/>
    <n v="3"/>
    <s v="Terri Farra"/>
    <s v="mmeriet56@noaa.gov"/>
    <x v="0"/>
    <s v="Rob"/>
    <s v="M"/>
    <x v="2"/>
    <n v="22.884999999999998"/>
    <n v="68.655000000000001"/>
    <x v="0"/>
    <x v="0"/>
    <x v="1"/>
  </r>
  <r>
    <s v="WDV-73864-037"/>
    <x v="70"/>
    <x v="176"/>
    <s v="L-M-0.5"/>
    <n v="5"/>
    <s v="Gothart Bamfield"/>
    <s v="lpratt57@netvibes.com"/>
    <x v="0"/>
    <s v="Lib"/>
    <s v="M"/>
    <x v="1"/>
    <n v="8.73"/>
    <n v="43.650000000000006"/>
    <x v="3"/>
    <x v="0"/>
    <x v="0"/>
  </r>
  <r>
    <s v="PKR-88575-066"/>
    <x v="163"/>
    <x v="177"/>
    <s v="E-L-0.2"/>
    <n v="1"/>
    <s v="Judd De Leek"/>
    <s v="akitchingham58@com.com"/>
    <x v="0"/>
    <s v="Exc"/>
    <s v="L"/>
    <x v="3"/>
    <n v="4.4550000000000001"/>
    <n v="4.4550000000000001"/>
    <x v="1"/>
    <x v="1"/>
    <x v="0"/>
  </r>
  <r>
    <s v="BWR-85735-955"/>
    <x v="153"/>
    <x v="178"/>
    <s v="L-M-1"/>
    <n v="3"/>
    <s v="Jany Rudeforth"/>
    <s v="bbartholin59@xinhuanet.com"/>
    <x v="0"/>
    <s v="Lib"/>
    <s v="M"/>
    <x v="0"/>
    <n v="14.55"/>
    <n v="43.650000000000006"/>
    <x v="3"/>
    <x v="0"/>
    <x v="0"/>
  </r>
  <r>
    <s v="YFX-64795-136"/>
    <x v="164"/>
    <x v="179"/>
    <s v="L-M-2.5"/>
    <n v="1"/>
    <s v="Fanni Marti"/>
    <s v="mprinn5a@usa.gov"/>
    <x v="0"/>
    <s v="Lib"/>
    <s v="M"/>
    <x v="2"/>
    <n v="33.464999999999996"/>
    <n v="33.464999999999996"/>
    <x v="3"/>
    <x v="0"/>
    <x v="0"/>
  </r>
  <r>
    <s v="DDO-71442-967"/>
    <x v="165"/>
    <x v="180"/>
    <s v="L-D-0.2"/>
    <n v="5"/>
    <s v="Elka Windress"/>
    <s v="abaudino5b@netvibes.com"/>
    <x v="0"/>
    <s v="Lib"/>
    <s v="D"/>
    <x v="3"/>
    <n v="3.8849999999999998"/>
    <n v="19.424999999999997"/>
    <x v="3"/>
    <x v="2"/>
    <x v="0"/>
  </r>
  <r>
    <s v="ILQ-11027-588"/>
    <x v="166"/>
    <x v="181"/>
    <s v="E-D-1"/>
    <n v="6"/>
    <s v="Nickey Dimbleby"/>
    <s v="ppetrushanko5c@blinklist.com"/>
    <x v="1"/>
    <s v="Exc"/>
    <s v="D"/>
    <x v="0"/>
    <n v="12.15"/>
    <n v="72.900000000000006"/>
    <x v="1"/>
    <x v="2"/>
    <x v="0"/>
  </r>
  <r>
    <s v="KRZ-13868-122"/>
    <x v="167"/>
    <x v="182"/>
    <s v="E-L-1"/>
    <n v="3"/>
    <s v="Lenore Messenbird"/>
    <s v=""/>
    <x v="0"/>
    <s v="Exc"/>
    <s v="L"/>
    <x v="0"/>
    <n v="14.85"/>
    <n v="44.55"/>
    <x v="1"/>
    <x v="1"/>
    <x v="1"/>
  </r>
  <r>
    <s v="VRM-93594-914"/>
    <x v="168"/>
    <x v="183"/>
    <s v="E-D-0.5"/>
    <n v="5"/>
    <s v="Maisie Sarvar"/>
    <s v="elaird5e@bing.com"/>
    <x v="0"/>
    <s v="Exc"/>
    <s v="D"/>
    <x v="1"/>
    <n v="7.29"/>
    <n v="36.450000000000003"/>
    <x v="1"/>
    <x v="2"/>
    <x v="1"/>
  </r>
  <r>
    <s v="HXL-22497-359"/>
    <x v="169"/>
    <x v="184"/>
    <s v="A-L-1"/>
    <n v="3"/>
    <s v="Sloan Diviny"/>
    <s v="mhowsden5f@infoseek.co.jp"/>
    <x v="0"/>
    <s v="Ara"/>
    <s v="L"/>
    <x v="0"/>
    <n v="12.95"/>
    <n v="38.849999999999994"/>
    <x v="2"/>
    <x v="1"/>
    <x v="1"/>
  </r>
  <r>
    <s v="NOP-21394-646"/>
    <x v="170"/>
    <x v="185"/>
    <s v="E-L-0.5"/>
    <n v="6"/>
    <s v="Anson Iddison"/>
    <s v="ncuttler5g@parallels.com"/>
    <x v="0"/>
    <s v="Exc"/>
    <s v="L"/>
    <x v="1"/>
    <n v="8.91"/>
    <n v="53.46"/>
    <x v="1"/>
    <x v="1"/>
    <x v="1"/>
  </r>
  <r>
    <s v="NOP-21394-646"/>
    <x v="170"/>
    <x v="185"/>
    <s v="L-D-2.5"/>
    <n v="2"/>
    <s v="Dov Sprosson"/>
    <s v="ncuttler5g@parallels.com"/>
    <x v="0"/>
    <s v="Lib"/>
    <s v="D"/>
    <x v="2"/>
    <n v="29.784999999999997"/>
    <n v="59.569999999999993"/>
    <x v="3"/>
    <x v="2"/>
    <x v="1"/>
  </r>
  <r>
    <s v="NOP-21394-646"/>
    <x v="170"/>
    <x v="185"/>
    <s v="L-D-2.5"/>
    <n v="3"/>
    <s v="Randal Longfield"/>
    <s v="ncuttler5g@parallels.com"/>
    <x v="0"/>
    <s v="Lib"/>
    <s v="D"/>
    <x v="2"/>
    <n v="29.784999999999997"/>
    <n v="89.35499999999999"/>
    <x v="3"/>
    <x v="2"/>
    <x v="1"/>
  </r>
  <r>
    <s v="NOP-21394-646"/>
    <x v="170"/>
    <x v="185"/>
    <s v="L-L-0.5"/>
    <n v="4"/>
    <s v="Gregorius Kislingbury"/>
    <s v="ncuttler5g@parallels.com"/>
    <x v="0"/>
    <s v="Lib"/>
    <s v="L"/>
    <x v="1"/>
    <n v="9.51"/>
    <n v="38.04"/>
    <x v="3"/>
    <x v="1"/>
    <x v="1"/>
  </r>
  <r>
    <s v="NOP-21394-646"/>
    <x v="170"/>
    <x v="185"/>
    <s v="E-M-1"/>
    <n v="3"/>
    <s v="Xenos Gibbons"/>
    <s v="ncuttler5g@parallels.com"/>
    <x v="0"/>
    <s v="Exc"/>
    <s v="M"/>
    <x v="0"/>
    <n v="13.75"/>
    <n v="41.25"/>
    <x v="1"/>
    <x v="0"/>
    <x v="1"/>
  </r>
  <r>
    <s v="FTV-77095-168"/>
    <x v="171"/>
    <x v="186"/>
    <s v="L-L-0.5"/>
    <n v="6"/>
    <s v="Gale Croysdale"/>
    <s v=""/>
    <x v="0"/>
    <s v="Lib"/>
    <s v="L"/>
    <x v="1"/>
    <n v="9.51"/>
    <n v="57.06"/>
    <x v="3"/>
    <x v="1"/>
    <x v="1"/>
  </r>
  <r>
    <s v="BOR-02906-411"/>
    <x v="172"/>
    <x v="187"/>
    <s v="L-D-2.5"/>
    <n v="6"/>
    <s v="Tania Craggs"/>
    <s v="tfelip5m@typepad.com"/>
    <x v="0"/>
    <s v="Lib"/>
    <s v="D"/>
    <x v="2"/>
    <n v="29.784999999999997"/>
    <n v="178.70999999999998"/>
    <x v="3"/>
    <x v="2"/>
    <x v="0"/>
  </r>
  <r>
    <s v="WMP-68847-770"/>
    <x v="173"/>
    <x v="188"/>
    <s v="L-L-0.2"/>
    <n v="1"/>
    <s v="Auguste Rizon"/>
    <s v="vle5n@disqus.com"/>
    <x v="0"/>
    <s v="Lib"/>
    <s v="L"/>
    <x v="3"/>
    <n v="4.7549999999999999"/>
    <n v="4.7549999999999999"/>
    <x v="3"/>
    <x v="1"/>
    <x v="1"/>
  </r>
  <r>
    <s v="TMO-22785-872"/>
    <x v="174"/>
    <x v="189"/>
    <s v="E-M-1"/>
    <n v="6"/>
    <s v="Felice Miell"/>
    <s v=""/>
    <x v="0"/>
    <s v="Exc"/>
    <s v="M"/>
    <x v="0"/>
    <n v="13.75"/>
    <n v="82.5"/>
    <x v="1"/>
    <x v="0"/>
    <x v="1"/>
  </r>
  <r>
    <s v="TJG-73587-353"/>
    <x v="175"/>
    <x v="190"/>
    <s v="R-D-0.2"/>
    <n v="3"/>
    <s v="Giordano Lorenzin"/>
    <s v=""/>
    <x v="0"/>
    <s v="Rob"/>
    <s v="D"/>
    <x v="3"/>
    <n v="2.6849999999999996"/>
    <n v="8.0549999999999997"/>
    <x v="0"/>
    <x v="2"/>
    <x v="0"/>
  </r>
  <r>
    <s v="OOU-61343-455"/>
    <x v="176"/>
    <x v="191"/>
    <s v="A-M-1"/>
    <n v="2"/>
    <s v="Freeland Missenden"/>
    <s v="npoolman5q@howstuffworks.com"/>
    <x v="0"/>
    <s v="Ara"/>
    <s v="M"/>
    <x v="0"/>
    <n v="11.25"/>
    <n v="22.5"/>
    <x v="2"/>
    <x v="0"/>
    <x v="1"/>
  </r>
  <r>
    <s v="RMA-08327-369"/>
    <x v="142"/>
    <x v="192"/>
    <s v="A-M-0.5"/>
    <n v="6"/>
    <s v="Kiri Avramow"/>
    <s v="oduny5r@constantcontact.com"/>
    <x v="0"/>
    <s v="Ara"/>
    <s v="M"/>
    <x v="1"/>
    <n v="6.75"/>
    <n v="40.5"/>
    <x v="2"/>
    <x v="0"/>
    <x v="0"/>
  </r>
  <r>
    <s v="SFB-97929-779"/>
    <x v="177"/>
    <x v="193"/>
    <s v="E-D-0.5"/>
    <n v="4"/>
    <s v="Reggis Pracy"/>
    <s v="chalfhide5s@google.ru"/>
    <x v="1"/>
    <s v="Exc"/>
    <s v="D"/>
    <x v="1"/>
    <n v="7.29"/>
    <n v="29.16"/>
    <x v="1"/>
    <x v="2"/>
    <x v="0"/>
  </r>
  <r>
    <s v="AUP-10128-606"/>
    <x v="178"/>
    <x v="194"/>
    <s v="A-M-0.5"/>
    <n v="1"/>
    <s v="Broderick McGilvra"/>
    <s v="fmalecky5t@list-manage.com"/>
    <x v="2"/>
    <s v="Ara"/>
    <s v="M"/>
    <x v="1"/>
    <n v="6.75"/>
    <n v="6.75"/>
    <x v="2"/>
    <x v="0"/>
    <x v="1"/>
  </r>
  <r>
    <s v="YTW-40242-005"/>
    <x v="179"/>
    <x v="195"/>
    <s v="L-D-1"/>
    <n v="4"/>
    <s v="Anthia McKeller"/>
    <s v="aattwater5u@wikia.com"/>
    <x v="0"/>
    <s v="Lib"/>
    <s v="D"/>
    <x v="0"/>
    <n v="12.95"/>
    <n v="51.8"/>
    <x v="3"/>
    <x v="2"/>
    <x v="0"/>
  </r>
  <r>
    <s v="PRP-53390-819"/>
    <x v="180"/>
    <x v="196"/>
    <s v="E-L-0.5"/>
    <n v="6"/>
    <s v="Nevins Glowacz"/>
    <s v="mwhellans5v@mapquest.com"/>
    <x v="0"/>
    <s v="Exc"/>
    <s v="L"/>
    <x v="1"/>
    <n v="8.91"/>
    <n v="53.46"/>
    <x v="1"/>
    <x v="1"/>
    <x v="1"/>
  </r>
  <r>
    <s v="GSJ-01065-125"/>
    <x v="181"/>
    <x v="197"/>
    <s v="E-D-0.2"/>
    <n v="4"/>
    <s v="Yulma Dombrell"/>
    <s v="dcamilletti5w@businesswire.com"/>
    <x v="0"/>
    <s v="Exc"/>
    <s v="D"/>
    <x v="3"/>
    <n v="3.645"/>
    <n v="14.58"/>
    <x v="1"/>
    <x v="2"/>
    <x v="0"/>
  </r>
  <r>
    <s v="YQU-65147-580"/>
    <x v="182"/>
    <x v="198"/>
    <s v="R-D-2.5"/>
    <n v="1"/>
    <s v="Manuel Darrigoe"/>
    <s v="egalgey5x@wufoo.com"/>
    <x v="0"/>
    <s v="Rob"/>
    <s v="D"/>
    <x v="2"/>
    <n v="20.584999999999997"/>
    <n v="20.584999999999997"/>
    <x v="0"/>
    <x v="2"/>
    <x v="1"/>
  </r>
  <r>
    <s v="QPM-95832-683"/>
    <x v="183"/>
    <x v="199"/>
    <s v="L-L-1"/>
    <n v="2"/>
    <s v="Minetta Ackrill"/>
    <s v="mhame5y@newsvine.com"/>
    <x v="1"/>
    <s v="Lib"/>
    <s v="L"/>
    <x v="0"/>
    <n v="15.85"/>
    <n v="31.7"/>
    <x v="3"/>
    <x v="1"/>
    <x v="1"/>
  </r>
  <r>
    <s v="BNQ-88920-567"/>
    <x v="184"/>
    <x v="200"/>
    <s v="L-D-0.2"/>
    <n v="6"/>
    <s v="Melosa Kippen"/>
    <s v="igurnee5z@usnews.com"/>
    <x v="0"/>
    <s v="Lib"/>
    <s v="D"/>
    <x v="3"/>
    <n v="3.8849999999999998"/>
    <n v="23.31"/>
    <x v="3"/>
    <x v="2"/>
    <x v="1"/>
  </r>
  <r>
    <s v="PUX-47906-110"/>
    <x v="185"/>
    <x v="201"/>
    <s v="L-M-1"/>
    <n v="4"/>
    <s v="Rod Gowdie"/>
    <s v="asnowding60@comsenz.com"/>
    <x v="0"/>
    <s v="Lib"/>
    <s v="M"/>
    <x v="0"/>
    <n v="14.55"/>
    <n v="58.2"/>
    <x v="3"/>
    <x v="0"/>
    <x v="0"/>
  </r>
  <r>
    <s v="COL-72079-610"/>
    <x v="186"/>
    <x v="202"/>
    <s v="E-L-0.5"/>
    <n v="4"/>
    <s v="Nevsa Fields"/>
    <s v="gpoinsett61@berkeley.edu"/>
    <x v="0"/>
    <s v="Exc"/>
    <s v="L"/>
    <x v="1"/>
    <n v="8.91"/>
    <n v="35.64"/>
    <x v="1"/>
    <x v="1"/>
    <x v="1"/>
  </r>
  <r>
    <s v="LBC-45686-819"/>
    <x v="187"/>
    <x v="203"/>
    <s v="A-M-1"/>
    <n v="5"/>
    <s v="Orly Ryland"/>
    <s v="rfurman62@t.co"/>
    <x v="1"/>
    <s v="Ara"/>
    <s v="M"/>
    <x v="0"/>
    <n v="11.25"/>
    <n v="56.25"/>
    <x v="2"/>
    <x v="0"/>
    <x v="0"/>
  </r>
  <r>
    <s v="BLQ-03709-265"/>
    <x v="148"/>
    <x v="204"/>
    <s v="R-L-0.2"/>
    <n v="3"/>
    <s v="Brandy Lottrington"/>
    <s v="ccrosier63@xrea.com"/>
    <x v="0"/>
    <s v="Rob"/>
    <s v="L"/>
    <x v="3"/>
    <n v="3.5849999999999995"/>
    <n v="10.754999999999999"/>
    <x v="0"/>
    <x v="1"/>
    <x v="1"/>
  </r>
  <r>
    <s v="BLQ-03709-265"/>
    <x v="148"/>
    <x v="204"/>
    <s v="R-M-0.2"/>
    <n v="5"/>
    <s v="Chickie Ragless"/>
    <s v="ccrosier63@xrea.com"/>
    <x v="0"/>
    <s v="Rob"/>
    <s v="M"/>
    <x v="3"/>
    <n v="2.9849999999999999"/>
    <n v="14.924999999999999"/>
    <x v="0"/>
    <x v="0"/>
    <x v="1"/>
  </r>
  <r>
    <s v="VFZ-91673-181"/>
    <x v="188"/>
    <x v="205"/>
    <s v="A-L-1"/>
    <n v="6"/>
    <s v="Koralle Heads"/>
    <s v="lrushmer65@europa.eu"/>
    <x v="0"/>
    <s v="Ara"/>
    <s v="L"/>
    <x v="0"/>
    <n v="12.95"/>
    <n v="77.699999999999989"/>
    <x v="2"/>
    <x v="1"/>
    <x v="0"/>
  </r>
  <r>
    <s v="WKD-81956-870"/>
    <x v="189"/>
    <x v="206"/>
    <s v="L-D-0.5"/>
    <n v="3"/>
    <s v="Rasia Jacquemard"/>
    <s v="wedinborough66@github.io"/>
    <x v="0"/>
    <s v="Lib"/>
    <s v="D"/>
    <x v="1"/>
    <n v="7.77"/>
    <n v="23.31"/>
    <x v="3"/>
    <x v="2"/>
    <x v="1"/>
  </r>
  <r>
    <s v="TNI-91067-006"/>
    <x v="190"/>
    <x v="207"/>
    <s v="E-L-1"/>
    <n v="4"/>
    <s v="Wain Cholomin"/>
    <s v=""/>
    <x v="0"/>
    <s v="Exc"/>
    <s v="L"/>
    <x v="0"/>
    <n v="14.85"/>
    <n v="59.4"/>
    <x v="1"/>
    <x v="1"/>
    <x v="0"/>
  </r>
  <r>
    <s v="IZA-61469-812"/>
    <x v="191"/>
    <x v="208"/>
    <s v="L-D-2.5"/>
    <n v="4"/>
    <s v="Pru Durban"/>
    <s v="kbromehead68@un.org"/>
    <x v="0"/>
    <s v="Lib"/>
    <s v="D"/>
    <x v="2"/>
    <n v="29.784999999999997"/>
    <n v="119.13999999999999"/>
    <x v="3"/>
    <x v="2"/>
    <x v="0"/>
  </r>
  <r>
    <s v="PSS-22466-862"/>
    <x v="192"/>
    <x v="209"/>
    <s v="R-L-0.2"/>
    <n v="4"/>
    <s v="Sim Pamphilon"/>
    <s v="ewesterman69@si.edu"/>
    <x v="1"/>
    <s v="Rob"/>
    <s v="L"/>
    <x v="3"/>
    <n v="3.5849999999999995"/>
    <n v="14.339999999999998"/>
    <x v="0"/>
    <x v="1"/>
    <x v="1"/>
  </r>
  <r>
    <s v="REH-56504-397"/>
    <x v="193"/>
    <x v="210"/>
    <s v="A-M-2.5"/>
    <n v="5"/>
    <s v="Morgen Seson"/>
    <s v="ahutchens6a@amazonaws.com"/>
    <x v="0"/>
    <s v="Ara"/>
    <s v="M"/>
    <x v="2"/>
    <n v="25.874999999999996"/>
    <n v="129.37499999999997"/>
    <x v="2"/>
    <x v="0"/>
    <x v="1"/>
  </r>
  <r>
    <s v="ALA-62598-016"/>
    <x v="194"/>
    <x v="211"/>
    <s v="R-D-0.2"/>
    <n v="6"/>
    <s v="Reube Cawley"/>
    <s v="nwyvill6b@naver.com"/>
    <x v="2"/>
    <s v="Rob"/>
    <s v="D"/>
    <x v="3"/>
    <n v="2.6849999999999996"/>
    <n v="16.11"/>
    <x v="0"/>
    <x v="2"/>
    <x v="0"/>
  </r>
  <r>
    <s v="EYE-70374-835"/>
    <x v="195"/>
    <x v="212"/>
    <s v="R-L-0.2"/>
    <n v="5"/>
    <s v="Agnes Adamides"/>
    <s v="bmathon6c@barnesandnoble.com"/>
    <x v="0"/>
    <s v="Rob"/>
    <s v="L"/>
    <x v="3"/>
    <n v="3.5849999999999995"/>
    <n v="17.924999999999997"/>
    <x v="0"/>
    <x v="1"/>
    <x v="1"/>
  </r>
  <r>
    <s v="CCZ-19589-212"/>
    <x v="196"/>
    <x v="213"/>
    <s v="L-M-0.2"/>
    <n v="2"/>
    <s v="Rodolfo Willoway"/>
    <s v="kstreight6d@about.com"/>
    <x v="0"/>
    <s v="Lib"/>
    <s v="M"/>
    <x v="3"/>
    <n v="4.3650000000000002"/>
    <n v="8.73"/>
    <x v="3"/>
    <x v="0"/>
    <x v="1"/>
  </r>
  <r>
    <s v="BPT-83989-157"/>
    <x v="197"/>
    <x v="214"/>
    <s v="A-M-2.5"/>
    <n v="2"/>
    <s v="Araldo Bilbrook"/>
    <s v="pcutchie6e@globo.com"/>
    <x v="0"/>
    <s v="Ara"/>
    <s v="M"/>
    <x v="2"/>
    <n v="25.874999999999996"/>
    <n v="51.749999999999993"/>
    <x v="2"/>
    <x v="0"/>
    <x v="1"/>
  </r>
  <r>
    <s v="YFH-87456-208"/>
    <x v="198"/>
    <x v="215"/>
    <s v="L-M-0.2"/>
    <n v="2"/>
    <s v="Borg Daile"/>
    <s v=""/>
    <x v="0"/>
    <s v="Lib"/>
    <s v="M"/>
    <x v="3"/>
    <n v="4.3650000000000002"/>
    <n v="8.73"/>
    <x v="3"/>
    <x v="0"/>
    <x v="0"/>
  </r>
  <r>
    <s v="JLN-14700-924"/>
    <x v="199"/>
    <x v="216"/>
    <s v="L-L-0.2"/>
    <n v="5"/>
    <s v="Annetta Brentnall"/>
    <s v="cgheraldi6g@opera.com"/>
    <x v="2"/>
    <s v="Lib"/>
    <s v="L"/>
    <x v="3"/>
    <n v="4.7549999999999999"/>
    <n v="23.774999999999999"/>
    <x v="3"/>
    <x v="1"/>
    <x v="1"/>
  </r>
  <r>
    <s v="JVW-22582-137"/>
    <x v="200"/>
    <x v="217"/>
    <s v="E-M-0.2"/>
    <n v="5"/>
    <s v="Dagny Kornel"/>
    <s v="bkenwell6h@over-blog.com"/>
    <x v="0"/>
    <s v="Exc"/>
    <s v="M"/>
    <x v="3"/>
    <n v="4.125"/>
    <n v="20.625"/>
    <x v="1"/>
    <x v="0"/>
    <x v="1"/>
  </r>
  <r>
    <s v="LAA-41879-001"/>
    <x v="201"/>
    <x v="218"/>
    <s v="L-L-2.5"/>
    <n v="1"/>
    <s v="Julius Mccaull"/>
    <s v="tsutty6i@google.es"/>
    <x v="0"/>
    <s v="Lib"/>
    <s v="L"/>
    <x v="2"/>
    <n v="36.454999999999998"/>
    <n v="36.454999999999998"/>
    <x v="3"/>
    <x v="1"/>
    <x v="1"/>
  </r>
  <r>
    <s v="BRV-64870-915"/>
    <x v="202"/>
    <x v="219"/>
    <s v="L-L-2.5"/>
    <n v="5"/>
    <s v="Alberto Hutchinson"/>
    <s v=""/>
    <x v="1"/>
    <s v="Lib"/>
    <s v="L"/>
    <x v="2"/>
    <n v="36.454999999999998"/>
    <n v="182.27499999999998"/>
    <x v="3"/>
    <x v="1"/>
    <x v="1"/>
  </r>
  <r>
    <s v="RGJ-12544-083"/>
    <x v="203"/>
    <x v="220"/>
    <s v="L-D-2.5"/>
    <n v="3"/>
    <s v="Roxine Drivers"/>
    <s v="charce6k@cafepress.com"/>
    <x v="1"/>
    <s v="Lib"/>
    <s v="D"/>
    <x v="2"/>
    <n v="29.784999999999997"/>
    <n v="89.35499999999999"/>
    <x v="3"/>
    <x v="2"/>
    <x v="1"/>
  </r>
  <r>
    <s v="JJX-83339-346"/>
    <x v="204"/>
    <x v="221"/>
    <s v="R-L-0.2"/>
    <n v="1"/>
    <s v="Granger Smallcombe"/>
    <s v=""/>
    <x v="0"/>
    <s v="Rob"/>
    <s v="L"/>
    <x v="3"/>
    <n v="3.5849999999999995"/>
    <n v="3.5849999999999995"/>
    <x v="0"/>
    <x v="1"/>
    <x v="0"/>
  </r>
  <r>
    <s v="BIU-21970-705"/>
    <x v="205"/>
    <x v="222"/>
    <s v="R-M-2.5"/>
    <n v="2"/>
    <s v="Gardy Dimitriou"/>
    <s v="fdrysdale6m@symantec.com"/>
    <x v="0"/>
    <s v="Rob"/>
    <s v="M"/>
    <x v="2"/>
    <n v="22.884999999999998"/>
    <n v="45.769999999999996"/>
    <x v="0"/>
    <x v="0"/>
    <x v="0"/>
  </r>
  <r>
    <s v="ELJ-87741-745"/>
    <x v="206"/>
    <x v="223"/>
    <s v="E-L-1"/>
    <n v="4"/>
    <s v="Ailey Brash"/>
    <s v="dmagowan6n@fc2.com"/>
    <x v="0"/>
    <s v="Exc"/>
    <s v="L"/>
    <x v="0"/>
    <n v="14.85"/>
    <n v="59.4"/>
    <x v="1"/>
    <x v="1"/>
    <x v="1"/>
  </r>
  <r>
    <s v="SGI-48226-857"/>
    <x v="207"/>
    <x v="224"/>
    <s v="A-M-2.5"/>
    <n v="6"/>
    <s v="Wendeline McInerney"/>
    <s v=""/>
    <x v="0"/>
    <s v="Ara"/>
    <s v="M"/>
    <x v="2"/>
    <n v="25.874999999999996"/>
    <n v="155.24999999999997"/>
    <x v="2"/>
    <x v="0"/>
    <x v="0"/>
  </r>
  <r>
    <s v="AHV-66988-037"/>
    <x v="208"/>
    <x v="225"/>
    <s v="R-M-2.5"/>
    <n v="2"/>
    <s v="Stanly Keets"/>
    <s v=""/>
    <x v="0"/>
    <s v="Rob"/>
    <s v="M"/>
    <x v="2"/>
    <n v="22.884999999999998"/>
    <n v="45.769999999999996"/>
    <x v="0"/>
    <x v="0"/>
    <x v="1"/>
  </r>
  <r>
    <s v="ISK-42066-094"/>
    <x v="209"/>
    <x v="226"/>
    <s v="E-D-1"/>
    <n v="3"/>
    <s v="Keefer Cake"/>
    <s v="srushbrooke6q@youku.com"/>
    <x v="0"/>
    <s v="Exc"/>
    <s v="D"/>
    <x v="0"/>
    <n v="12.15"/>
    <n v="36.450000000000003"/>
    <x v="1"/>
    <x v="2"/>
    <x v="0"/>
  </r>
  <r>
    <s v="FTC-35822-530"/>
    <x v="210"/>
    <x v="227"/>
    <s v="E-D-0.5"/>
    <n v="4"/>
    <s v="Franny Kienlein"/>
    <s v="tdrynan6r@deviantart.com"/>
    <x v="0"/>
    <s v="Exc"/>
    <s v="D"/>
    <x v="1"/>
    <n v="7.29"/>
    <n v="29.16"/>
    <x v="1"/>
    <x v="2"/>
    <x v="0"/>
  </r>
  <r>
    <s v="VSS-56247-688"/>
    <x v="211"/>
    <x v="228"/>
    <s v="L-M-2.5"/>
    <n v="4"/>
    <s v="Becky Semkins"/>
    <s v="eyurkov6s@hud.gov"/>
    <x v="0"/>
    <s v="Lib"/>
    <s v="M"/>
    <x v="2"/>
    <n v="33.464999999999996"/>
    <n v="133.85999999999999"/>
    <x v="3"/>
    <x v="0"/>
    <x v="1"/>
  </r>
  <r>
    <s v="HVW-25584-144"/>
    <x v="212"/>
    <x v="229"/>
    <s v="L-L-0.2"/>
    <n v="5"/>
    <s v="Bob Giannazzi"/>
    <s v="lmallan6t@state.gov"/>
    <x v="0"/>
    <s v="Lib"/>
    <s v="L"/>
    <x v="3"/>
    <n v="4.7549999999999999"/>
    <n v="23.774999999999999"/>
    <x v="3"/>
    <x v="1"/>
    <x v="0"/>
  </r>
  <r>
    <s v="MUY-15309-209"/>
    <x v="213"/>
    <x v="230"/>
    <s v="L-D-1"/>
    <n v="3"/>
    <s v="Uriah Lethbrig"/>
    <s v="gbentjens6u@netlog.com"/>
    <x v="2"/>
    <s v="Lib"/>
    <s v="D"/>
    <x v="0"/>
    <n v="12.95"/>
    <n v="38.849999999999994"/>
    <x v="3"/>
    <x v="2"/>
    <x v="1"/>
  </r>
  <r>
    <s v="VAJ-44572-469"/>
    <x v="63"/>
    <x v="231"/>
    <s v="R-L-0.2"/>
    <n v="6"/>
    <s v="Felicia Jecock"/>
    <s v=""/>
    <x v="1"/>
    <s v="Rob"/>
    <s v="L"/>
    <x v="3"/>
    <n v="3.5849999999999995"/>
    <n v="21.509999999999998"/>
    <x v="0"/>
    <x v="1"/>
    <x v="0"/>
  </r>
  <r>
    <s v="YJU-84377-606"/>
    <x v="214"/>
    <x v="232"/>
    <s v="A-D-1"/>
    <n v="1"/>
    <s v="Hamlen Pallister"/>
    <s v="lentwistle6w@omniture.com"/>
    <x v="0"/>
    <s v="Ara"/>
    <s v="D"/>
    <x v="0"/>
    <n v="9.9499999999999993"/>
    <n v="9.9499999999999993"/>
    <x v="2"/>
    <x v="2"/>
    <x v="0"/>
  </r>
  <r>
    <s v="VNC-93921-469"/>
    <x v="215"/>
    <x v="233"/>
    <s v="L-L-1"/>
    <n v="1"/>
    <s v="Wain Stearley"/>
    <s v="zkiffe74@cyberchimps.com"/>
    <x v="0"/>
    <s v="Lib"/>
    <s v="L"/>
    <x v="0"/>
    <n v="15.85"/>
    <n v="15.85"/>
    <x v="3"/>
    <x v="1"/>
    <x v="0"/>
  </r>
  <r>
    <s v="OGB-91614-810"/>
    <x v="216"/>
    <x v="234"/>
    <s v="R-M-0.2"/>
    <n v="1"/>
    <s v="Alf Housaman"/>
    <s v="macott6y@pagesperso-orange.fr"/>
    <x v="0"/>
    <s v="Rob"/>
    <s v="M"/>
    <x v="3"/>
    <n v="2.9849999999999999"/>
    <n v="2.9849999999999999"/>
    <x v="0"/>
    <x v="0"/>
    <x v="0"/>
  </r>
  <r>
    <s v="BQI-61647-496"/>
    <x v="217"/>
    <x v="235"/>
    <s v="E-M-1"/>
    <n v="5"/>
    <s v="Emelita Shearsby"/>
    <s v="cheaviside6z@rediff.com"/>
    <x v="0"/>
    <s v="Exc"/>
    <s v="M"/>
    <x v="0"/>
    <n v="13.75"/>
    <n v="68.75"/>
    <x v="1"/>
    <x v="0"/>
    <x v="0"/>
  </r>
  <r>
    <s v="IOM-51636-823"/>
    <x v="218"/>
    <x v="236"/>
    <s v="A-D-1"/>
    <n v="3"/>
    <s v="Nadia Erswell"/>
    <s v=""/>
    <x v="0"/>
    <s v="Ara"/>
    <s v="D"/>
    <x v="0"/>
    <n v="9.9499999999999993"/>
    <n v="29.849999999999998"/>
    <x v="2"/>
    <x v="2"/>
    <x v="1"/>
  </r>
  <r>
    <s v="GGD-38107-641"/>
    <x v="219"/>
    <x v="237"/>
    <s v="L-M-1"/>
    <n v="4"/>
    <s v="Diane-marie Wincer"/>
    <s v="lkernan71@wsj.com"/>
    <x v="0"/>
    <s v="Lib"/>
    <s v="M"/>
    <x v="0"/>
    <n v="14.55"/>
    <n v="58.2"/>
    <x v="3"/>
    <x v="0"/>
    <x v="1"/>
  </r>
  <r>
    <s v="LTO-95975-728"/>
    <x v="220"/>
    <x v="238"/>
    <s v="R-L-0.5"/>
    <n v="4"/>
    <s v="Heall Perris"/>
    <s v="rmclae72@dailymotion.com"/>
    <x v="2"/>
    <s v="Rob"/>
    <s v="L"/>
    <x v="1"/>
    <n v="7.169999999999999"/>
    <n v="28.679999999999996"/>
    <x v="0"/>
    <x v="1"/>
    <x v="1"/>
  </r>
  <r>
    <s v="IGM-84664-265"/>
    <x v="114"/>
    <x v="239"/>
    <s v="R-L-0.5"/>
    <n v="3"/>
    <s v="Camellia Kid"/>
    <s v="cblowfelde73@ustream.tv"/>
    <x v="0"/>
    <s v="Rob"/>
    <s v="L"/>
    <x v="1"/>
    <n v="7.169999999999999"/>
    <n v="21.509999999999998"/>
    <x v="0"/>
    <x v="1"/>
    <x v="1"/>
  </r>
  <r>
    <s v="SKO-45740-621"/>
    <x v="221"/>
    <x v="233"/>
    <s v="L-M-0.5"/>
    <n v="2"/>
    <s v="Celia Bakeup"/>
    <s v="zkiffe74@cyberchimps.com"/>
    <x v="0"/>
    <s v="Lib"/>
    <s v="M"/>
    <x v="1"/>
    <n v="8.73"/>
    <n v="17.46"/>
    <x v="3"/>
    <x v="0"/>
    <x v="0"/>
  </r>
  <r>
    <s v="FOJ-02234-063"/>
    <x v="222"/>
    <x v="240"/>
    <s v="E-D-2.5"/>
    <n v="1"/>
    <s v="Pippo Witherington"/>
    <s v="docalleran75@ucla.edu"/>
    <x v="0"/>
    <s v="Exc"/>
    <s v="D"/>
    <x v="2"/>
    <n v="27.945"/>
    <n v="27.945"/>
    <x v="1"/>
    <x v="2"/>
    <x v="0"/>
  </r>
  <r>
    <s v="MSJ-11909-468"/>
    <x v="188"/>
    <x v="241"/>
    <s v="E-D-2.5"/>
    <n v="5"/>
    <s v="Cindra Burling"/>
    <s v="ccromwell76@desdev.cn"/>
    <x v="0"/>
    <s v="Exc"/>
    <s v="D"/>
    <x v="2"/>
    <n v="27.945"/>
    <n v="139.72499999999999"/>
    <x v="1"/>
    <x v="2"/>
    <x v="1"/>
  </r>
  <r>
    <s v="DKB-78053-329"/>
    <x v="223"/>
    <x v="242"/>
    <s v="R-M-0.2"/>
    <n v="2"/>
    <s v="Karl Imorts"/>
    <s v="ihay77@lulu.com"/>
    <x v="2"/>
    <s v="Rob"/>
    <s v="M"/>
    <x v="3"/>
    <n v="2.9849999999999999"/>
    <n v="5.97"/>
    <x v="0"/>
    <x v="0"/>
    <x v="1"/>
  </r>
  <r>
    <s v="DFZ-45083-941"/>
    <x v="224"/>
    <x v="243"/>
    <s v="R-L-2.5"/>
    <n v="1"/>
    <s v="Mag Armistead"/>
    <s v="ttaffarello78@sciencedaily.com"/>
    <x v="0"/>
    <s v="Rob"/>
    <s v="L"/>
    <x v="2"/>
    <n v="27.484999999999996"/>
    <n v="27.484999999999996"/>
    <x v="0"/>
    <x v="1"/>
    <x v="0"/>
  </r>
  <r>
    <s v="OTA-40969-710"/>
    <x v="83"/>
    <x v="244"/>
    <s v="R-L-1"/>
    <n v="5"/>
    <s v="Vasili Upstone"/>
    <s v="mcanty79@jigsy.com"/>
    <x v="0"/>
    <s v="Rob"/>
    <s v="L"/>
    <x v="0"/>
    <n v="11.95"/>
    <n v="59.75"/>
    <x v="0"/>
    <x v="1"/>
    <x v="0"/>
  </r>
  <r>
    <s v="GRH-45571-667"/>
    <x v="104"/>
    <x v="245"/>
    <s v="E-M-1"/>
    <n v="3"/>
    <s v="Erny Stenyng"/>
    <s v="jkopke7a@auda.org.au"/>
    <x v="0"/>
    <s v="Exc"/>
    <s v="M"/>
    <x v="0"/>
    <n v="13.75"/>
    <n v="41.25"/>
    <x v="1"/>
    <x v="0"/>
    <x v="1"/>
  </r>
  <r>
    <s v="NXV-05302-067"/>
    <x v="225"/>
    <x v="246"/>
    <s v="L-M-2.5"/>
    <n v="4"/>
    <s v="Webb Speechly"/>
    <s v=""/>
    <x v="0"/>
    <s v="Lib"/>
    <s v="M"/>
    <x v="2"/>
    <n v="33.464999999999996"/>
    <n v="133.85999999999999"/>
    <x v="3"/>
    <x v="0"/>
    <x v="1"/>
  </r>
  <r>
    <s v="VZH-86274-142"/>
    <x v="226"/>
    <x v="247"/>
    <s v="R-L-1"/>
    <n v="5"/>
    <s v="Lem Pennacci"/>
    <s v=""/>
    <x v="1"/>
    <s v="Rob"/>
    <s v="L"/>
    <x v="0"/>
    <n v="11.95"/>
    <n v="59.75"/>
    <x v="0"/>
    <x v="1"/>
    <x v="0"/>
  </r>
  <r>
    <s v="KIX-93248-135"/>
    <x v="227"/>
    <x v="248"/>
    <s v="A-D-0.5"/>
    <n v="1"/>
    <s v="Donny Fries"/>
    <s v="vhellmore7d@bbc.co.uk"/>
    <x v="0"/>
    <s v="Ara"/>
    <s v="D"/>
    <x v="1"/>
    <n v="5.97"/>
    <n v="5.97"/>
    <x v="2"/>
    <x v="2"/>
    <x v="0"/>
  </r>
  <r>
    <s v="AXR-10962-010"/>
    <x v="180"/>
    <x v="249"/>
    <s v="E-D-1"/>
    <n v="2"/>
    <s v="Nannie Naseby"/>
    <s v="mseawright7e@nbcnews.com"/>
    <x v="2"/>
    <s v="Exc"/>
    <s v="D"/>
    <x v="0"/>
    <n v="12.15"/>
    <n v="24.3"/>
    <x v="1"/>
    <x v="2"/>
    <x v="1"/>
  </r>
  <r>
    <s v="IHS-71573-008"/>
    <x v="228"/>
    <x v="250"/>
    <s v="E-D-0.2"/>
    <n v="6"/>
    <s v="Kris O'Cullen"/>
    <s v="snortheast7f@mashable.com"/>
    <x v="0"/>
    <s v="Exc"/>
    <s v="D"/>
    <x v="3"/>
    <n v="3.645"/>
    <n v="21.87"/>
    <x v="1"/>
    <x v="2"/>
    <x v="0"/>
  </r>
  <r>
    <s v="QTR-19001-114"/>
    <x v="229"/>
    <x v="195"/>
    <s v="A-D-1"/>
    <n v="2"/>
    <s v="Ailey Brash"/>
    <s v="aattwater5u@wikia.com"/>
    <x v="0"/>
    <s v="Ara"/>
    <s v="D"/>
    <x v="0"/>
    <n v="9.9499999999999993"/>
    <n v="19.899999999999999"/>
    <x v="2"/>
    <x v="2"/>
    <x v="0"/>
  </r>
  <r>
    <s v="WBK-62297-910"/>
    <x v="230"/>
    <x v="251"/>
    <s v="A-D-0.2"/>
    <n v="2"/>
    <s v="Amii Gallyon"/>
    <s v="mfearon7h@reverbnation.com"/>
    <x v="0"/>
    <s v="Ara"/>
    <s v="D"/>
    <x v="3"/>
    <n v="2.9849999999999999"/>
    <n v="5.97"/>
    <x v="2"/>
    <x v="2"/>
    <x v="1"/>
  </r>
  <r>
    <s v="OGY-19377-175"/>
    <x v="231"/>
    <x v="252"/>
    <s v="E-D-0.5"/>
    <n v="1"/>
    <s v="Killian Osler"/>
    <s v=""/>
    <x v="1"/>
    <s v="Exc"/>
    <s v="D"/>
    <x v="1"/>
    <n v="7.29"/>
    <n v="7.29"/>
    <x v="1"/>
    <x v="2"/>
    <x v="0"/>
  </r>
  <r>
    <s v="ESR-66651-814"/>
    <x v="80"/>
    <x v="253"/>
    <s v="A-D-0.2"/>
    <n v="4"/>
    <s v="Zack Pellett"/>
    <s v="jsisneros7j@a8.net"/>
    <x v="0"/>
    <s v="Ara"/>
    <s v="D"/>
    <x v="3"/>
    <n v="2.9849999999999999"/>
    <n v="11.94"/>
    <x v="2"/>
    <x v="2"/>
    <x v="0"/>
  </r>
  <r>
    <s v="CPX-46916-770"/>
    <x v="232"/>
    <x v="254"/>
    <s v="R-L-1"/>
    <n v="6"/>
    <s v="Heda Fromant"/>
    <s v="zcarlson7k@bigcartel.com"/>
    <x v="1"/>
    <s v="Rob"/>
    <s v="L"/>
    <x v="0"/>
    <n v="11.95"/>
    <n v="71.699999999999989"/>
    <x v="0"/>
    <x v="1"/>
    <x v="0"/>
  </r>
  <r>
    <s v="MDC-03318-645"/>
    <x v="233"/>
    <x v="255"/>
    <s v="A-L-0.2"/>
    <n v="2"/>
    <s v="Dom Milella"/>
    <s v="wmaddox7l@timesonline.co.uk"/>
    <x v="0"/>
    <s v="Ara"/>
    <s v="L"/>
    <x v="3"/>
    <n v="3.8849999999999998"/>
    <n v="7.77"/>
    <x v="2"/>
    <x v="1"/>
    <x v="1"/>
  </r>
  <r>
    <s v="SFF-86059-407"/>
    <x v="234"/>
    <x v="256"/>
    <s v="A-M-2.5"/>
    <n v="1"/>
    <s v="Bette-ann Munden"/>
    <s v="dhedlestone7m@craigslist.org"/>
    <x v="0"/>
    <s v="Ara"/>
    <s v="M"/>
    <x v="2"/>
    <n v="25.874999999999996"/>
    <n v="25.874999999999996"/>
    <x v="2"/>
    <x v="0"/>
    <x v="1"/>
  </r>
  <r>
    <s v="SCL-94540-788"/>
    <x v="235"/>
    <x v="257"/>
    <s v="E-L-2.5"/>
    <n v="6"/>
    <s v="Nick Brakespear"/>
    <s v="tcrowthe7n@europa.eu"/>
    <x v="0"/>
    <s v="Exc"/>
    <s v="L"/>
    <x v="2"/>
    <n v="34.154999999999994"/>
    <n v="204.92999999999995"/>
    <x v="1"/>
    <x v="1"/>
    <x v="1"/>
  </r>
  <r>
    <s v="HVU-21634-076"/>
    <x v="236"/>
    <x v="258"/>
    <s v="R-L-2.5"/>
    <n v="4"/>
    <s v="Granville Alberts"/>
    <s v="dbury7o@tinyurl.com"/>
    <x v="1"/>
    <s v="Rob"/>
    <s v="L"/>
    <x v="2"/>
    <n v="27.484999999999996"/>
    <n v="109.93999999999998"/>
    <x v="0"/>
    <x v="1"/>
    <x v="0"/>
  </r>
  <r>
    <s v="XUS-73326-418"/>
    <x v="237"/>
    <x v="259"/>
    <s v="E-L-1"/>
    <n v="6"/>
    <s v="Madelaine Sharples"/>
    <s v="gbroadbear7p@omniture.com"/>
    <x v="0"/>
    <s v="Exc"/>
    <s v="L"/>
    <x v="0"/>
    <n v="14.85"/>
    <n v="89.1"/>
    <x v="1"/>
    <x v="1"/>
    <x v="1"/>
  </r>
  <r>
    <s v="XWD-18933-006"/>
    <x v="238"/>
    <x v="260"/>
    <s v="A-L-0.2"/>
    <n v="2"/>
    <s v="Cissiee Raisbeck"/>
    <s v="epalfrey7q@devhub.com"/>
    <x v="0"/>
    <s v="Ara"/>
    <s v="L"/>
    <x v="3"/>
    <n v="3.8849999999999998"/>
    <n v="7.77"/>
    <x v="2"/>
    <x v="1"/>
    <x v="0"/>
  </r>
  <r>
    <s v="HPD-65272-772"/>
    <x v="52"/>
    <x v="261"/>
    <s v="L-M-2.5"/>
    <n v="1"/>
    <s v="Kenton Wetherick"/>
    <s v="pmetrick7r@rakuten.co.jp"/>
    <x v="0"/>
    <s v="Lib"/>
    <s v="M"/>
    <x v="2"/>
    <n v="33.464999999999996"/>
    <n v="33.464999999999996"/>
    <x v="3"/>
    <x v="0"/>
    <x v="0"/>
  </r>
  <r>
    <s v="JEG-93140-224"/>
    <x v="146"/>
    <x v="262"/>
    <s v="E-M-0.5"/>
    <n v="5"/>
    <s v="Hatty Dovydenas"/>
    <s v=""/>
    <x v="0"/>
    <s v="Exc"/>
    <s v="M"/>
    <x v="1"/>
    <n v="8.25"/>
    <n v="41.25"/>
    <x v="1"/>
    <x v="0"/>
    <x v="0"/>
  </r>
  <r>
    <s v="NNH-62058-950"/>
    <x v="239"/>
    <x v="263"/>
    <s v="E-L-1"/>
    <n v="4"/>
    <s v="Brendan Grece"/>
    <s v="kkarby7t@sbwire.com"/>
    <x v="0"/>
    <s v="Exc"/>
    <s v="L"/>
    <x v="0"/>
    <n v="14.85"/>
    <n v="59.4"/>
    <x v="1"/>
    <x v="1"/>
    <x v="0"/>
  </r>
  <r>
    <s v="LTD-71429-845"/>
    <x v="240"/>
    <x v="264"/>
    <s v="A-L-0.5"/>
    <n v="1"/>
    <s v="Abbe Thys"/>
    <s v="fcrumpe7u@ftc.gov"/>
    <x v="2"/>
    <s v="Ara"/>
    <s v="L"/>
    <x v="1"/>
    <n v="7.77"/>
    <n v="7.77"/>
    <x v="2"/>
    <x v="1"/>
    <x v="1"/>
  </r>
  <r>
    <s v="MPV-26985-215"/>
    <x v="241"/>
    <x v="265"/>
    <s v="R-D-0.5"/>
    <n v="1"/>
    <s v="Audra Kelston"/>
    <s v="achatto7v@sakura.ne.jp"/>
    <x v="2"/>
    <s v="Rob"/>
    <s v="D"/>
    <x v="1"/>
    <n v="5.3699999999999992"/>
    <n v="5.3699999999999992"/>
    <x v="0"/>
    <x v="2"/>
    <x v="0"/>
  </r>
  <r>
    <s v="IYO-10245-081"/>
    <x v="242"/>
    <x v="266"/>
    <s v="E-M-2.5"/>
    <n v="3"/>
    <s v="Claiborne Mottram"/>
    <s v=""/>
    <x v="0"/>
    <s v="Exc"/>
    <s v="M"/>
    <x v="2"/>
    <n v="31.624999999999996"/>
    <n v="94.874999999999986"/>
    <x v="1"/>
    <x v="0"/>
    <x v="1"/>
  </r>
  <r>
    <s v="BYZ-39669-954"/>
    <x v="243"/>
    <x v="267"/>
    <s v="L-L-2.5"/>
    <n v="1"/>
    <s v="Donalt Sangwin"/>
    <s v=""/>
    <x v="0"/>
    <s v="Lib"/>
    <s v="L"/>
    <x v="2"/>
    <n v="36.454999999999998"/>
    <n v="36.454999999999998"/>
    <x v="3"/>
    <x v="1"/>
    <x v="1"/>
  </r>
  <r>
    <s v="EFB-72860-209"/>
    <x v="244"/>
    <x v="268"/>
    <s v="A-M-0.2"/>
    <n v="4"/>
    <s v="Herbie Peppard"/>
    <s v="bmergue7y@umn.edu"/>
    <x v="0"/>
    <s v="Ara"/>
    <s v="M"/>
    <x v="3"/>
    <n v="3.375"/>
    <n v="13.5"/>
    <x v="2"/>
    <x v="0"/>
    <x v="0"/>
  </r>
  <r>
    <s v="GMM-72397-378"/>
    <x v="245"/>
    <x v="269"/>
    <s v="R-L-0.2"/>
    <n v="4"/>
    <s v="Maggy Harby"/>
    <s v="kpatise7z@jigsy.com"/>
    <x v="0"/>
    <s v="Rob"/>
    <s v="L"/>
    <x v="3"/>
    <n v="3.5849999999999995"/>
    <n v="14.339999999999998"/>
    <x v="0"/>
    <x v="1"/>
    <x v="1"/>
  </r>
  <r>
    <s v="LYP-52345-883"/>
    <x v="246"/>
    <x v="270"/>
    <s v="E-M-0.5"/>
    <n v="1"/>
    <s v="Phyllys Ormerod"/>
    <s v=""/>
    <x v="1"/>
    <s v="Exc"/>
    <s v="M"/>
    <x v="1"/>
    <n v="8.25"/>
    <n v="8.25"/>
    <x v="1"/>
    <x v="0"/>
    <x v="0"/>
  </r>
  <r>
    <s v="DFK-35846-692"/>
    <x v="247"/>
    <x v="271"/>
    <s v="R-D-0.2"/>
    <n v="5"/>
    <s v="Tymon Zanetti"/>
    <s v=""/>
    <x v="0"/>
    <s v="Rob"/>
    <s v="D"/>
    <x v="3"/>
    <n v="2.6849999999999996"/>
    <n v="13.424999999999997"/>
    <x v="0"/>
    <x v="2"/>
    <x v="0"/>
  </r>
  <r>
    <s v="XAH-93337-609"/>
    <x v="248"/>
    <x v="272"/>
    <s v="A-D-1"/>
    <n v="5"/>
    <s v="Reinaldos Kirtley"/>
    <s v="dduke82@vkontakte.ru"/>
    <x v="0"/>
    <s v="Ara"/>
    <s v="D"/>
    <x v="0"/>
    <n v="9.9499999999999993"/>
    <n v="49.75"/>
    <x v="2"/>
    <x v="2"/>
    <x v="1"/>
  </r>
  <r>
    <s v="QKA-72582-644"/>
    <x v="249"/>
    <x v="273"/>
    <s v="E-M-0.5"/>
    <n v="2"/>
    <s v="Russell Donet"/>
    <s v=""/>
    <x v="1"/>
    <s v="Exc"/>
    <s v="M"/>
    <x v="1"/>
    <n v="8.25"/>
    <n v="16.5"/>
    <x v="1"/>
    <x v="0"/>
    <x v="1"/>
  </r>
  <r>
    <s v="ZDK-84567-102"/>
    <x v="250"/>
    <x v="274"/>
    <s v="A-D-0.5"/>
    <n v="3"/>
    <s v="Rickey Readie"/>
    <s v="ihussey84@mapy.cz"/>
    <x v="0"/>
    <s v="Ara"/>
    <s v="D"/>
    <x v="1"/>
    <n v="5.97"/>
    <n v="17.91"/>
    <x v="2"/>
    <x v="2"/>
    <x v="1"/>
  </r>
  <r>
    <s v="WAV-38301-984"/>
    <x v="251"/>
    <x v="275"/>
    <s v="A-D-0.5"/>
    <n v="5"/>
    <s v="Zilvia Claisse"/>
    <s v="cpinkerton85@upenn.edu"/>
    <x v="0"/>
    <s v="Ara"/>
    <s v="D"/>
    <x v="1"/>
    <n v="5.97"/>
    <n v="29.849999999999998"/>
    <x v="2"/>
    <x v="2"/>
    <x v="1"/>
  </r>
  <r>
    <s v="KZR-33023-209"/>
    <x v="177"/>
    <x v="276"/>
    <s v="E-L-1"/>
    <n v="3"/>
    <s v="Valenka Stansbury"/>
    <s v=""/>
    <x v="0"/>
    <s v="Exc"/>
    <s v="L"/>
    <x v="0"/>
    <n v="14.85"/>
    <n v="44.55"/>
    <x v="1"/>
    <x v="1"/>
    <x v="1"/>
  </r>
  <r>
    <s v="ULM-49433-003"/>
    <x v="252"/>
    <x v="277"/>
    <s v="E-M-1"/>
    <n v="2"/>
    <s v="Jewelle Shenton"/>
    <s v=""/>
    <x v="0"/>
    <s v="Exc"/>
    <s v="M"/>
    <x v="0"/>
    <n v="13.75"/>
    <n v="27.5"/>
    <x v="1"/>
    <x v="0"/>
    <x v="1"/>
  </r>
  <r>
    <s v="SIB-83254-136"/>
    <x v="253"/>
    <x v="278"/>
    <s v="R-M-0.5"/>
    <n v="6"/>
    <s v="Kylie Mowat"/>
    <s v="dvizor88@furl.net"/>
    <x v="0"/>
    <s v="Rob"/>
    <s v="M"/>
    <x v="1"/>
    <n v="5.97"/>
    <n v="35.82"/>
    <x v="0"/>
    <x v="0"/>
    <x v="0"/>
  </r>
  <r>
    <s v="NOK-50349-551"/>
    <x v="254"/>
    <x v="279"/>
    <s v="R-D-0.5"/>
    <n v="3"/>
    <s v="Gabriel Starcks"/>
    <s v="esedgebeer89@oaic.gov.au"/>
    <x v="0"/>
    <s v="Rob"/>
    <s v="D"/>
    <x v="1"/>
    <n v="5.3699999999999992"/>
    <n v="16.11"/>
    <x v="0"/>
    <x v="2"/>
    <x v="0"/>
  </r>
  <r>
    <s v="YIS-96268-844"/>
    <x v="227"/>
    <x v="280"/>
    <s v="E-L-0.2"/>
    <n v="6"/>
    <s v="Kienan Scholard"/>
    <s v="klestrange8a@lulu.com"/>
    <x v="0"/>
    <s v="Exc"/>
    <s v="L"/>
    <x v="3"/>
    <n v="4.4550000000000001"/>
    <n v="26.73"/>
    <x v="1"/>
    <x v="1"/>
    <x v="0"/>
  </r>
  <r>
    <s v="CXI-04933-855"/>
    <x v="110"/>
    <x v="281"/>
    <s v="E-L-2.5"/>
    <n v="6"/>
    <s v="Krissie Hammett"/>
    <s v="ltanti8b@techcrunch.com"/>
    <x v="0"/>
    <s v="Exc"/>
    <s v="L"/>
    <x v="2"/>
    <n v="34.154999999999994"/>
    <n v="204.92999999999995"/>
    <x v="1"/>
    <x v="1"/>
    <x v="0"/>
  </r>
  <r>
    <s v="IZU-90429-382"/>
    <x v="182"/>
    <x v="282"/>
    <s v="A-L-1"/>
    <n v="3"/>
    <s v="Peyter Lauritzen"/>
    <s v="ade8c@1und1.de"/>
    <x v="0"/>
    <s v="Ara"/>
    <s v="L"/>
    <x v="0"/>
    <n v="12.95"/>
    <n v="38.849999999999994"/>
    <x v="2"/>
    <x v="1"/>
    <x v="0"/>
  </r>
  <r>
    <s v="WIT-40912-783"/>
    <x v="255"/>
    <x v="283"/>
    <s v="L-D-0.2"/>
    <n v="4"/>
    <s v="Emalee Rolin"/>
    <s v="tjedrachowicz8d@acquirethisname.com"/>
    <x v="0"/>
    <s v="Lib"/>
    <s v="D"/>
    <x v="3"/>
    <n v="3.8849999999999998"/>
    <n v="15.54"/>
    <x v="3"/>
    <x v="2"/>
    <x v="0"/>
  </r>
  <r>
    <s v="PSD-57291-590"/>
    <x v="256"/>
    <x v="284"/>
    <s v="A-M-0.5"/>
    <n v="1"/>
    <s v="Jorge Bettison"/>
    <s v="pstonner8e@moonfruit.com"/>
    <x v="0"/>
    <s v="Ara"/>
    <s v="M"/>
    <x v="1"/>
    <n v="6.75"/>
    <n v="6.75"/>
    <x v="2"/>
    <x v="0"/>
    <x v="1"/>
  </r>
  <r>
    <s v="GOI-41472-677"/>
    <x v="3"/>
    <x v="285"/>
    <s v="E-D-2.5"/>
    <n v="4"/>
    <s v="Brendin Peattie"/>
    <s v="dtingly8f@goo.ne.jp"/>
    <x v="0"/>
    <s v="Exc"/>
    <s v="D"/>
    <x v="2"/>
    <n v="27.945"/>
    <n v="111.78"/>
    <x v="1"/>
    <x v="2"/>
    <x v="0"/>
  </r>
  <r>
    <s v="KTX-17944-494"/>
    <x v="257"/>
    <x v="286"/>
    <s v="A-L-0.2"/>
    <n v="1"/>
    <s v="Shay Couronne"/>
    <s v="crushe8n@about.me"/>
    <x v="0"/>
    <s v="Ara"/>
    <s v="L"/>
    <x v="3"/>
    <n v="3.8849999999999998"/>
    <n v="3.8849999999999998"/>
    <x v="2"/>
    <x v="1"/>
    <x v="0"/>
  </r>
  <r>
    <s v="RDM-99811-230"/>
    <x v="258"/>
    <x v="287"/>
    <s v="L-M-0.2"/>
    <n v="5"/>
    <s v="Angelia Cleyburn"/>
    <s v="bchecci8h@usa.gov"/>
    <x v="2"/>
    <s v="Lib"/>
    <s v="M"/>
    <x v="3"/>
    <n v="4.3650000000000002"/>
    <n v="21.825000000000003"/>
    <x v="3"/>
    <x v="0"/>
    <x v="1"/>
  </r>
  <r>
    <s v="JTU-55897-581"/>
    <x v="259"/>
    <x v="288"/>
    <s v="R-M-0.2"/>
    <n v="5"/>
    <s v="Betti Lacasa"/>
    <s v="jbagot8i@mac.com"/>
    <x v="0"/>
    <s v="Rob"/>
    <s v="M"/>
    <x v="3"/>
    <n v="2.9849999999999999"/>
    <n v="14.924999999999999"/>
    <x v="0"/>
    <x v="0"/>
    <x v="1"/>
  </r>
  <r>
    <s v="CRK-07584-240"/>
    <x v="260"/>
    <x v="289"/>
    <s v="A-M-1"/>
    <n v="3"/>
    <s v="Vita Pummery"/>
    <s v="ebeeble8j@soundcloud.com"/>
    <x v="0"/>
    <s v="Ara"/>
    <s v="M"/>
    <x v="0"/>
    <n v="11.25"/>
    <n v="33.75"/>
    <x v="2"/>
    <x v="0"/>
    <x v="0"/>
  </r>
  <r>
    <s v="MKE-75518-399"/>
    <x v="261"/>
    <x v="290"/>
    <s v="A-M-1"/>
    <n v="3"/>
    <s v="Linus Flippelli"/>
    <s v="cfluin8k@flickr.com"/>
    <x v="2"/>
    <s v="Ara"/>
    <s v="M"/>
    <x v="0"/>
    <n v="11.25"/>
    <n v="33.75"/>
    <x v="2"/>
    <x v="0"/>
    <x v="1"/>
  </r>
  <r>
    <s v="AEL-51169-725"/>
    <x v="262"/>
    <x v="291"/>
    <s v="L-M-0.2"/>
    <n v="6"/>
    <s v="Innis Renhard"/>
    <s v="ebletsor8l@vinaora.com"/>
    <x v="0"/>
    <s v="Lib"/>
    <s v="M"/>
    <x v="3"/>
    <n v="4.3650000000000002"/>
    <n v="26.19"/>
    <x v="3"/>
    <x v="0"/>
    <x v="0"/>
  </r>
  <r>
    <s v="ZGM-83108-823"/>
    <x v="263"/>
    <x v="292"/>
    <s v="E-L-1"/>
    <n v="1"/>
    <s v="Josy Bus"/>
    <s v="pbrydell8m@bloglovin.com"/>
    <x v="1"/>
    <s v="Exc"/>
    <s v="L"/>
    <x v="0"/>
    <n v="14.85"/>
    <n v="14.85"/>
    <x v="1"/>
    <x v="1"/>
    <x v="1"/>
  </r>
  <r>
    <s v="JBP-78754-392"/>
    <x v="212"/>
    <x v="286"/>
    <s v="E-M-2.5"/>
    <n v="6"/>
    <s v="Bertine Byrd"/>
    <s v="crushe8n@about.me"/>
    <x v="0"/>
    <s v="Exc"/>
    <s v="M"/>
    <x v="2"/>
    <n v="31.624999999999996"/>
    <n v="189.74999999999997"/>
    <x v="1"/>
    <x v="0"/>
    <x v="0"/>
  </r>
  <r>
    <s v="RNH-54912-747"/>
    <x v="187"/>
    <x v="293"/>
    <s v="R-M-0.5"/>
    <n v="1"/>
    <s v="Dianne Chardin"/>
    <s v="nleethem8o@mac.com"/>
    <x v="0"/>
    <s v="Rob"/>
    <s v="M"/>
    <x v="1"/>
    <n v="5.97"/>
    <n v="5.97"/>
    <x v="0"/>
    <x v="0"/>
    <x v="0"/>
  </r>
  <r>
    <s v="JDS-33440-914"/>
    <x v="248"/>
    <x v="294"/>
    <s v="R-M-1"/>
    <n v="3"/>
    <s v="Wallis Bernth"/>
    <s v="anesfield8p@people.com.cn"/>
    <x v="2"/>
    <s v="Rob"/>
    <s v="M"/>
    <x v="0"/>
    <n v="9.9499999999999993"/>
    <n v="29.849999999999998"/>
    <x v="0"/>
    <x v="0"/>
    <x v="0"/>
  </r>
  <r>
    <s v="SYX-48878-182"/>
    <x v="264"/>
    <x v="295"/>
    <s v="R-D-1"/>
    <n v="5"/>
    <s v="Faunie Brigham"/>
    <s v=""/>
    <x v="0"/>
    <s v="Rob"/>
    <s v="D"/>
    <x v="0"/>
    <n v="8.9499999999999993"/>
    <n v="44.75"/>
    <x v="0"/>
    <x v="2"/>
    <x v="1"/>
  </r>
  <r>
    <s v="ZGD-94763-868"/>
    <x v="265"/>
    <x v="296"/>
    <s v="E-L-2.5"/>
    <n v="1"/>
    <s v="Cami Meir"/>
    <s v="mbrockway8r@ibm.com"/>
    <x v="0"/>
    <s v="Exc"/>
    <s v="L"/>
    <x v="2"/>
    <n v="34.154999999999994"/>
    <n v="34.154999999999994"/>
    <x v="1"/>
    <x v="1"/>
    <x v="0"/>
  </r>
  <r>
    <s v="CZY-70361-485"/>
    <x v="266"/>
    <x v="297"/>
    <s v="E-L-2.5"/>
    <n v="6"/>
    <s v="Marjorie Yoxen"/>
    <s v="nlush8s@dedecms.com"/>
    <x v="1"/>
    <s v="Exc"/>
    <s v="L"/>
    <x v="2"/>
    <n v="34.154999999999994"/>
    <n v="204.92999999999995"/>
    <x v="1"/>
    <x v="1"/>
    <x v="1"/>
  </r>
  <r>
    <s v="RJR-12175-899"/>
    <x v="267"/>
    <x v="298"/>
    <s v="E-D-0.5"/>
    <n v="3"/>
    <s v="Lindy Uttermare"/>
    <s v="smcmillian8t@csmonitor.com"/>
    <x v="0"/>
    <s v="Exc"/>
    <s v="D"/>
    <x v="1"/>
    <n v="7.29"/>
    <n v="21.87"/>
    <x v="1"/>
    <x v="2"/>
    <x v="1"/>
  </r>
  <r>
    <s v="ELB-07929-407"/>
    <x v="204"/>
    <x v="299"/>
    <s v="A-M-2.5"/>
    <n v="2"/>
    <s v="Carolee Winchcombe"/>
    <s v="tbennison8u@google.cn"/>
    <x v="0"/>
    <s v="Ara"/>
    <s v="M"/>
    <x v="2"/>
    <n v="25.874999999999996"/>
    <n v="51.749999999999993"/>
    <x v="2"/>
    <x v="0"/>
    <x v="0"/>
  </r>
  <r>
    <s v="UJQ-54441-340"/>
    <x v="268"/>
    <x v="300"/>
    <s v="E-M-0.2"/>
    <n v="2"/>
    <s v="Neville Piatto"/>
    <s v="gtweed8v@yolasite.com"/>
    <x v="0"/>
    <s v="Exc"/>
    <s v="M"/>
    <x v="3"/>
    <n v="4.125"/>
    <n v="8.25"/>
    <x v="1"/>
    <x v="0"/>
    <x v="0"/>
  </r>
  <r>
    <s v="UJQ-54441-340"/>
    <x v="268"/>
    <x v="300"/>
    <s v="A-L-0.2"/>
    <n v="5"/>
    <s v="Jeno Capey"/>
    <s v="gtweed8v@yolasite.com"/>
    <x v="0"/>
    <s v="Ara"/>
    <s v="L"/>
    <x v="3"/>
    <n v="3.8849999999999998"/>
    <n v="19.424999999999997"/>
    <x v="2"/>
    <x v="1"/>
    <x v="0"/>
  </r>
  <r>
    <s v="OWY-43108-475"/>
    <x v="269"/>
    <x v="301"/>
    <s v="A-M-0.2"/>
    <n v="6"/>
    <s v="Maggy Baistow"/>
    <s v="ggoggin8x@wix.com"/>
    <x v="1"/>
    <s v="Ara"/>
    <s v="M"/>
    <x v="3"/>
    <n v="3.375"/>
    <n v="20.25"/>
    <x v="2"/>
    <x v="0"/>
    <x v="0"/>
  </r>
  <r>
    <s v="GNO-91911-159"/>
    <x v="145"/>
    <x v="302"/>
    <s v="L-D-0.5"/>
    <n v="3"/>
    <s v="Marne Mingey"/>
    <s v="sjeyness8y@biglobe.ne.jp"/>
    <x v="1"/>
    <s v="Lib"/>
    <s v="D"/>
    <x v="1"/>
    <n v="7.77"/>
    <n v="23.31"/>
    <x v="3"/>
    <x v="2"/>
    <x v="1"/>
  </r>
  <r>
    <s v="CNY-06284-066"/>
    <x v="270"/>
    <x v="303"/>
    <s v="E-D-0.2"/>
    <n v="5"/>
    <s v="Dottie Rallin"/>
    <s v="dbonhome8z@shinystat.com"/>
    <x v="0"/>
    <s v="Exc"/>
    <s v="D"/>
    <x v="3"/>
    <n v="3.645"/>
    <n v="18.225000000000001"/>
    <x v="1"/>
    <x v="2"/>
    <x v="0"/>
  </r>
  <r>
    <s v="OQS-46321-904"/>
    <x v="271"/>
    <x v="304"/>
    <s v="E-M-1"/>
    <n v="1"/>
    <s v="Tuckie Mathonnet"/>
    <s v=""/>
    <x v="0"/>
    <s v="Exc"/>
    <s v="M"/>
    <x v="0"/>
    <n v="13.75"/>
    <n v="13.75"/>
    <x v="1"/>
    <x v="0"/>
    <x v="1"/>
  </r>
  <r>
    <s v="IBW-87442-480"/>
    <x v="272"/>
    <x v="305"/>
    <s v="A-L-2.5"/>
    <n v="1"/>
    <s v="Cecily Stebbings"/>
    <s v="tle91@epa.gov"/>
    <x v="0"/>
    <s v="Ara"/>
    <s v="L"/>
    <x v="2"/>
    <n v="29.784999999999997"/>
    <n v="29.784999999999997"/>
    <x v="2"/>
    <x v="1"/>
    <x v="0"/>
  </r>
  <r>
    <s v="DGZ-82537-477"/>
    <x v="252"/>
    <x v="306"/>
    <s v="R-D-1"/>
    <n v="5"/>
    <s v="Rhetta Zywicki"/>
    <s v=""/>
    <x v="0"/>
    <s v="Rob"/>
    <s v="D"/>
    <x v="0"/>
    <n v="8.9499999999999993"/>
    <n v="44.75"/>
    <x v="0"/>
    <x v="2"/>
    <x v="1"/>
  </r>
  <r>
    <s v="LPS-39089-432"/>
    <x v="273"/>
    <x v="307"/>
    <s v="R-D-1"/>
    <n v="5"/>
    <s v="Marvin Malloy"/>
    <s v="balldridge93@yandex.ru"/>
    <x v="0"/>
    <s v="Rob"/>
    <s v="D"/>
    <x v="0"/>
    <n v="8.9499999999999993"/>
    <n v="44.75"/>
    <x v="0"/>
    <x v="2"/>
    <x v="0"/>
  </r>
  <r>
    <s v="MQU-86100-929"/>
    <x v="274"/>
    <x v="308"/>
    <s v="L-L-0.5"/>
    <n v="4"/>
    <s v="Sylas Jennaroy"/>
    <s v=""/>
    <x v="0"/>
    <s v="Lib"/>
    <s v="L"/>
    <x v="1"/>
    <n v="9.51"/>
    <n v="38.04"/>
    <x v="3"/>
    <x v="1"/>
    <x v="0"/>
  </r>
  <r>
    <s v="XUR-14132-391"/>
    <x v="275"/>
    <x v="309"/>
    <s v="R-D-0.5"/>
    <n v="4"/>
    <s v="Hewitt Jarret"/>
    <s v="lgoodger95@guardian.co.uk"/>
    <x v="0"/>
    <s v="Rob"/>
    <s v="D"/>
    <x v="1"/>
    <n v="5.3699999999999992"/>
    <n v="21.479999999999997"/>
    <x v="0"/>
    <x v="2"/>
    <x v="0"/>
  </r>
  <r>
    <s v="OVI-27064-381"/>
    <x v="276"/>
    <x v="298"/>
    <s v="R-D-0.5"/>
    <n v="3"/>
    <s v="Ardith Chill"/>
    <s v="smcmillian8t@csmonitor.com"/>
    <x v="0"/>
    <s v="Rob"/>
    <s v="D"/>
    <x v="1"/>
    <n v="5.3699999999999992"/>
    <n v="16.11"/>
    <x v="0"/>
    <x v="2"/>
    <x v="1"/>
  </r>
  <r>
    <s v="SHP-17012-870"/>
    <x v="277"/>
    <x v="310"/>
    <s v="R-M-2.5"/>
    <n v="1"/>
    <s v="Shermy Moseby"/>
    <s v="cdrewett97@wikipedia.org"/>
    <x v="0"/>
    <s v="Rob"/>
    <s v="M"/>
    <x v="2"/>
    <n v="22.884999999999998"/>
    <n v="22.884999999999998"/>
    <x v="0"/>
    <x v="0"/>
    <x v="0"/>
  </r>
  <r>
    <s v="FDY-03414-903"/>
    <x v="278"/>
    <x v="311"/>
    <s v="A-D-0.5"/>
    <n v="3"/>
    <s v="Ira Sjostrom"/>
    <s v="qparsons98@blogtalkradio.com"/>
    <x v="0"/>
    <s v="Ara"/>
    <s v="D"/>
    <x v="1"/>
    <n v="5.97"/>
    <n v="17.91"/>
    <x v="2"/>
    <x v="2"/>
    <x v="0"/>
  </r>
  <r>
    <s v="WXT-85291-143"/>
    <x v="279"/>
    <x v="312"/>
    <s v="R-M-0.5"/>
    <n v="4"/>
    <s v="Jermaine Branchett"/>
    <s v="vceely99@auda.org.au"/>
    <x v="0"/>
    <s v="Rob"/>
    <s v="M"/>
    <x v="1"/>
    <n v="5.97"/>
    <n v="23.88"/>
    <x v="0"/>
    <x v="0"/>
    <x v="0"/>
  </r>
  <r>
    <s v="QNP-18893-547"/>
    <x v="280"/>
    <x v="313"/>
    <s v="R-L-1"/>
    <n v="5"/>
    <s v="Janella Millett"/>
    <s v=""/>
    <x v="0"/>
    <s v="Rob"/>
    <s v="L"/>
    <x v="0"/>
    <n v="11.95"/>
    <n v="59.75"/>
    <x v="0"/>
    <x v="1"/>
    <x v="1"/>
  </r>
  <r>
    <s v="DOH-92927-530"/>
    <x v="281"/>
    <x v="314"/>
    <s v="L-L-0.2"/>
    <n v="6"/>
    <s v="Cecil Weatherall"/>
    <s v="cvasiliev9b@discuz.net"/>
    <x v="0"/>
    <s v="Lib"/>
    <s v="L"/>
    <x v="3"/>
    <n v="4.7549999999999999"/>
    <n v="28.53"/>
    <x v="3"/>
    <x v="1"/>
    <x v="0"/>
  </r>
  <r>
    <s v="HGJ-82768-173"/>
    <x v="282"/>
    <x v="315"/>
    <s v="A-M-1"/>
    <n v="4"/>
    <s v="Layne Imason"/>
    <s v="tomoylan9c@liveinternet.ru"/>
    <x v="2"/>
    <s v="Ara"/>
    <s v="M"/>
    <x v="0"/>
    <n v="11.25"/>
    <n v="45"/>
    <x v="2"/>
    <x v="0"/>
    <x v="1"/>
  </r>
  <r>
    <s v="YPT-95383-088"/>
    <x v="283"/>
    <x v="306"/>
    <s v="E-D-2.5"/>
    <n v="2"/>
    <s v="Corrie Wass"/>
    <s v=""/>
    <x v="0"/>
    <s v="Exc"/>
    <s v="D"/>
    <x v="2"/>
    <n v="27.945"/>
    <n v="55.89"/>
    <x v="1"/>
    <x v="2"/>
    <x v="1"/>
  </r>
  <r>
    <s v="OYH-16533-767"/>
    <x v="284"/>
    <x v="316"/>
    <s v="E-L-1"/>
    <n v="4"/>
    <s v="Gabey Cogan"/>
    <s v="wfetherston9e@constantcontact.com"/>
    <x v="0"/>
    <s v="Exc"/>
    <s v="L"/>
    <x v="0"/>
    <n v="14.85"/>
    <n v="59.4"/>
    <x v="1"/>
    <x v="1"/>
    <x v="1"/>
  </r>
  <r>
    <s v="DWW-28642-549"/>
    <x v="285"/>
    <x v="317"/>
    <s v="E-D-0.2"/>
    <n v="2"/>
    <s v="Milty Middis"/>
    <s v="erasmus9f@techcrunch.com"/>
    <x v="0"/>
    <s v="Exc"/>
    <s v="D"/>
    <x v="3"/>
    <n v="3.645"/>
    <n v="7.29"/>
    <x v="1"/>
    <x v="2"/>
    <x v="0"/>
  </r>
  <r>
    <s v="CGO-79583-871"/>
    <x v="286"/>
    <x v="318"/>
    <s v="E-D-0.5"/>
    <n v="1"/>
    <s v="Anjanette Goldie"/>
    <s v="wgiorgioni9g@wikipedia.org"/>
    <x v="0"/>
    <s v="Exc"/>
    <s v="D"/>
    <x v="1"/>
    <n v="7.29"/>
    <n v="7.29"/>
    <x v="1"/>
    <x v="2"/>
    <x v="0"/>
  </r>
  <r>
    <s v="TFY-52090-386"/>
    <x v="287"/>
    <x v="319"/>
    <s v="E-L-0.5"/>
    <n v="2"/>
    <s v="Laryssa Benediktovich"/>
    <s v="lscargle9h@myspace.com"/>
    <x v="0"/>
    <s v="Exc"/>
    <s v="L"/>
    <x v="1"/>
    <n v="8.91"/>
    <n v="17.82"/>
    <x v="1"/>
    <x v="1"/>
    <x v="1"/>
  </r>
  <r>
    <s v="TFY-52090-386"/>
    <x v="287"/>
    <x v="319"/>
    <s v="L-D-0.5"/>
    <n v="5"/>
    <s v="Theo Jacobovitz"/>
    <s v="lscargle9h@myspace.com"/>
    <x v="0"/>
    <s v="Lib"/>
    <s v="D"/>
    <x v="1"/>
    <n v="7.77"/>
    <n v="38.849999999999994"/>
    <x v="3"/>
    <x v="2"/>
    <x v="1"/>
  </r>
  <r>
    <s v="NYY-73968-094"/>
    <x v="288"/>
    <x v="320"/>
    <s v="R-D-0.5"/>
    <n v="6"/>
    <s v="Deonne Shortall"/>
    <s v="nclimance9j@europa.eu"/>
    <x v="0"/>
    <s v="Rob"/>
    <s v="D"/>
    <x v="1"/>
    <n v="5.3699999999999992"/>
    <n v="32.22"/>
    <x v="0"/>
    <x v="2"/>
    <x v="1"/>
  </r>
  <r>
    <s v="QEY-71761-460"/>
    <x v="250"/>
    <x v="321"/>
    <s v="R-M-1"/>
    <n v="2"/>
    <s v="Kevan Grinsted"/>
    <s v=""/>
    <x v="1"/>
    <s v="Rob"/>
    <s v="M"/>
    <x v="0"/>
    <n v="9.9499999999999993"/>
    <n v="19.899999999999999"/>
    <x v="0"/>
    <x v="0"/>
    <x v="0"/>
  </r>
  <r>
    <s v="GKQ-82603-910"/>
    <x v="289"/>
    <x v="322"/>
    <s v="R-L-1"/>
    <n v="5"/>
    <s v="Francesco Dressel"/>
    <s v="asnazle9l@oracle.com"/>
    <x v="0"/>
    <s v="Rob"/>
    <s v="L"/>
    <x v="0"/>
    <n v="11.95"/>
    <n v="59.75"/>
    <x v="0"/>
    <x v="1"/>
    <x v="1"/>
  </r>
  <r>
    <s v="IOB-32673-745"/>
    <x v="290"/>
    <x v="323"/>
    <s v="A-L-0.5"/>
    <n v="3"/>
    <s v="Ambrosio Weinmann"/>
    <s v="rworg9m@arstechnica.com"/>
    <x v="0"/>
    <s v="Ara"/>
    <s v="L"/>
    <x v="1"/>
    <n v="7.77"/>
    <n v="23.31"/>
    <x v="2"/>
    <x v="1"/>
    <x v="0"/>
  </r>
  <r>
    <s v="YAU-98893-150"/>
    <x v="291"/>
    <x v="324"/>
    <s v="L-M-1"/>
    <n v="3"/>
    <s v="Roxie Deaconson"/>
    <s v="ldanes9n@umn.edu"/>
    <x v="0"/>
    <s v="Lib"/>
    <s v="M"/>
    <x v="0"/>
    <n v="14.55"/>
    <n v="43.650000000000006"/>
    <x v="3"/>
    <x v="0"/>
    <x v="1"/>
  </r>
  <r>
    <s v="XNM-14163-951"/>
    <x v="292"/>
    <x v="325"/>
    <s v="E-L-2.5"/>
    <n v="6"/>
    <s v="Johna Bluck"/>
    <s v="skeynd9o@narod.ru"/>
    <x v="0"/>
    <s v="Exc"/>
    <s v="L"/>
    <x v="2"/>
    <n v="34.154999999999994"/>
    <n v="204.92999999999995"/>
    <x v="1"/>
    <x v="1"/>
    <x v="1"/>
  </r>
  <r>
    <s v="JPB-45297-000"/>
    <x v="293"/>
    <x v="326"/>
    <s v="R-L-0.2"/>
    <n v="4"/>
    <s v="Jimmy Dymoke"/>
    <s v="ddaveridge9p@arstechnica.com"/>
    <x v="0"/>
    <s v="Rob"/>
    <s v="L"/>
    <x v="3"/>
    <n v="3.5849999999999995"/>
    <n v="14.339999999999998"/>
    <x v="0"/>
    <x v="1"/>
    <x v="1"/>
  </r>
  <r>
    <s v="MOU-74341-266"/>
    <x v="294"/>
    <x v="327"/>
    <s v="A-D-0.5"/>
    <n v="4"/>
    <s v="Barrett Gudde"/>
    <s v="jawdry9q@utexas.edu"/>
    <x v="0"/>
    <s v="Ara"/>
    <s v="D"/>
    <x v="1"/>
    <n v="5.97"/>
    <n v="23.88"/>
    <x v="2"/>
    <x v="2"/>
    <x v="1"/>
  </r>
  <r>
    <s v="DHJ-87461-571"/>
    <x v="295"/>
    <x v="328"/>
    <s v="A-M-1"/>
    <n v="2"/>
    <s v="Vivyan Dunning"/>
    <s v="eryles9r@fastcompany.com"/>
    <x v="0"/>
    <s v="Ara"/>
    <s v="M"/>
    <x v="0"/>
    <n v="11.25"/>
    <n v="22.5"/>
    <x v="2"/>
    <x v="0"/>
    <x v="1"/>
  </r>
  <r>
    <s v="DKM-97676-850"/>
    <x v="296"/>
    <x v="306"/>
    <s v="E-D-0.5"/>
    <n v="5"/>
    <s v="Milty Middis"/>
    <s v=""/>
    <x v="0"/>
    <s v="Exc"/>
    <s v="D"/>
    <x v="1"/>
    <n v="7.29"/>
    <n v="36.450000000000003"/>
    <x v="1"/>
    <x v="2"/>
    <x v="1"/>
  </r>
  <r>
    <s v="UEB-09112-118"/>
    <x v="297"/>
    <x v="329"/>
    <s v="A-M-0.5"/>
    <n v="4"/>
    <s v="Barrie Fallowes"/>
    <s v=""/>
    <x v="0"/>
    <s v="Ara"/>
    <s v="M"/>
    <x v="1"/>
    <n v="6.75"/>
    <n v="27"/>
    <x v="2"/>
    <x v="0"/>
    <x v="0"/>
  </r>
  <r>
    <s v="ORZ-67699-748"/>
    <x v="298"/>
    <x v="330"/>
    <s v="A-M-2.5"/>
    <n v="6"/>
    <s v="Shelli De Banke"/>
    <s v="jcaldicott9u@usda.gov"/>
    <x v="0"/>
    <s v="Ara"/>
    <s v="M"/>
    <x v="2"/>
    <n v="25.874999999999996"/>
    <n v="155.24999999999997"/>
    <x v="2"/>
    <x v="0"/>
    <x v="1"/>
  </r>
  <r>
    <s v="JXP-28398-485"/>
    <x v="299"/>
    <x v="331"/>
    <s v="A-D-2.5"/>
    <n v="5"/>
    <s v="Stearne Count"/>
    <s v="mvedmore9v@a8.net"/>
    <x v="0"/>
    <s v="Ara"/>
    <s v="D"/>
    <x v="2"/>
    <n v="22.884999999999998"/>
    <n v="114.42499999999998"/>
    <x v="2"/>
    <x v="2"/>
    <x v="0"/>
  </r>
  <r>
    <s v="WWH-92259-198"/>
    <x v="300"/>
    <x v="332"/>
    <s v="L-D-1"/>
    <n v="4"/>
    <s v="Silas Deehan"/>
    <s v="wromao9w@chronoengine.com"/>
    <x v="0"/>
    <s v="Lib"/>
    <s v="D"/>
    <x v="0"/>
    <n v="12.95"/>
    <n v="51.8"/>
    <x v="3"/>
    <x v="2"/>
    <x v="0"/>
  </r>
  <r>
    <s v="FLR-82914-153"/>
    <x v="301"/>
    <x v="333"/>
    <s v="A-M-2.5"/>
    <n v="6"/>
    <s v="Alon Pllu"/>
    <s v=""/>
    <x v="0"/>
    <s v="Ara"/>
    <s v="M"/>
    <x v="2"/>
    <n v="25.874999999999996"/>
    <n v="155.24999999999997"/>
    <x v="2"/>
    <x v="0"/>
    <x v="1"/>
  </r>
  <r>
    <s v="AMB-93600-000"/>
    <x v="302"/>
    <x v="334"/>
    <s v="A-L-2.5"/>
    <n v="1"/>
    <s v="Selestina Greedyer"/>
    <s v="tcotmore9y@amazonaws.com"/>
    <x v="0"/>
    <s v="Ara"/>
    <s v="L"/>
    <x v="2"/>
    <n v="29.784999999999997"/>
    <n v="29.784999999999997"/>
    <x v="2"/>
    <x v="1"/>
    <x v="1"/>
  </r>
  <r>
    <s v="FEP-36895-658"/>
    <x v="303"/>
    <x v="335"/>
    <s v="R-L-0.2"/>
    <n v="6"/>
    <s v="Darice Heaford"/>
    <s v="yskipsey9z@spotify.com"/>
    <x v="2"/>
    <s v="Rob"/>
    <s v="L"/>
    <x v="3"/>
    <n v="3.5849999999999995"/>
    <n v="21.509999999999998"/>
    <x v="0"/>
    <x v="1"/>
    <x v="1"/>
  </r>
  <r>
    <s v="RXW-91413-276"/>
    <x v="304"/>
    <x v="336"/>
    <s v="R-D-2.5"/>
    <n v="2"/>
    <s v="Reynolds Crookshanks"/>
    <s v="ncorpsa0@gmpg.org"/>
    <x v="0"/>
    <s v="Rob"/>
    <s v="D"/>
    <x v="2"/>
    <n v="20.584999999999997"/>
    <n v="41.169999999999995"/>
    <x v="0"/>
    <x v="2"/>
    <x v="1"/>
  </r>
  <r>
    <s v="RXW-91413-276"/>
    <x v="304"/>
    <x v="336"/>
    <s v="R-M-0.5"/>
    <n v="1"/>
    <s v="Niels Leake"/>
    <s v="ncorpsa0@gmpg.org"/>
    <x v="0"/>
    <s v="Rob"/>
    <s v="M"/>
    <x v="1"/>
    <n v="5.97"/>
    <n v="5.97"/>
    <x v="0"/>
    <x v="0"/>
    <x v="1"/>
  </r>
  <r>
    <s v="SDB-77492-188"/>
    <x v="305"/>
    <x v="337"/>
    <s v="E-L-1"/>
    <n v="5"/>
    <s v="Nico Hubert"/>
    <s v="fbabbera2@stanford.edu"/>
    <x v="0"/>
    <s v="Exc"/>
    <s v="L"/>
    <x v="0"/>
    <n v="14.85"/>
    <n v="74.25"/>
    <x v="1"/>
    <x v="1"/>
    <x v="0"/>
  </r>
  <r>
    <s v="RZN-65182-395"/>
    <x v="196"/>
    <x v="338"/>
    <s v="L-M-1"/>
    <n v="6"/>
    <s v="Derrek Allpress"/>
    <s v="kloxtona3@opensource.org"/>
    <x v="0"/>
    <s v="Lib"/>
    <s v="M"/>
    <x v="0"/>
    <n v="14.55"/>
    <n v="87.300000000000011"/>
    <x v="3"/>
    <x v="0"/>
    <x v="1"/>
  </r>
  <r>
    <s v="HDQ-86094-507"/>
    <x v="110"/>
    <x v="339"/>
    <s v="E-D-1"/>
    <n v="6"/>
    <s v="Rochette Huscroft"/>
    <s v="ptoffula4@posterous.com"/>
    <x v="0"/>
    <s v="Exc"/>
    <s v="D"/>
    <x v="0"/>
    <n v="12.15"/>
    <n v="72.900000000000006"/>
    <x v="1"/>
    <x v="2"/>
    <x v="0"/>
  </r>
  <r>
    <s v="YXO-79631-417"/>
    <x v="24"/>
    <x v="340"/>
    <s v="L-D-0.5"/>
    <n v="1"/>
    <s v="Andie Rudram"/>
    <s v="cgwinnetta5@behance.net"/>
    <x v="0"/>
    <s v="Lib"/>
    <s v="D"/>
    <x v="1"/>
    <n v="7.77"/>
    <n v="7.77"/>
    <x v="3"/>
    <x v="2"/>
    <x v="1"/>
  </r>
  <r>
    <s v="SNF-57032-096"/>
    <x v="306"/>
    <x v="341"/>
    <s v="E-D-0.5"/>
    <n v="6"/>
    <s v="Jacquelyn Maha"/>
    <s v=""/>
    <x v="0"/>
    <s v="Exc"/>
    <s v="D"/>
    <x v="1"/>
    <n v="7.29"/>
    <n v="43.74"/>
    <x v="1"/>
    <x v="2"/>
    <x v="1"/>
  </r>
  <r>
    <s v="DGL-29648-995"/>
    <x v="307"/>
    <x v="342"/>
    <s v="L-M-0.2"/>
    <n v="2"/>
    <s v="Alica Kift"/>
    <s v=""/>
    <x v="0"/>
    <s v="Lib"/>
    <s v="M"/>
    <x v="3"/>
    <n v="4.3650000000000002"/>
    <n v="8.73"/>
    <x v="3"/>
    <x v="0"/>
    <x v="0"/>
  </r>
  <r>
    <s v="GPU-65651-504"/>
    <x v="308"/>
    <x v="343"/>
    <s v="E-M-2.5"/>
    <n v="2"/>
    <s v="Jarret Toye"/>
    <s v="lflaoniera8@wordpress.org"/>
    <x v="0"/>
    <s v="Exc"/>
    <s v="M"/>
    <x v="2"/>
    <n v="31.624999999999996"/>
    <n v="63.249999999999993"/>
    <x v="1"/>
    <x v="0"/>
    <x v="1"/>
  </r>
  <r>
    <s v="OJU-34452-896"/>
    <x v="309"/>
    <x v="344"/>
    <s v="E-L-0.5"/>
    <n v="1"/>
    <s v="Natal Vigrass"/>
    <s v=""/>
    <x v="0"/>
    <s v="Exc"/>
    <s v="L"/>
    <x v="1"/>
    <n v="8.91"/>
    <n v="8.91"/>
    <x v="1"/>
    <x v="1"/>
    <x v="0"/>
  </r>
  <r>
    <s v="GZS-50547-887"/>
    <x v="310"/>
    <x v="345"/>
    <s v="E-D-1"/>
    <n v="2"/>
    <s v="Kandace Cragell"/>
    <s v="ccatchesideaa@macromedia.com"/>
    <x v="0"/>
    <s v="Exc"/>
    <s v="D"/>
    <x v="0"/>
    <n v="12.15"/>
    <n v="24.3"/>
    <x v="1"/>
    <x v="2"/>
    <x v="0"/>
  </r>
  <r>
    <s v="ESR-54041-053"/>
    <x v="311"/>
    <x v="346"/>
    <s v="A-L-0.5"/>
    <n v="6"/>
    <s v="Reese Lidgey"/>
    <s v="cgibbonsonab@accuweather.com"/>
    <x v="0"/>
    <s v="Ara"/>
    <s v="L"/>
    <x v="1"/>
    <n v="7.77"/>
    <n v="46.62"/>
    <x v="2"/>
    <x v="1"/>
    <x v="0"/>
  </r>
  <r>
    <s v="OGD-10781-526"/>
    <x v="132"/>
    <x v="347"/>
    <s v="R-L-0.5"/>
    <n v="6"/>
    <s v="Samuele Klaaassen"/>
    <s v="tfarraac@behance.net"/>
    <x v="0"/>
    <s v="Rob"/>
    <s v="L"/>
    <x v="1"/>
    <n v="7.169999999999999"/>
    <n v="43.019999999999996"/>
    <x v="0"/>
    <x v="1"/>
    <x v="1"/>
  </r>
  <r>
    <s v="FVH-29271-315"/>
    <x v="312"/>
    <x v="348"/>
    <s v="A-D-0.5"/>
    <n v="3"/>
    <s v="Hussein Olliff"/>
    <s v=""/>
    <x v="1"/>
    <s v="Ara"/>
    <s v="D"/>
    <x v="1"/>
    <n v="5.97"/>
    <n v="17.91"/>
    <x v="2"/>
    <x v="2"/>
    <x v="0"/>
  </r>
  <r>
    <s v="BNZ-20544-633"/>
    <x v="313"/>
    <x v="349"/>
    <s v="L-L-0.5"/>
    <n v="4"/>
    <s v="Felita Eshmade"/>
    <s v="gbamfieldae@yellowpages.com"/>
    <x v="0"/>
    <s v="Lib"/>
    <s v="L"/>
    <x v="1"/>
    <n v="9.51"/>
    <n v="38.04"/>
    <x v="3"/>
    <x v="1"/>
    <x v="0"/>
  </r>
  <r>
    <s v="FUX-85791-078"/>
    <x v="156"/>
    <x v="350"/>
    <s v="A-M-0.2"/>
    <n v="2"/>
    <s v="Hazel Iacopini"/>
    <s v="whollingdaleaf@about.me"/>
    <x v="0"/>
    <s v="Ara"/>
    <s v="M"/>
    <x v="3"/>
    <n v="3.375"/>
    <n v="6.75"/>
    <x v="2"/>
    <x v="0"/>
    <x v="0"/>
  </r>
  <r>
    <s v="YXP-20078-116"/>
    <x v="314"/>
    <x v="351"/>
    <s v="R-M-0.5"/>
    <n v="1"/>
    <s v="Bran Sterke"/>
    <s v="jdeag@xrea.com"/>
    <x v="0"/>
    <s v="Rob"/>
    <s v="M"/>
    <x v="1"/>
    <n v="5.97"/>
    <n v="5.97"/>
    <x v="0"/>
    <x v="0"/>
    <x v="0"/>
  </r>
  <r>
    <s v="VQV-59984-866"/>
    <x v="315"/>
    <x v="352"/>
    <s v="R-D-0.2"/>
    <n v="3"/>
    <s v="Philomena Traite"/>
    <s v="vskulletah@tinyurl.com"/>
    <x v="1"/>
    <s v="Rob"/>
    <s v="D"/>
    <x v="3"/>
    <n v="2.6849999999999996"/>
    <n v="8.0549999999999997"/>
    <x v="0"/>
    <x v="2"/>
    <x v="1"/>
  </r>
  <r>
    <s v="JEH-37276-048"/>
    <x v="316"/>
    <x v="353"/>
    <s v="A-L-0.5"/>
    <n v="3"/>
    <s v="Fernando Sulman"/>
    <s v="jrudeforthai@wunderground.com"/>
    <x v="1"/>
    <s v="Ara"/>
    <s v="L"/>
    <x v="1"/>
    <n v="7.77"/>
    <n v="23.31"/>
    <x v="2"/>
    <x v="1"/>
    <x v="0"/>
  </r>
  <r>
    <s v="VYD-28555-589"/>
    <x v="317"/>
    <x v="354"/>
    <s v="R-L-0.5"/>
    <n v="6"/>
    <s v="Lorelei Nardoni"/>
    <s v="atomaszewskiaj@answers.com"/>
    <x v="2"/>
    <s v="Rob"/>
    <s v="L"/>
    <x v="1"/>
    <n v="7.169999999999999"/>
    <n v="43.019999999999996"/>
    <x v="0"/>
    <x v="1"/>
    <x v="0"/>
  </r>
  <r>
    <s v="WUG-76466-650"/>
    <x v="318"/>
    <x v="306"/>
    <s v="L-D-0.5"/>
    <n v="3"/>
    <s v="Barrie Fallowes"/>
    <s v=""/>
    <x v="0"/>
    <s v="Lib"/>
    <s v="D"/>
    <x v="1"/>
    <n v="7.77"/>
    <n v="23.31"/>
    <x v="3"/>
    <x v="2"/>
    <x v="1"/>
  </r>
  <r>
    <s v="RJV-08261-583"/>
    <x v="182"/>
    <x v="355"/>
    <s v="A-D-0.2"/>
    <n v="5"/>
    <s v="Sharona Danilchik"/>
    <s v="pbessal@qq.com"/>
    <x v="0"/>
    <s v="Ara"/>
    <s v="D"/>
    <x v="3"/>
    <n v="2.9849999999999999"/>
    <n v="14.924999999999999"/>
    <x v="2"/>
    <x v="2"/>
    <x v="0"/>
  </r>
  <r>
    <s v="PMR-56062-609"/>
    <x v="319"/>
    <x v="356"/>
    <s v="E-D-0.5"/>
    <n v="3"/>
    <s v="Bobby Folomkin"/>
    <s v="ewindressam@marketwatch.com"/>
    <x v="0"/>
    <s v="Exc"/>
    <s v="D"/>
    <x v="1"/>
    <n v="7.29"/>
    <n v="21.87"/>
    <x v="1"/>
    <x v="2"/>
    <x v="1"/>
  </r>
  <r>
    <s v="XLD-12920-505"/>
    <x v="320"/>
    <x v="357"/>
    <s v="E-L-0.5"/>
    <n v="6"/>
    <s v="Riva De Micoli"/>
    <s v=""/>
    <x v="0"/>
    <s v="Exc"/>
    <s v="L"/>
    <x v="1"/>
    <n v="8.91"/>
    <n v="53.46"/>
    <x v="1"/>
    <x v="1"/>
    <x v="0"/>
  </r>
  <r>
    <s v="UBW-50312-037"/>
    <x v="321"/>
    <x v="358"/>
    <s v="A-L-2.5"/>
    <n v="4"/>
    <s v="Krishnah Incogna"/>
    <s v=""/>
    <x v="0"/>
    <s v="Ara"/>
    <s v="L"/>
    <x v="2"/>
    <n v="29.784999999999997"/>
    <n v="119.13999999999999"/>
    <x v="2"/>
    <x v="1"/>
    <x v="1"/>
  </r>
  <r>
    <s v="QAW-05889-019"/>
    <x v="322"/>
    <x v="359"/>
    <s v="L-M-0.5"/>
    <n v="5"/>
    <s v="Martie Brimilcombe"/>
    <s v="vbaumadierap@google.cn"/>
    <x v="0"/>
    <s v="Lib"/>
    <s v="M"/>
    <x v="1"/>
    <n v="8.73"/>
    <n v="43.650000000000006"/>
    <x v="3"/>
    <x v="0"/>
    <x v="0"/>
  </r>
  <r>
    <s v="EPT-12715-397"/>
    <x v="128"/>
    <x v="360"/>
    <s v="A-D-0.2"/>
    <n v="6"/>
    <s v="Mellisa Mebes"/>
    <s v=""/>
    <x v="0"/>
    <s v="Ara"/>
    <s v="D"/>
    <x v="3"/>
    <n v="2.9849999999999999"/>
    <n v="17.91"/>
    <x v="2"/>
    <x v="2"/>
    <x v="0"/>
  </r>
  <r>
    <s v="DHT-93810-053"/>
    <x v="323"/>
    <x v="361"/>
    <s v="E-L-1"/>
    <n v="5"/>
    <s v="Dorette Hinemoor"/>
    <s v="sweldsar@wired.com"/>
    <x v="0"/>
    <s v="Exc"/>
    <s v="L"/>
    <x v="0"/>
    <n v="14.85"/>
    <n v="74.25"/>
    <x v="1"/>
    <x v="1"/>
    <x v="0"/>
  </r>
  <r>
    <s v="DMY-96037-963"/>
    <x v="324"/>
    <x v="362"/>
    <s v="L-D-0.2"/>
    <n v="3"/>
    <s v="Jule Deehan"/>
    <s v="msarvaras@artisteer.com"/>
    <x v="0"/>
    <s v="Lib"/>
    <s v="D"/>
    <x v="3"/>
    <n v="3.8849999999999998"/>
    <n v="11.654999999999999"/>
    <x v="3"/>
    <x v="2"/>
    <x v="0"/>
  </r>
  <r>
    <s v="MBM-55936-917"/>
    <x v="325"/>
    <x v="363"/>
    <s v="L-D-0.5"/>
    <n v="3"/>
    <s v="Devora Maton"/>
    <s v="ahavickat@nsw.gov.au"/>
    <x v="0"/>
    <s v="Lib"/>
    <s v="D"/>
    <x v="1"/>
    <n v="7.77"/>
    <n v="23.31"/>
    <x v="3"/>
    <x v="2"/>
    <x v="0"/>
  </r>
  <r>
    <s v="TPA-93614-840"/>
    <x v="326"/>
    <x v="364"/>
    <s v="E-D-0.5"/>
    <n v="2"/>
    <s v="Verne Dunkerley"/>
    <s v="sdivinyau@ask.com"/>
    <x v="0"/>
    <s v="Exc"/>
    <s v="D"/>
    <x v="1"/>
    <n v="7.29"/>
    <n v="14.58"/>
    <x v="1"/>
    <x v="2"/>
    <x v="0"/>
  </r>
  <r>
    <s v="WDM-77521-710"/>
    <x v="327"/>
    <x v="365"/>
    <s v="A-M-0.5"/>
    <n v="2"/>
    <s v="Adorne Gregoratti"/>
    <s v="inorquoyav@businessweek.com"/>
    <x v="0"/>
    <s v="Ara"/>
    <s v="M"/>
    <x v="1"/>
    <n v="6.75"/>
    <n v="13.5"/>
    <x v="2"/>
    <x v="0"/>
    <x v="1"/>
  </r>
  <r>
    <s v="EIP-19142-462"/>
    <x v="328"/>
    <x v="366"/>
    <s v="E-L-1"/>
    <n v="6"/>
    <s v="Graeme Whitehead"/>
    <s v="aiddisonaw@usa.gov"/>
    <x v="0"/>
    <s v="Exc"/>
    <s v="L"/>
    <x v="0"/>
    <n v="14.85"/>
    <n v="89.1"/>
    <x v="1"/>
    <x v="1"/>
    <x v="1"/>
  </r>
  <r>
    <s v="EIP-19142-462"/>
    <x v="328"/>
    <x v="366"/>
    <s v="A-L-0.2"/>
    <n v="1"/>
    <s v="Haslett Jodrelle"/>
    <s v="aiddisonaw@usa.gov"/>
    <x v="0"/>
    <s v="Ara"/>
    <s v="L"/>
    <x v="3"/>
    <n v="3.8849999999999998"/>
    <n v="3.8849999999999998"/>
    <x v="2"/>
    <x v="1"/>
    <x v="1"/>
  </r>
  <r>
    <s v="ZZL-76364-387"/>
    <x v="128"/>
    <x v="367"/>
    <s v="R-L-2.5"/>
    <n v="4"/>
    <s v="Kaela Nottram"/>
    <s v="rlongfielday@bluehost.com"/>
    <x v="0"/>
    <s v="Rob"/>
    <s v="L"/>
    <x v="2"/>
    <n v="27.484999999999996"/>
    <n v="109.93999999999998"/>
    <x v="0"/>
    <x v="1"/>
    <x v="1"/>
  </r>
  <r>
    <s v="GMF-18638-786"/>
    <x v="329"/>
    <x v="368"/>
    <s v="L-D-0.5"/>
    <n v="6"/>
    <s v="Silvan McShea"/>
    <s v="gkislingburyaz@samsung.com"/>
    <x v="0"/>
    <s v="Lib"/>
    <s v="D"/>
    <x v="1"/>
    <n v="7.77"/>
    <n v="46.62"/>
    <x v="3"/>
    <x v="2"/>
    <x v="0"/>
  </r>
  <r>
    <s v="TDJ-20844-787"/>
    <x v="330"/>
    <x v="369"/>
    <s v="A-L-0.5"/>
    <n v="5"/>
    <s v="Jereme Gippes"/>
    <s v="xgibbonsb0@artisteer.com"/>
    <x v="0"/>
    <s v="Ara"/>
    <s v="L"/>
    <x v="1"/>
    <n v="7.77"/>
    <n v="38.849999999999994"/>
    <x v="2"/>
    <x v="1"/>
    <x v="1"/>
  </r>
  <r>
    <s v="BWK-39400-446"/>
    <x v="331"/>
    <x v="370"/>
    <s v="L-D-0.5"/>
    <n v="4"/>
    <s v="Gregorius Trengrove"/>
    <s v="fparresb1@imageshack.us"/>
    <x v="0"/>
    <s v="Lib"/>
    <s v="D"/>
    <x v="1"/>
    <n v="7.77"/>
    <n v="31.08"/>
    <x v="3"/>
    <x v="2"/>
    <x v="0"/>
  </r>
  <r>
    <s v="LCB-02099-995"/>
    <x v="332"/>
    <x v="371"/>
    <s v="A-D-0.2"/>
    <n v="6"/>
    <s v="Merell Zanazzi"/>
    <s v="gsibrayb2@wsj.com"/>
    <x v="0"/>
    <s v="Ara"/>
    <s v="D"/>
    <x v="3"/>
    <n v="2.9849999999999999"/>
    <n v="17.91"/>
    <x v="2"/>
    <x v="2"/>
    <x v="0"/>
  </r>
  <r>
    <s v="UBA-43678-174"/>
    <x v="333"/>
    <x v="372"/>
    <s v="E-D-2.5"/>
    <n v="6"/>
    <s v="Guenevere Ruggen"/>
    <s v="ihotchkinb3@mit.edu"/>
    <x v="2"/>
    <s v="Exc"/>
    <s v="D"/>
    <x v="2"/>
    <n v="27.945"/>
    <n v="167.67000000000002"/>
    <x v="1"/>
    <x v="2"/>
    <x v="1"/>
  </r>
  <r>
    <s v="UDH-24280-432"/>
    <x v="334"/>
    <x v="373"/>
    <s v="L-L-1"/>
    <n v="4"/>
    <s v="Man Fright"/>
    <s v="nbroadberrieb4@gnu.org"/>
    <x v="0"/>
    <s v="Lib"/>
    <s v="L"/>
    <x v="0"/>
    <n v="15.85"/>
    <n v="63.4"/>
    <x v="3"/>
    <x v="1"/>
    <x v="1"/>
  </r>
  <r>
    <s v="IDQ-20193-502"/>
    <x v="335"/>
    <x v="374"/>
    <s v="L-M-0.2"/>
    <n v="2"/>
    <s v="Caddric Krzysztofiak"/>
    <s v="rpithcockb5@yellowbook.com"/>
    <x v="0"/>
    <s v="Lib"/>
    <s v="M"/>
    <x v="3"/>
    <n v="4.3650000000000002"/>
    <n v="8.73"/>
    <x v="3"/>
    <x v="0"/>
    <x v="0"/>
  </r>
  <r>
    <s v="DJG-14442-608"/>
    <x v="336"/>
    <x v="375"/>
    <s v="R-D-1"/>
    <n v="3"/>
    <s v="Jammie Cloke"/>
    <s v="gcroysdaleb6@nih.gov"/>
    <x v="0"/>
    <s v="Rob"/>
    <s v="D"/>
    <x v="0"/>
    <n v="8.9499999999999993"/>
    <n v="26.849999999999998"/>
    <x v="0"/>
    <x v="2"/>
    <x v="0"/>
  </r>
  <r>
    <s v="DWB-61381-370"/>
    <x v="337"/>
    <x v="376"/>
    <s v="L-L-0.2"/>
    <n v="2"/>
    <s v="Kathleen Diable"/>
    <s v="bgozzettb7@github.com"/>
    <x v="0"/>
    <s v="Lib"/>
    <s v="L"/>
    <x v="3"/>
    <n v="4.7549999999999999"/>
    <n v="9.51"/>
    <x v="3"/>
    <x v="1"/>
    <x v="1"/>
  </r>
  <r>
    <s v="FRD-17347-990"/>
    <x v="80"/>
    <x v="377"/>
    <s v="A-D-1"/>
    <n v="4"/>
    <s v="Agretha Melland"/>
    <s v="tcraggsb8@house.gov"/>
    <x v="1"/>
    <s v="Ara"/>
    <s v="D"/>
    <x v="0"/>
    <n v="9.9499999999999993"/>
    <n v="39.799999999999997"/>
    <x v="2"/>
    <x v="2"/>
    <x v="1"/>
  </r>
  <r>
    <s v="YPP-27450-525"/>
    <x v="338"/>
    <x v="378"/>
    <s v="E-M-0.5"/>
    <n v="3"/>
    <s v="Alberta Balsdone"/>
    <s v="lcullrfordb9@xing.com"/>
    <x v="0"/>
    <s v="Exc"/>
    <s v="M"/>
    <x v="1"/>
    <n v="8.25"/>
    <n v="24.75"/>
    <x v="1"/>
    <x v="0"/>
    <x v="0"/>
  </r>
  <r>
    <s v="EFC-39577-424"/>
    <x v="339"/>
    <x v="379"/>
    <s v="E-M-1"/>
    <n v="5"/>
    <s v="Micky Glover"/>
    <s v="arizonba@xing.com"/>
    <x v="0"/>
    <s v="Exc"/>
    <s v="M"/>
    <x v="0"/>
    <n v="13.75"/>
    <n v="68.75"/>
    <x v="1"/>
    <x v="0"/>
    <x v="0"/>
  </r>
  <r>
    <s v="LAW-80062-016"/>
    <x v="340"/>
    <x v="380"/>
    <s v="E-M-0.5"/>
    <n v="6"/>
    <s v="Silvanus Enefer"/>
    <s v=""/>
    <x v="1"/>
    <s v="Exc"/>
    <s v="M"/>
    <x v="1"/>
    <n v="8.25"/>
    <n v="49.5"/>
    <x v="1"/>
    <x v="0"/>
    <x v="1"/>
  </r>
  <r>
    <s v="WKL-27981-758"/>
    <x v="177"/>
    <x v="381"/>
    <s v="A-M-2.5"/>
    <n v="2"/>
    <s v="Marvin Gundry"/>
    <s v="fmiellbc@spiegel.de"/>
    <x v="0"/>
    <s v="Ara"/>
    <s v="M"/>
    <x v="2"/>
    <n v="25.874999999999996"/>
    <n v="51.749999999999993"/>
    <x v="2"/>
    <x v="0"/>
    <x v="0"/>
  </r>
  <r>
    <s v="VRT-39834-265"/>
    <x v="341"/>
    <x v="382"/>
    <s v="L-L-1"/>
    <n v="3"/>
    <s v="Allis Wilmore"/>
    <s v=""/>
    <x v="1"/>
    <s v="Lib"/>
    <s v="L"/>
    <x v="0"/>
    <n v="15.85"/>
    <n v="47.55"/>
    <x v="3"/>
    <x v="1"/>
    <x v="0"/>
  </r>
  <r>
    <s v="QTC-71005-730"/>
    <x v="342"/>
    <x v="383"/>
    <s v="A-L-0.2"/>
    <n v="4"/>
    <s v="Eustace Stenton"/>
    <s v=""/>
    <x v="0"/>
    <s v="Ara"/>
    <s v="L"/>
    <x v="3"/>
    <n v="3.8849999999999998"/>
    <n v="15.54"/>
    <x v="2"/>
    <x v="1"/>
    <x v="1"/>
  </r>
  <r>
    <s v="TNX-09857-717"/>
    <x v="343"/>
    <x v="384"/>
    <s v="L-M-1"/>
    <n v="6"/>
    <s v="Lyndsey MacManus"/>
    <s v=""/>
    <x v="0"/>
    <s v="Lib"/>
    <s v="M"/>
    <x v="0"/>
    <n v="14.55"/>
    <n v="87.300000000000011"/>
    <x v="3"/>
    <x v="0"/>
    <x v="0"/>
  </r>
  <r>
    <s v="JZV-43874-185"/>
    <x v="344"/>
    <x v="385"/>
    <s v="A-M-1"/>
    <n v="5"/>
    <s v="Correy Bourner"/>
    <s v=""/>
    <x v="0"/>
    <s v="Ara"/>
    <s v="M"/>
    <x v="0"/>
    <n v="11.25"/>
    <n v="56.25"/>
    <x v="2"/>
    <x v="0"/>
    <x v="0"/>
  </r>
  <r>
    <s v="ICF-17486-106"/>
    <x v="47"/>
    <x v="386"/>
    <s v="L-L-2.5"/>
    <n v="1"/>
    <s v="Kandy Heddan"/>
    <s v="wspringallbh@jugem.jp"/>
    <x v="0"/>
    <s v="Lib"/>
    <s v="L"/>
    <x v="2"/>
    <n v="36.454999999999998"/>
    <n v="36.454999999999998"/>
    <x v="3"/>
    <x v="1"/>
    <x v="0"/>
  </r>
  <r>
    <s v="BMK-49520-383"/>
    <x v="345"/>
    <x v="387"/>
    <s v="R-L-0.2"/>
    <n v="3"/>
    <s v="Adora Roubert"/>
    <s v=""/>
    <x v="0"/>
    <s v="Rob"/>
    <s v="L"/>
    <x v="3"/>
    <n v="3.5849999999999995"/>
    <n v="10.754999999999999"/>
    <x v="0"/>
    <x v="1"/>
    <x v="0"/>
  </r>
  <r>
    <s v="HTS-15020-632"/>
    <x v="169"/>
    <x v="388"/>
    <s v="R-M-0.2"/>
    <n v="3"/>
    <s v="Helaina Rainforth"/>
    <s v="ghawkyensbj@census.gov"/>
    <x v="0"/>
    <s v="Rob"/>
    <s v="M"/>
    <x v="3"/>
    <n v="2.9849999999999999"/>
    <n v="8.9550000000000001"/>
    <x v="0"/>
    <x v="0"/>
    <x v="1"/>
  </r>
  <r>
    <s v="YLE-18247-749"/>
    <x v="346"/>
    <x v="389"/>
    <s v="A-L-0.5"/>
    <n v="3"/>
    <s v="Isac Jesper"/>
    <s v=""/>
    <x v="0"/>
    <s v="Ara"/>
    <s v="L"/>
    <x v="1"/>
    <n v="7.77"/>
    <n v="23.31"/>
    <x v="2"/>
    <x v="1"/>
    <x v="0"/>
  </r>
  <r>
    <s v="KJJ-12573-591"/>
    <x v="347"/>
    <x v="390"/>
    <s v="A-L-2.5"/>
    <n v="1"/>
    <s v="Nadeen Broomer"/>
    <s v=""/>
    <x v="0"/>
    <s v="Ara"/>
    <s v="L"/>
    <x v="2"/>
    <n v="29.784999999999997"/>
    <n v="29.784999999999997"/>
    <x v="2"/>
    <x v="1"/>
    <x v="0"/>
  </r>
  <r>
    <s v="RGU-43561-950"/>
    <x v="348"/>
    <x v="391"/>
    <s v="A-L-2.5"/>
    <n v="5"/>
    <s v="Frans Habbergham"/>
    <s v="bmcgilvrabm@so-net.ne.jp"/>
    <x v="0"/>
    <s v="Ara"/>
    <s v="L"/>
    <x v="2"/>
    <n v="29.784999999999997"/>
    <n v="148.92499999999998"/>
    <x v="2"/>
    <x v="1"/>
    <x v="0"/>
  </r>
  <r>
    <s v="JSN-73975-443"/>
    <x v="349"/>
    <x v="392"/>
    <s v="L-M-0.5"/>
    <n v="1"/>
    <s v="Romain Avrashin"/>
    <s v="adanzeybn@github.com"/>
    <x v="0"/>
    <s v="Lib"/>
    <s v="M"/>
    <x v="1"/>
    <n v="8.73"/>
    <n v="8.73"/>
    <x v="3"/>
    <x v="0"/>
    <x v="0"/>
  </r>
  <r>
    <s v="WNR-71736-993"/>
    <x v="350"/>
    <x v="347"/>
    <s v="L-D-0.5"/>
    <n v="4"/>
    <s v="Jereme Gippes"/>
    <s v="tfarraac@behance.net"/>
    <x v="0"/>
    <s v="Lib"/>
    <s v="D"/>
    <x v="1"/>
    <n v="7.77"/>
    <n v="31.08"/>
    <x v="3"/>
    <x v="2"/>
    <x v="1"/>
  </r>
  <r>
    <s v="WNR-71736-993"/>
    <x v="350"/>
    <x v="347"/>
    <s v="A-D-2.5"/>
    <n v="6"/>
    <s v="Lukas Whittlesee"/>
    <s v="tfarraac@behance.net"/>
    <x v="0"/>
    <s v="Ara"/>
    <s v="D"/>
    <x v="2"/>
    <n v="22.884999999999998"/>
    <n v="137.31"/>
    <x v="2"/>
    <x v="2"/>
    <x v="1"/>
  </r>
  <r>
    <s v="HNI-91338-546"/>
    <x v="54"/>
    <x v="393"/>
    <s v="A-D-0.5"/>
    <n v="5"/>
    <s v="Adelheid Gladhill"/>
    <s v=""/>
    <x v="0"/>
    <s v="Ara"/>
    <s v="D"/>
    <x v="1"/>
    <n v="5.97"/>
    <n v="29.849999999999998"/>
    <x v="2"/>
    <x v="2"/>
    <x v="1"/>
  </r>
  <r>
    <s v="CYH-53243-218"/>
    <x v="237"/>
    <x v="394"/>
    <s v="R-M-0.5"/>
    <n v="3"/>
    <s v="Edin Mathe"/>
    <s v=""/>
    <x v="0"/>
    <s v="Rob"/>
    <s v="M"/>
    <x v="1"/>
    <n v="5.97"/>
    <n v="17.91"/>
    <x v="0"/>
    <x v="0"/>
    <x v="1"/>
  </r>
  <r>
    <s v="SVD-75407-177"/>
    <x v="351"/>
    <x v="395"/>
    <s v="E-L-0.5"/>
    <n v="3"/>
    <s v="Spencer Wastell"/>
    <s v="ydombrellbs@dedecms.com"/>
    <x v="0"/>
    <s v="Exc"/>
    <s v="L"/>
    <x v="1"/>
    <n v="8.91"/>
    <n v="26.73"/>
    <x v="1"/>
    <x v="1"/>
    <x v="0"/>
  </r>
  <r>
    <s v="NVN-66443-451"/>
    <x v="352"/>
    <x v="396"/>
    <s v="R-D-1"/>
    <n v="2"/>
    <s v="Bobbe Jevon"/>
    <s v="adarthbt@t.co"/>
    <x v="0"/>
    <s v="Rob"/>
    <s v="D"/>
    <x v="0"/>
    <n v="8.9499999999999993"/>
    <n v="17.899999999999999"/>
    <x v="0"/>
    <x v="2"/>
    <x v="1"/>
  </r>
  <r>
    <s v="JUA-13580-095"/>
    <x v="102"/>
    <x v="397"/>
    <s v="R-L-0.2"/>
    <n v="4"/>
    <s v="Bear Gaish"/>
    <s v="mdarrigoebu@hud.gov"/>
    <x v="1"/>
    <s v="Rob"/>
    <s v="L"/>
    <x v="3"/>
    <n v="3.5849999999999995"/>
    <n v="14.339999999999998"/>
    <x v="0"/>
    <x v="1"/>
    <x v="0"/>
  </r>
  <r>
    <s v="ACY-56225-839"/>
    <x v="353"/>
    <x v="398"/>
    <s v="A-M-2.5"/>
    <n v="3"/>
    <s v="Skipton Morrall"/>
    <s v=""/>
    <x v="0"/>
    <s v="Ara"/>
    <s v="M"/>
    <x v="2"/>
    <n v="25.874999999999996"/>
    <n v="77.624999999999986"/>
    <x v="2"/>
    <x v="0"/>
    <x v="0"/>
  </r>
  <r>
    <s v="QBB-07903-622"/>
    <x v="354"/>
    <x v="399"/>
    <s v="R-L-1"/>
    <n v="5"/>
    <s v="Kriste Wessel"/>
    <s v="mackrillbw@bandcamp.com"/>
    <x v="0"/>
    <s v="Rob"/>
    <s v="L"/>
    <x v="0"/>
    <n v="11.95"/>
    <n v="59.75"/>
    <x v="0"/>
    <x v="1"/>
    <x v="1"/>
  </r>
  <r>
    <s v="JLJ-81802-619"/>
    <x v="135"/>
    <x v="347"/>
    <s v="A-L-1"/>
    <n v="6"/>
    <s v="Boyce Tarte"/>
    <s v="tfarraac@behance.net"/>
    <x v="0"/>
    <s v="Ara"/>
    <s v="L"/>
    <x v="0"/>
    <n v="12.95"/>
    <n v="77.699999999999989"/>
    <x v="2"/>
    <x v="1"/>
    <x v="1"/>
  </r>
  <r>
    <s v="HFT-77191-168"/>
    <x v="343"/>
    <x v="400"/>
    <s v="R-D-0.2"/>
    <n v="2"/>
    <s v="Cece Inker"/>
    <s v="mkippenby@dion.ne.jp"/>
    <x v="0"/>
    <s v="Rob"/>
    <s v="D"/>
    <x v="3"/>
    <n v="2.6849999999999996"/>
    <n v="5.3699999999999992"/>
    <x v="0"/>
    <x v="2"/>
    <x v="0"/>
  </r>
  <r>
    <s v="SZR-35951-530"/>
    <x v="89"/>
    <x v="401"/>
    <s v="E-D-2.5"/>
    <n v="3"/>
    <s v="Grazia Oats"/>
    <s v="wransonbz@ted.com"/>
    <x v="1"/>
    <s v="Exc"/>
    <s v="D"/>
    <x v="2"/>
    <n v="27.945"/>
    <n v="83.835000000000008"/>
    <x v="1"/>
    <x v="2"/>
    <x v="0"/>
  </r>
  <r>
    <s v="IKL-95976-565"/>
    <x v="355"/>
    <x v="402"/>
    <s v="A-M-1"/>
    <n v="2"/>
    <s v="Ronda Pyson"/>
    <s v=""/>
    <x v="0"/>
    <s v="Ara"/>
    <s v="M"/>
    <x v="0"/>
    <n v="11.25"/>
    <n v="22.5"/>
    <x v="2"/>
    <x v="0"/>
    <x v="1"/>
  </r>
  <r>
    <s v="XEY-48929-474"/>
    <x v="204"/>
    <x v="403"/>
    <s v="L-M-2.5"/>
    <n v="6"/>
    <s v="Rafaela Treacher"/>
    <s v="lrignoldc1@miibeian.gov.cn"/>
    <x v="0"/>
    <s v="Lib"/>
    <s v="M"/>
    <x v="2"/>
    <n v="33.464999999999996"/>
    <n v="200.78999999999996"/>
    <x v="3"/>
    <x v="0"/>
    <x v="0"/>
  </r>
  <r>
    <s v="SQT-07286-736"/>
    <x v="356"/>
    <x v="404"/>
    <s v="A-M-1"/>
    <n v="6"/>
    <s v="Margie Palleske"/>
    <s v=""/>
    <x v="0"/>
    <s v="Ara"/>
    <s v="M"/>
    <x v="0"/>
    <n v="11.25"/>
    <n v="67.5"/>
    <x v="2"/>
    <x v="0"/>
    <x v="1"/>
  </r>
  <r>
    <s v="QDU-45390-361"/>
    <x v="357"/>
    <x v="405"/>
    <s v="E-M-0.5"/>
    <n v="1"/>
    <s v="Filip Antcliffe"/>
    <s v="crowthornc3@msn.com"/>
    <x v="0"/>
    <s v="Exc"/>
    <s v="M"/>
    <x v="1"/>
    <n v="8.25"/>
    <n v="8.25"/>
    <x v="1"/>
    <x v="0"/>
    <x v="1"/>
  </r>
  <r>
    <s v="RUJ-30649-712"/>
    <x v="300"/>
    <x v="406"/>
    <s v="L-L-0.2"/>
    <n v="2"/>
    <s v="Claudie Weond"/>
    <s v="orylandc4@deviantart.com"/>
    <x v="0"/>
    <s v="Lib"/>
    <s v="L"/>
    <x v="3"/>
    <n v="4.7549999999999999"/>
    <n v="9.51"/>
    <x v="3"/>
    <x v="1"/>
    <x v="0"/>
  </r>
  <r>
    <s v="WSV-49732-075"/>
    <x v="358"/>
    <x v="407"/>
    <s v="L-D-2.5"/>
    <n v="1"/>
    <s v="Jaquenette Skentelbery"/>
    <s v=""/>
    <x v="0"/>
    <s v="Lib"/>
    <s v="D"/>
    <x v="2"/>
    <n v="29.784999999999997"/>
    <n v="29.784999999999997"/>
    <x v="3"/>
    <x v="2"/>
    <x v="1"/>
  </r>
  <r>
    <s v="VJF-46305-323"/>
    <x v="161"/>
    <x v="408"/>
    <s v="L-D-0.5"/>
    <n v="2"/>
    <s v="Kippie Marrison"/>
    <s v="msesonck@census.gov"/>
    <x v="0"/>
    <s v="Lib"/>
    <s v="D"/>
    <x v="1"/>
    <n v="7.77"/>
    <n v="15.54"/>
    <x v="3"/>
    <x v="2"/>
    <x v="1"/>
  </r>
  <r>
    <s v="CXD-74176-600"/>
    <x v="129"/>
    <x v="409"/>
    <s v="E-L-0.5"/>
    <n v="4"/>
    <s v="Izaak Primak"/>
    <s v="craglessc7@webmd.com"/>
    <x v="1"/>
    <s v="Exc"/>
    <s v="L"/>
    <x v="1"/>
    <n v="8.91"/>
    <n v="35.64"/>
    <x v="1"/>
    <x v="1"/>
    <x v="1"/>
  </r>
  <r>
    <s v="ADX-50674-975"/>
    <x v="359"/>
    <x v="410"/>
    <s v="A-M-2.5"/>
    <n v="4"/>
    <s v="Constanta Hatfull"/>
    <s v="fhollowsc8@blogtalkradio.com"/>
    <x v="0"/>
    <s v="Ara"/>
    <s v="M"/>
    <x v="2"/>
    <n v="25.874999999999996"/>
    <n v="103.49999999999999"/>
    <x v="2"/>
    <x v="0"/>
    <x v="0"/>
  </r>
  <r>
    <s v="RRP-51647-420"/>
    <x v="360"/>
    <x v="411"/>
    <s v="E-D-1"/>
    <n v="3"/>
    <s v="Chastity Swatman"/>
    <s v="llathleiffc9@nationalgeographic.com"/>
    <x v="1"/>
    <s v="Exc"/>
    <s v="D"/>
    <x v="0"/>
    <n v="12.15"/>
    <n v="36.450000000000003"/>
    <x v="1"/>
    <x v="2"/>
    <x v="0"/>
  </r>
  <r>
    <s v="PKJ-99134-523"/>
    <x v="361"/>
    <x v="412"/>
    <s v="R-L-0.5"/>
    <n v="5"/>
    <s v="Delainey Kiddy"/>
    <s v="kheadsca@jalbum.net"/>
    <x v="0"/>
    <s v="Rob"/>
    <s v="L"/>
    <x v="1"/>
    <n v="7.169999999999999"/>
    <n v="35.849999999999994"/>
    <x v="0"/>
    <x v="1"/>
    <x v="1"/>
  </r>
  <r>
    <s v="FZQ-29439-457"/>
    <x v="362"/>
    <x v="413"/>
    <s v="E-L-0.2"/>
    <n v="5"/>
    <s v="Marty Scholl"/>
    <s v="tbownecb@unicef.org"/>
    <x v="1"/>
    <s v="Exc"/>
    <s v="L"/>
    <x v="3"/>
    <n v="4.4550000000000001"/>
    <n v="22.274999999999999"/>
    <x v="1"/>
    <x v="1"/>
    <x v="0"/>
  </r>
  <r>
    <s v="USN-68115-161"/>
    <x v="363"/>
    <x v="414"/>
    <s v="E-M-0.2"/>
    <n v="6"/>
    <s v="Blake Kelloway"/>
    <s v="rjacquemardcc@acquirethisname.com"/>
    <x v="1"/>
    <s v="Exc"/>
    <s v="M"/>
    <x v="3"/>
    <n v="4.125"/>
    <n v="24.75"/>
    <x v="1"/>
    <x v="0"/>
    <x v="1"/>
  </r>
  <r>
    <s v="IXU-20263-532"/>
    <x v="364"/>
    <x v="415"/>
    <s v="L-M-2.5"/>
    <n v="2"/>
    <s v="Kippie Marrison"/>
    <s v="kwarmancd@printfriendly.com"/>
    <x v="1"/>
    <s v="Lib"/>
    <s v="M"/>
    <x v="2"/>
    <n v="33.464999999999996"/>
    <n v="66.929999999999993"/>
    <x v="3"/>
    <x v="0"/>
    <x v="0"/>
  </r>
  <r>
    <s v="CBT-15092-420"/>
    <x v="85"/>
    <x v="416"/>
    <s v="L-M-0.5"/>
    <n v="1"/>
    <s v="Patsy Vasilenko"/>
    <s v="wcholomince@about.com"/>
    <x v="2"/>
    <s v="Lib"/>
    <s v="M"/>
    <x v="1"/>
    <n v="8.73"/>
    <n v="8.73"/>
    <x v="3"/>
    <x v="0"/>
    <x v="0"/>
  </r>
  <r>
    <s v="PKQ-46841-696"/>
    <x v="365"/>
    <x v="417"/>
    <s v="R-M-0.5"/>
    <n v="3"/>
    <s v="Sharity Wickens"/>
    <s v="abraidmancf@census.gov"/>
    <x v="0"/>
    <s v="Rob"/>
    <s v="M"/>
    <x v="1"/>
    <n v="5.97"/>
    <n v="17.91"/>
    <x v="0"/>
    <x v="0"/>
    <x v="1"/>
  </r>
  <r>
    <s v="XDU-05471-219"/>
    <x v="366"/>
    <x v="418"/>
    <s v="R-L-0.5"/>
    <n v="1"/>
    <s v="Baxy Cargen"/>
    <s v="pdurbancg@symantec.com"/>
    <x v="1"/>
    <s v="Rob"/>
    <s v="L"/>
    <x v="1"/>
    <n v="7.169999999999999"/>
    <n v="7.169999999999999"/>
    <x v="0"/>
    <x v="1"/>
    <x v="1"/>
  </r>
  <r>
    <s v="NID-20149-329"/>
    <x v="367"/>
    <x v="419"/>
    <s v="R-D-0.2"/>
    <n v="2"/>
    <s v="Daryn Cassius"/>
    <s v="aharroldch@miibeian.gov.cn"/>
    <x v="0"/>
    <s v="Rob"/>
    <s v="D"/>
    <x v="3"/>
    <n v="2.6849999999999996"/>
    <n v="5.3699999999999992"/>
    <x v="0"/>
    <x v="2"/>
    <x v="1"/>
  </r>
  <r>
    <s v="SVU-27222-213"/>
    <x v="142"/>
    <x v="420"/>
    <s v="L-L-0.2"/>
    <n v="5"/>
    <s v="Skelly Dolohunty"/>
    <s v="spamphilonci@mlb.com"/>
    <x v="1"/>
    <s v="Lib"/>
    <s v="L"/>
    <x v="3"/>
    <n v="4.7549999999999999"/>
    <n v="23.774999999999999"/>
    <x v="3"/>
    <x v="1"/>
    <x v="1"/>
  </r>
  <r>
    <s v="RWI-84131-848"/>
    <x v="368"/>
    <x v="421"/>
    <s v="R-D-2.5"/>
    <n v="2"/>
    <s v="Hall Ranner"/>
    <s v="mspurdencj@exblog.jp"/>
    <x v="0"/>
    <s v="Rob"/>
    <s v="D"/>
    <x v="2"/>
    <n v="20.584999999999997"/>
    <n v="41.169999999999995"/>
    <x v="0"/>
    <x v="2"/>
    <x v="0"/>
  </r>
  <r>
    <s v="GUU-40666-525"/>
    <x v="31"/>
    <x v="408"/>
    <s v="A-L-0.2"/>
    <n v="3"/>
    <s v="Dorey Sopper"/>
    <s v="msesonck@census.gov"/>
    <x v="0"/>
    <s v="Ara"/>
    <s v="L"/>
    <x v="3"/>
    <n v="3.8849999999999998"/>
    <n v="11.654999999999999"/>
    <x v="2"/>
    <x v="1"/>
    <x v="1"/>
  </r>
  <r>
    <s v="SCN-51395-066"/>
    <x v="369"/>
    <x v="422"/>
    <s v="L-L-0.5"/>
    <n v="4"/>
    <s v="Lauritz Ledgley"/>
    <s v="npirronecl@weibo.com"/>
    <x v="0"/>
    <s v="Lib"/>
    <s v="L"/>
    <x v="1"/>
    <n v="9.51"/>
    <n v="38.04"/>
    <x v="3"/>
    <x v="1"/>
    <x v="1"/>
  </r>
  <r>
    <s v="ULA-24644-321"/>
    <x v="370"/>
    <x v="423"/>
    <s v="R-D-2.5"/>
    <n v="4"/>
    <s v="Gustaf Ciccotti"/>
    <s v="rcawleycm@yellowbook.com"/>
    <x v="1"/>
    <s v="Rob"/>
    <s v="D"/>
    <x v="2"/>
    <n v="20.584999999999997"/>
    <n v="82.339999999999989"/>
    <x v="0"/>
    <x v="2"/>
    <x v="0"/>
  </r>
  <r>
    <s v="EOL-92666-762"/>
    <x v="371"/>
    <x v="424"/>
    <s v="L-L-0.2"/>
    <n v="2"/>
    <s v="Wilton Jallin"/>
    <s v="sbarribalcn@microsoft.com"/>
    <x v="1"/>
    <s v="Lib"/>
    <s v="L"/>
    <x v="3"/>
    <n v="4.7549999999999999"/>
    <n v="9.51"/>
    <x v="3"/>
    <x v="1"/>
    <x v="0"/>
  </r>
  <r>
    <s v="AJV-18231-334"/>
    <x v="372"/>
    <x v="425"/>
    <s v="R-D-2.5"/>
    <n v="2"/>
    <s v="Paulie Fonzone"/>
    <s v="aadamidesco@bizjournals.com"/>
    <x v="2"/>
    <s v="Rob"/>
    <s v="D"/>
    <x v="2"/>
    <n v="20.584999999999997"/>
    <n v="41.169999999999995"/>
    <x v="0"/>
    <x v="2"/>
    <x v="1"/>
  </r>
  <r>
    <s v="ZQI-47236-301"/>
    <x v="373"/>
    <x v="426"/>
    <s v="L-L-0.5"/>
    <n v="5"/>
    <s v="Antonius Lewry"/>
    <s v="cthowescp@craigslist.org"/>
    <x v="0"/>
    <s v="Lib"/>
    <s v="L"/>
    <x v="1"/>
    <n v="9.51"/>
    <n v="47.55"/>
    <x v="3"/>
    <x v="1"/>
    <x v="1"/>
  </r>
  <r>
    <s v="ZCR-15721-658"/>
    <x v="374"/>
    <x v="427"/>
    <s v="A-M-1"/>
    <n v="4"/>
    <s v="Harland Trematick"/>
    <s v="rwillowaycq@admin.ch"/>
    <x v="0"/>
    <s v="Ara"/>
    <s v="M"/>
    <x v="0"/>
    <n v="11.25"/>
    <n v="45"/>
    <x v="2"/>
    <x v="0"/>
    <x v="1"/>
  </r>
  <r>
    <s v="QEW-47945-682"/>
    <x v="319"/>
    <x v="428"/>
    <s v="L-L-0.2"/>
    <n v="5"/>
    <s v="Odette Tocque"/>
    <s v="aelwincr@privacy.gov.au"/>
    <x v="0"/>
    <s v="Lib"/>
    <s v="L"/>
    <x v="3"/>
    <n v="4.7549999999999999"/>
    <n v="23.774999999999999"/>
    <x v="3"/>
    <x v="1"/>
    <x v="1"/>
  </r>
  <r>
    <s v="PSY-45485-542"/>
    <x v="375"/>
    <x v="429"/>
    <s v="R-D-0.5"/>
    <n v="3"/>
    <s v="Hadley Reuven"/>
    <s v="abilbrookcs@booking.com"/>
    <x v="1"/>
    <s v="Rob"/>
    <s v="D"/>
    <x v="1"/>
    <n v="5.3699999999999992"/>
    <n v="16.11"/>
    <x v="0"/>
    <x v="2"/>
    <x v="0"/>
  </r>
  <r>
    <s v="BAQ-74241-156"/>
    <x v="376"/>
    <x v="430"/>
    <s v="R-D-0.2"/>
    <n v="4"/>
    <s v="Charin Maplethorp"/>
    <s v="rmckallct@sakura.ne.jp"/>
    <x v="2"/>
    <s v="Rob"/>
    <s v="D"/>
    <x v="3"/>
    <n v="2.6849999999999996"/>
    <n v="10.739999999999998"/>
    <x v="0"/>
    <x v="2"/>
    <x v="0"/>
  </r>
  <r>
    <s v="BVU-77367-451"/>
    <x v="377"/>
    <x v="431"/>
    <s v="A-D-1"/>
    <n v="5"/>
    <s v="Celie MacCourt"/>
    <s v="bdailecu@vistaprint.com"/>
    <x v="0"/>
    <s v="Ara"/>
    <s v="D"/>
    <x v="0"/>
    <n v="9.9499999999999993"/>
    <n v="49.75"/>
    <x v="2"/>
    <x v="2"/>
    <x v="0"/>
  </r>
  <r>
    <s v="TJE-91516-344"/>
    <x v="378"/>
    <x v="432"/>
    <s v="E-M-1"/>
    <n v="2"/>
    <s v="Evy Wilsone"/>
    <s v="atrehernecv@state.tx.us"/>
    <x v="1"/>
    <s v="Exc"/>
    <s v="M"/>
    <x v="0"/>
    <n v="13.75"/>
    <n v="27.5"/>
    <x v="1"/>
    <x v="0"/>
    <x v="1"/>
  </r>
  <r>
    <s v="LIS-96202-702"/>
    <x v="277"/>
    <x v="433"/>
    <s v="L-D-2.5"/>
    <n v="4"/>
    <s v="Mathilda Matiasek"/>
    <s v="abrentnallcw@biglobe.ne.jp"/>
    <x v="2"/>
    <s v="Lib"/>
    <s v="D"/>
    <x v="2"/>
    <n v="29.784999999999997"/>
    <n v="119.13999999999999"/>
    <x v="3"/>
    <x v="2"/>
    <x v="1"/>
  </r>
  <r>
    <s v="VIO-27668-766"/>
    <x v="379"/>
    <x v="434"/>
    <s v="R-D-2.5"/>
    <n v="1"/>
    <s v="Kameko Philbrick"/>
    <s v="ddrinkallcx@psu.edu"/>
    <x v="0"/>
    <s v="Rob"/>
    <s v="D"/>
    <x v="2"/>
    <n v="20.584999999999997"/>
    <n v="20.584999999999997"/>
    <x v="0"/>
    <x v="2"/>
    <x v="0"/>
  </r>
  <r>
    <s v="ZVG-20473-043"/>
    <x v="86"/>
    <x v="435"/>
    <s v="A-D-0.2"/>
    <n v="3"/>
    <s v="Barnett Sillis"/>
    <s v="dkornelcy@cyberchimps.com"/>
    <x v="0"/>
    <s v="Ara"/>
    <s v="D"/>
    <x v="3"/>
    <n v="2.9849999999999999"/>
    <n v="8.9550000000000001"/>
    <x v="2"/>
    <x v="2"/>
    <x v="0"/>
  </r>
  <r>
    <s v="KGZ-56395-231"/>
    <x v="380"/>
    <x v="436"/>
    <s v="A-D-0.5"/>
    <n v="1"/>
    <s v="Read Cutts"/>
    <s v="rlequeuxcz@newyorker.com"/>
    <x v="0"/>
    <s v="Ara"/>
    <s v="D"/>
    <x v="1"/>
    <n v="5.97"/>
    <n v="5.97"/>
    <x v="2"/>
    <x v="2"/>
    <x v="1"/>
  </r>
  <r>
    <s v="CUU-92244-729"/>
    <x v="381"/>
    <x v="437"/>
    <s v="E-M-1"/>
    <n v="3"/>
    <s v="Devland Gritton"/>
    <s v="jmccaulld0@parallels.com"/>
    <x v="0"/>
    <s v="Exc"/>
    <s v="M"/>
    <x v="0"/>
    <n v="13.75"/>
    <n v="41.25"/>
    <x v="1"/>
    <x v="0"/>
    <x v="0"/>
  </r>
  <r>
    <s v="EHE-94714-312"/>
    <x v="382"/>
    <x v="438"/>
    <s v="E-L-0.2"/>
    <n v="5"/>
    <s v="Rickie Faltin"/>
    <s v="abrashda@plala.or.jp"/>
    <x v="0"/>
    <s v="Exc"/>
    <s v="L"/>
    <x v="3"/>
    <n v="4.4550000000000001"/>
    <n v="22.274999999999999"/>
    <x v="1"/>
    <x v="1"/>
    <x v="0"/>
  </r>
  <r>
    <s v="RTL-16205-161"/>
    <x v="11"/>
    <x v="439"/>
    <s v="A-M-0.5"/>
    <n v="1"/>
    <s v="Geoffrey Siuda"/>
    <s v="ahutchinsond2@imgur.com"/>
    <x v="0"/>
    <s v="Ara"/>
    <s v="M"/>
    <x v="1"/>
    <n v="6.75"/>
    <n v="6.75"/>
    <x v="2"/>
    <x v="0"/>
    <x v="0"/>
  </r>
  <r>
    <s v="GTS-22482-014"/>
    <x v="167"/>
    <x v="440"/>
    <s v="L-M-2.5"/>
    <n v="4"/>
    <s v="Vernor Pawsey"/>
    <s v=""/>
    <x v="0"/>
    <s v="Lib"/>
    <s v="M"/>
    <x v="2"/>
    <n v="33.464999999999996"/>
    <n v="133.85999999999999"/>
    <x v="3"/>
    <x v="0"/>
    <x v="0"/>
  </r>
  <r>
    <s v="DYG-25473-881"/>
    <x v="383"/>
    <x v="441"/>
    <s v="A-D-0.2"/>
    <n v="2"/>
    <s v="Fanchon Haughian"/>
    <s v="rdriversd4@hexun.com"/>
    <x v="0"/>
    <s v="Ara"/>
    <s v="D"/>
    <x v="3"/>
    <n v="2.9849999999999999"/>
    <n v="5.97"/>
    <x v="2"/>
    <x v="2"/>
    <x v="1"/>
  </r>
  <r>
    <s v="HTR-21838-286"/>
    <x v="18"/>
    <x v="442"/>
    <s v="A-L-1"/>
    <n v="2"/>
    <s v="Edeline Edney"/>
    <s v="hzeald5@google.de"/>
    <x v="0"/>
    <s v="Ara"/>
    <s v="L"/>
    <x v="0"/>
    <n v="12.95"/>
    <n v="25.9"/>
    <x v="2"/>
    <x v="1"/>
    <x v="1"/>
  </r>
  <r>
    <s v="KYG-28296-920"/>
    <x v="84"/>
    <x v="443"/>
    <s v="E-M-2.5"/>
    <n v="1"/>
    <s v="Gnni Cheeke"/>
    <s v="gsmallcombed6@ucla.edu"/>
    <x v="1"/>
    <s v="Exc"/>
    <s v="M"/>
    <x v="2"/>
    <n v="31.624999999999996"/>
    <n v="31.624999999999996"/>
    <x v="1"/>
    <x v="0"/>
    <x v="0"/>
  </r>
  <r>
    <s v="NNB-20459-430"/>
    <x v="384"/>
    <x v="444"/>
    <s v="L-M-0.2"/>
    <n v="2"/>
    <s v="Johnath Fairebrother"/>
    <s v="ddibleyd7@feedburner.com"/>
    <x v="0"/>
    <s v="Lib"/>
    <s v="M"/>
    <x v="3"/>
    <n v="4.3650000000000002"/>
    <n v="8.73"/>
    <x v="3"/>
    <x v="0"/>
    <x v="1"/>
  </r>
  <r>
    <s v="FEK-14025-351"/>
    <x v="385"/>
    <x v="445"/>
    <s v="E-L-0.2"/>
    <n v="6"/>
    <s v="Jilly Dreng"/>
    <s v="gdimitrioud8@chronoengine.com"/>
    <x v="0"/>
    <s v="Exc"/>
    <s v="L"/>
    <x v="3"/>
    <n v="4.4550000000000001"/>
    <n v="26.73"/>
    <x v="1"/>
    <x v="1"/>
    <x v="0"/>
  </r>
  <r>
    <s v="AWH-16980-469"/>
    <x v="386"/>
    <x v="446"/>
    <s v="L-M-0.2"/>
    <n v="6"/>
    <s v="Correy Lampel"/>
    <s v="fflanagand9@woothemes.com"/>
    <x v="0"/>
    <s v="Lib"/>
    <s v="M"/>
    <x v="3"/>
    <n v="4.3650000000000002"/>
    <n v="26.19"/>
    <x v="3"/>
    <x v="0"/>
    <x v="1"/>
  </r>
  <r>
    <s v="ZPW-31329-741"/>
    <x v="387"/>
    <x v="438"/>
    <s v="R-D-1"/>
    <n v="6"/>
    <s v="Eward Dearman"/>
    <s v="abrashda@plala.or.jp"/>
    <x v="0"/>
    <s v="Rob"/>
    <s v="D"/>
    <x v="0"/>
    <n v="8.9499999999999993"/>
    <n v="53.699999999999996"/>
    <x v="0"/>
    <x v="2"/>
    <x v="0"/>
  </r>
  <r>
    <s v="ZPW-31329-741"/>
    <x v="387"/>
    <x v="438"/>
    <s v="E-M-2.5"/>
    <n v="4"/>
    <s v="Dominique Lenard"/>
    <s v="abrashda@plala.or.jp"/>
    <x v="0"/>
    <s v="Exc"/>
    <s v="M"/>
    <x v="2"/>
    <n v="31.624999999999996"/>
    <n v="126.49999999999999"/>
    <x v="1"/>
    <x v="0"/>
    <x v="0"/>
  </r>
  <r>
    <s v="ZPW-31329-741"/>
    <x v="387"/>
    <x v="438"/>
    <s v="E-M-0.2"/>
    <n v="1"/>
    <s v="Lloyd Toffano"/>
    <s v="abrashda@plala.or.jp"/>
    <x v="0"/>
    <s v="Exc"/>
    <s v="M"/>
    <x v="3"/>
    <n v="4.125"/>
    <n v="4.125"/>
    <x v="1"/>
    <x v="0"/>
    <x v="0"/>
  </r>
  <r>
    <s v="UBI-83843-396"/>
    <x v="388"/>
    <x v="447"/>
    <s v="R-L-1"/>
    <n v="2"/>
    <s v="Morly Rocks"/>
    <s v="nizhakovdd@aol.com"/>
    <x v="2"/>
    <s v="Rob"/>
    <s v="L"/>
    <x v="0"/>
    <n v="11.95"/>
    <n v="23.9"/>
    <x v="0"/>
    <x v="1"/>
    <x v="1"/>
  </r>
  <r>
    <s v="VID-40587-569"/>
    <x v="389"/>
    <x v="448"/>
    <s v="E-D-2.5"/>
    <n v="5"/>
    <s v="Cleopatra Goodrum"/>
    <s v="skeetsde@answers.com"/>
    <x v="0"/>
    <s v="Exc"/>
    <s v="D"/>
    <x v="2"/>
    <n v="27.945"/>
    <n v="139.72499999999999"/>
    <x v="1"/>
    <x v="2"/>
    <x v="0"/>
  </r>
  <r>
    <s v="KBB-52530-416"/>
    <x v="229"/>
    <x v="449"/>
    <s v="L-D-2.5"/>
    <n v="2"/>
    <s v="Bearnard Wardell"/>
    <s v=""/>
    <x v="0"/>
    <s v="Lib"/>
    <s v="D"/>
    <x v="2"/>
    <n v="29.784999999999997"/>
    <n v="59.569999999999993"/>
    <x v="3"/>
    <x v="2"/>
    <x v="0"/>
  </r>
  <r>
    <s v="ISJ-48676-420"/>
    <x v="390"/>
    <x v="450"/>
    <s v="L-L-0.5"/>
    <n v="6"/>
    <s v="Wiley Leopold"/>
    <s v="kcakedg@huffingtonpost.com"/>
    <x v="0"/>
    <s v="Lib"/>
    <s v="L"/>
    <x v="1"/>
    <n v="9.51"/>
    <n v="57.06"/>
    <x v="3"/>
    <x v="1"/>
    <x v="1"/>
  </r>
  <r>
    <s v="MIF-17920-768"/>
    <x v="391"/>
    <x v="451"/>
    <s v="R-L-0.2"/>
    <n v="6"/>
    <s v="Sharl Southerill"/>
    <s v="mhanseddh@instagram.com"/>
    <x v="1"/>
    <s v="Rob"/>
    <s v="L"/>
    <x v="3"/>
    <n v="3.5849999999999995"/>
    <n v="21.509999999999998"/>
    <x v="0"/>
    <x v="1"/>
    <x v="0"/>
  </r>
  <r>
    <s v="CPX-19312-088"/>
    <x v="117"/>
    <x v="452"/>
    <s v="L-M-0.5"/>
    <n v="6"/>
    <s v="Dinah Crutcher"/>
    <s v="fkienleindi@trellian.com"/>
    <x v="1"/>
    <s v="Lib"/>
    <s v="M"/>
    <x v="1"/>
    <n v="8.73"/>
    <n v="52.38"/>
    <x v="3"/>
    <x v="0"/>
    <x v="0"/>
  </r>
  <r>
    <s v="RXI-67978-260"/>
    <x v="392"/>
    <x v="453"/>
    <s v="E-D-1"/>
    <n v="6"/>
    <s v="Sada Roseborough"/>
    <s v="kegglestonedj@sphinn.com"/>
    <x v="1"/>
    <s v="Exc"/>
    <s v="D"/>
    <x v="0"/>
    <n v="12.15"/>
    <n v="72.900000000000006"/>
    <x v="1"/>
    <x v="2"/>
    <x v="1"/>
  </r>
  <r>
    <s v="LKE-14821-285"/>
    <x v="393"/>
    <x v="454"/>
    <s v="R-M-0.2"/>
    <n v="5"/>
    <s v="Kacy Canto"/>
    <s v="bsemkinsdk@unc.edu"/>
    <x v="1"/>
    <s v="Rob"/>
    <s v="M"/>
    <x v="3"/>
    <n v="2.9849999999999999"/>
    <n v="14.924999999999999"/>
    <x v="0"/>
    <x v="0"/>
    <x v="0"/>
  </r>
  <r>
    <s v="LRK-97117-150"/>
    <x v="394"/>
    <x v="455"/>
    <s v="L-L-1"/>
    <n v="6"/>
    <s v="Dedie Gooderridge"/>
    <s v="slorenzettidl@is.gd"/>
    <x v="0"/>
    <s v="Lib"/>
    <s v="L"/>
    <x v="0"/>
    <n v="15.85"/>
    <n v="95.1"/>
    <x v="3"/>
    <x v="1"/>
    <x v="1"/>
  </r>
  <r>
    <s v="IGK-51227-573"/>
    <x v="137"/>
    <x v="456"/>
    <s v="L-D-0.5"/>
    <n v="2"/>
    <s v="Demetris Micheli"/>
    <s v="bgiannazzidm@apple.com"/>
    <x v="0"/>
    <s v="Lib"/>
    <s v="D"/>
    <x v="1"/>
    <n v="7.77"/>
    <n v="15.54"/>
    <x v="3"/>
    <x v="2"/>
    <x v="1"/>
  </r>
  <r>
    <s v="ZAY-43009-775"/>
    <x v="395"/>
    <x v="457"/>
    <s v="L-D-0.2"/>
    <n v="6"/>
    <s v="Kim Kemery"/>
    <s v=""/>
    <x v="0"/>
    <s v="Lib"/>
    <s v="D"/>
    <x v="3"/>
    <n v="3.8849999999999998"/>
    <n v="23.31"/>
    <x v="3"/>
    <x v="2"/>
    <x v="1"/>
  </r>
  <r>
    <s v="EMA-63190-618"/>
    <x v="396"/>
    <x v="458"/>
    <s v="E-M-0.2"/>
    <n v="1"/>
    <s v="Ramon Cheak"/>
    <s v="ulethbrigdo@hc360.com"/>
    <x v="0"/>
    <s v="Exc"/>
    <s v="M"/>
    <x v="3"/>
    <n v="4.125"/>
    <n v="4.125"/>
    <x v="1"/>
    <x v="0"/>
    <x v="0"/>
  </r>
  <r>
    <s v="FBI-35855-418"/>
    <x v="189"/>
    <x v="459"/>
    <s v="R-M-0.5"/>
    <n v="6"/>
    <s v="Claudell Ayre"/>
    <s v="sfarnishdp@dmoz.org"/>
    <x v="2"/>
    <s v="Rob"/>
    <s v="M"/>
    <x v="1"/>
    <n v="5.97"/>
    <n v="35.82"/>
    <x v="0"/>
    <x v="0"/>
    <x v="1"/>
  </r>
  <r>
    <s v="TXB-80533-417"/>
    <x v="8"/>
    <x v="460"/>
    <s v="L-L-1"/>
    <n v="2"/>
    <s v="Adele McFayden"/>
    <s v="fjecockdq@unicef.org"/>
    <x v="0"/>
    <s v="Lib"/>
    <s v="L"/>
    <x v="0"/>
    <n v="15.85"/>
    <n v="31.7"/>
    <x v="3"/>
    <x v="1"/>
    <x v="1"/>
  </r>
  <r>
    <s v="MBM-00112-248"/>
    <x v="397"/>
    <x v="461"/>
    <s v="L-L-1"/>
    <n v="5"/>
    <s v="Dierdre Scrigmour"/>
    <s v=""/>
    <x v="0"/>
    <s v="Lib"/>
    <s v="L"/>
    <x v="0"/>
    <n v="15.85"/>
    <n v="79.25"/>
    <x v="3"/>
    <x v="1"/>
    <x v="0"/>
  </r>
  <r>
    <s v="EUO-69145-988"/>
    <x v="398"/>
    <x v="462"/>
    <s v="E-D-0.2"/>
    <n v="3"/>
    <s v="Desdemona Eye"/>
    <s v="hpallisterds@ning.com"/>
    <x v="0"/>
    <s v="Exc"/>
    <s v="D"/>
    <x v="3"/>
    <n v="3.645"/>
    <n v="10.935"/>
    <x v="1"/>
    <x v="2"/>
    <x v="1"/>
  </r>
  <r>
    <s v="GYA-80327-368"/>
    <x v="399"/>
    <x v="463"/>
    <s v="A-D-1"/>
    <n v="4"/>
    <s v="Catharine Scoines"/>
    <s v="cmershdt@drupal.org"/>
    <x v="1"/>
    <s v="Ara"/>
    <s v="D"/>
    <x v="0"/>
    <n v="9.9499999999999993"/>
    <n v="39.799999999999997"/>
    <x v="2"/>
    <x v="2"/>
    <x v="1"/>
  </r>
  <r>
    <s v="TNW-41601-420"/>
    <x v="400"/>
    <x v="464"/>
    <s v="R-M-1"/>
    <n v="5"/>
    <n v="0"/>
    <s v="murione5@alexa.com"/>
    <x v="1"/>
    <s v="Rob"/>
    <s v="M"/>
    <x v="0"/>
    <n v="9.9499999999999993"/>
    <n v="49.75"/>
    <x v="0"/>
    <x v="0"/>
    <x v="0"/>
  </r>
  <r>
    <s v="ALR-62963-723"/>
    <x v="401"/>
    <x v="465"/>
    <s v="R-D-0.2"/>
    <n v="3"/>
    <s v="Nicolina Jenny"/>
    <s v=""/>
    <x v="1"/>
    <s v="Rob"/>
    <s v="D"/>
    <x v="3"/>
    <n v="2.6849999999999996"/>
    <n v="8.0549999999999997"/>
    <x v="0"/>
    <x v="2"/>
    <x v="0"/>
  </r>
  <r>
    <s v="JIG-27636-870"/>
    <x v="402"/>
    <x v="466"/>
    <s v="R-L-1"/>
    <n v="4"/>
    <n v="0"/>
    <s v=""/>
    <x v="0"/>
    <s v="Rob"/>
    <s v="L"/>
    <x v="0"/>
    <n v="11.95"/>
    <n v="47.8"/>
    <x v="0"/>
    <x v="1"/>
    <x v="1"/>
  </r>
  <r>
    <s v="CTE-31437-326"/>
    <x v="6"/>
    <x v="467"/>
    <s v="R-M-0.2"/>
    <n v="4"/>
    <n v="0"/>
    <s v="gduckerdx@patch.com"/>
    <x v="2"/>
    <s v="Rob"/>
    <s v="M"/>
    <x v="3"/>
    <n v="2.9849999999999999"/>
    <n v="11.94"/>
    <x v="0"/>
    <x v="0"/>
    <x v="1"/>
  </r>
  <r>
    <s v="CTE-31437-326"/>
    <x v="6"/>
    <x v="467"/>
    <s v="E-M-0.2"/>
    <n v="4"/>
    <n v="0"/>
    <s v="gduckerdx@patch.com"/>
    <x v="2"/>
    <s v="Exc"/>
    <s v="M"/>
    <x v="3"/>
    <n v="4.125"/>
    <n v="16.5"/>
    <x v="1"/>
    <x v="0"/>
    <x v="1"/>
  </r>
  <r>
    <s v="CTE-31437-326"/>
    <x v="6"/>
    <x v="467"/>
    <s v="L-D-1"/>
    <n v="4"/>
    <n v="0"/>
    <s v="gduckerdx@patch.com"/>
    <x v="2"/>
    <s v="Lib"/>
    <s v="D"/>
    <x v="0"/>
    <n v="12.95"/>
    <n v="51.8"/>
    <x v="3"/>
    <x v="2"/>
    <x v="1"/>
  </r>
  <r>
    <s v="CTE-31437-326"/>
    <x v="6"/>
    <x v="467"/>
    <s v="L-L-0.2"/>
    <n v="3"/>
    <n v="0"/>
    <s v="gduckerdx@patch.com"/>
    <x v="2"/>
    <s v="Lib"/>
    <s v="L"/>
    <x v="3"/>
    <n v="4.7549999999999999"/>
    <n v="14.265000000000001"/>
    <x v="3"/>
    <x v="1"/>
    <x v="1"/>
  </r>
  <r>
    <s v="SLD-63003-334"/>
    <x v="403"/>
    <x v="468"/>
    <s v="L-M-0.2"/>
    <n v="6"/>
    <n v="0"/>
    <s v="wstearleye1@census.gov"/>
    <x v="0"/>
    <s v="Lib"/>
    <s v="M"/>
    <x v="3"/>
    <n v="4.3650000000000002"/>
    <n v="26.19"/>
    <x v="3"/>
    <x v="0"/>
    <x v="1"/>
  </r>
  <r>
    <s v="BXN-64230-789"/>
    <x v="404"/>
    <x v="469"/>
    <s v="A-L-1"/>
    <n v="2"/>
    <n v="0"/>
    <s v="dwincere2@marriott.com"/>
    <x v="0"/>
    <s v="Ara"/>
    <s v="L"/>
    <x v="0"/>
    <n v="12.95"/>
    <n v="25.9"/>
    <x v="2"/>
    <x v="1"/>
    <x v="0"/>
  </r>
  <r>
    <s v="XEE-37895-169"/>
    <x v="21"/>
    <x v="470"/>
    <s v="A-L-2.5"/>
    <n v="3"/>
    <n v="0"/>
    <s v="plyfielde3@baidu.com"/>
    <x v="0"/>
    <s v="Ara"/>
    <s v="L"/>
    <x v="2"/>
    <n v="29.784999999999997"/>
    <n v="89.35499999999999"/>
    <x v="2"/>
    <x v="1"/>
    <x v="0"/>
  </r>
  <r>
    <s v="ZTX-80764-911"/>
    <x v="239"/>
    <x v="471"/>
    <s v="L-D-0.5"/>
    <n v="6"/>
    <n v="0"/>
    <s v="hperrise4@studiopress.com"/>
    <x v="1"/>
    <s v="Lib"/>
    <s v="D"/>
    <x v="1"/>
    <n v="7.77"/>
    <n v="46.62"/>
    <x v="3"/>
    <x v="2"/>
    <x v="1"/>
  </r>
  <r>
    <s v="WVT-88135-549"/>
    <x v="405"/>
    <x v="464"/>
    <s v="A-D-1"/>
    <n v="3"/>
    <n v="0"/>
    <s v="murione5@alexa.com"/>
    <x v="1"/>
    <s v="Ara"/>
    <s v="D"/>
    <x v="0"/>
    <n v="9.9499999999999993"/>
    <n v="29.849999999999998"/>
    <x v="2"/>
    <x v="2"/>
    <x v="0"/>
  </r>
  <r>
    <s v="IPA-94170-889"/>
    <x v="292"/>
    <x v="472"/>
    <s v="R-L-0.2"/>
    <n v="3"/>
    <n v="0"/>
    <s v="ckide6@narod.ru"/>
    <x v="1"/>
    <s v="Rob"/>
    <s v="L"/>
    <x v="3"/>
    <n v="3.5849999999999995"/>
    <n v="10.754999999999999"/>
    <x v="0"/>
    <x v="1"/>
    <x v="0"/>
  </r>
  <r>
    <s v="YQL-63755-365"/>
    <x v="117"/>
    <x v="473"/>
    <s v="A-M-0.2"/>
    <n v="4"/>
    <n v="0"/>
    <s v="cbeinee7@xinhuanet.com"/>
    <x v="0"/>
    <s v="Ara"/>
    <s v="M"/>
    <x v="3"/>
    <n v="3.375"/>
    <n v="13.5"/>
    <x v="2"/>
    <x v="0"/>
    <x v="0"/>
  </r>
  <r>
    <s v="RKW-81145-984"/>
    <x v="406"/>
    <x v="474"/>
    <s v="L-L-1"/>
    <n v="3"/>
    <n v="0"/>
    <s v="cbakeupe8@globo.com"/>
    <x v="0"/>
    <s v="Lib"/>
    <s v="L"/>
    <x v="0"/>
    <n v="15.85"/>
    <n v="47.55"/>
    <x v="3"/>
    <x v="1"/>
    <x v="1"/>
  </r>
  <r>
    <s v="MBT-23379-866"/>
    <x v="407"/>
    <x v="475"/>
    <s v="L-L-1"/>
    <n v="5"/>
    <n v="0"/>
    <s v="nhelkine9@example.com"/>
    <x v="0"/>
    <s v="Lib"/>
    <s v="L"/>
    <x v="0"/>
    <n v="15.85"/>
    <n v="79.25"/>
    <x v="3"/>
    <x v="1"/>
    <x v="1"/>
  </r>
  <r>
    <s v="GEJ-39834-935"/>
    <x v="408"/>
    <x v="476"/>
    <s v="L-M-0.2"/>
    <n v="6"/>
    <n v="0"/>
    <s v="pwitheringtonea@networkadvertising.org"/>
    <x v="0"/>
    <s v="Lib"/>
    <s v="M"/>
    <x v="3"/>
    <n v="4.3650000000000002"/>
    <n v="26.19"/>
    <x v="3"/>
    <x v="0"/>
    <x v="0"/>
  </r>
  <r>
    <s v="KRW-91640-596"/>
    <x v="409"/>
    <x v="477"/>
    <s v="R-L-0.5"/>
    <n v="3"/>
    <n v="0"/>
    <s v="ttilzeyeb@hostgator.com"/>
    <x v="0"/>
    <s v="Rob"/>
    <s v="L"/>
    <x v="1"/>
    <n v="7.169999999999999"/>
    <n v="21.509999999999998"/>
    <x v="0"/>
    <x v="1"/>
    <x v="1"/>
  </r>
  <r>
    <s v="AOT-70449-651"/>
    <x v="410"/>
    <x v="478"/>
    <s v="R-D-2.5"/>
    <n v="5"/>
    <n v="0"/>
    <s v=""/>
    <x v="0"/>
    <s v="Rob"/>
    <s v="D"/>
    <x v="2"/>
    <n v="20.584999999999997"/>
    <n v="102.92499999999998"/>
    <x v="0"/>
    <x v="2"/>
    <x v="0"/>
  </r>
  <r>
    <s v="DGC-21813-731"/>
    <x v="127"/>
    <x v="479"/>
    <s v="L-D-0.2"/>
    <n v="2"/>
    <n v="0"/>
    <s v=""/>
    <x v="0"/>
    <s v="Lib"/>
    <s v="D"/>
    <x v="3"/>
    <n v="3.8849999999999998"/>
    <n v="7.77"/>
    <x v="3"/>
    <x v="2"/>
    <x v="1"/>
  </r>
  <r>
    <s v="JBE-92943-643"/>
    <x v="411"/>
    <x v="480"/>
    <s v="E-D-2.5"/>
    <n v="5"/>
    <n v="0"/>
    <s v="kimortsee@alexa.com"/>
    <x v="0"/>
    <s v="Exc"/>
    <s v="D"/>
    <x v="2"/>
    <n v="27.945"/>
    <n v="139.72499999999999"/>
    <x v="1"/>
    <x v="2"/>
    <x v="1"/>
  </r>
  <r>
    <s v="ZIL-34948-499"/>
    <x v="112"/>
    <x v="464"/>
    <s v="A-D-0.5"/>
    <n v="2"/>
    <n v="0"/>
    <s v="murione5@alexa.com"/>
    <x v="1"/>
    <s v="Ara"/>
    <s v="D"/>
    <x v="1"/>
    <n v="5.97"/>
    <n v="11.94"/>
    <x v="2"/>
    <x v="2"/>
    <x v="0"/>
  </r>
  <r>
    <s v="JSU-23781-256"/>
    <x v="412"/>
    <x v="481"/>
    <s v="L-D-0.2"/>
    <n v="1"/>
    <n v="0"/>
    <s v="marmisteadeg@blogtalkradio.com"/>
    <x v="0"/>
    <s v="Lib"/>
    <s v="D"/>
    <x v="3"/>
    <n v="3.8849999999999998"/>
    <n v="3.8849999999999998"/>
    <x v="3"/>
    <x v="2"/>
    <x v="1"/>
  </r>
  <r>
    <s v="JSU-23781-256"/>
    <x v="412"/>
    <x v="481"/>
    <s v="R-M-1"/>
    <n v="4"/>
    <n v="0"/>
    <s v="marmisteadeg@blogtalkradio.com"/>
    <x v="0"/>
    <s v="Rob"/>
    <s v="M"/>
    <x v="0"/>
    <n v="9.9499999999999993"/>
    <n v="39.799999999999997"/>
    <x v="0"/>
    <x v="0"/>
    <x v="1"/>
  </r>
  <r>
    <s v="VPX-44956-367"/>
    <x v="413"/>
    <x v="482"/>
    <s v="R-M-0.5"/>
    <n v="5"/>
    <n v="0"/>
    <s v="vupstoneei@google.pl"/>
    <x v="0"/>
    <s v="Rob"/>
    <s v="M"/>
    <x v="1"/>
    <n v="5.97"/>
    <n v="29.849999999999998"/>
    <x v="0"/>
    <x v="0"/>
    <x v="1"/>
  </r>
  <r>
    <s v="VTB-46451-959"/>
    <x v="414"/>
    <x v="483"/>
    <s v="L-D-2.5"/>
    <n v="1"/>
    <n v="0"/>
    <s v="bbeelbyej@rediff.com"/>
    <x v="1"/>
    <s v="Lib"/>
    <s v="D"/>
    <x v="2"/>
    <n v="29.784999999999997"/>
    <n v="29.784999999999997"/>
    <x v="3"/>
    <x v="2"/>
    <x v="1"/>
  </r>
  <r>
    <s v="DNZ-11665-950"/>
    <x v="415"/>
    <x v="484"/>
    <s v="L-L-2.5"/>
    <n v="2"/>
    <n v="0"/>
    <s v=""/>
    <x v="0"/>
    <s v="Lib"/>
    <s v="L"/>
    <x v="2"/>
    <n v="36.454999999999998"/>
    <n v="72.91"/>
    <x v="3"/>
    <x v="1"/>
    <x v="1"/>
  </r>
  <r>
    <s v="ITR-54735-364"/>
    <x v="416"/>
    <x v="485"/>
    <s v="R-D-0.2"/>
    <n v="5"/>
    <n v="0"/>
    <s v=""/>
    <x v="0"/>
    <s v="Rob"/>
    <s v="D"/>
    <x v="3"/>
    <n v="2.6849999999999996"/>
    <n v="13.424999999999997"/>
    <x v="0"/>
    <x v="2"/>
    <x v="0"/>
  </r>
  <r>
    <s v="YDS-02797-307"/>
    <x v="417"/>
    <x v="486"/>
    <s v="E-M-2.5"/>
    <n v="4"/>
    <n v="0"/>
    <s v="wspeechlyem@amazon.com"/>
    <x v="0"/>
    <s v="Exc"/>
    <s v="M"/>
    <x v="2"/>
    <n v="31.624999999999996"/>
    <n v="126.49999999999999"/>
    <x v="1"/>
    <x v="0"/>
    <x v="0"/>
  </r>
  <r>
    <s v="BPG-68988-842"/>
    <x v="418"/>
    <x v="487"/>
    <s v="E-M-0.5"/>
    <n v="5"/>
    <n v="0"/>
    <s v="iphillpoten@buzzfeed.com"/>
    <x v="2"/>
    <s v="Exc"/>
    <s v="M"/>
    <x v="1"/>
    <n v="8.25"/>
    <n v="41.25"/>
    <x v="1"/>
    <x v="0"/>
    <x v="1"/>
  </r>
  <r>
    <s v="XZG-51938-658"/>
    <x v="419"/>
    <x v="488"/>
    <s v="E-L-0.5"/>
    <n v="6"/>
    <n v="0"/>
    <s v="lpennaccieo@statcounter.com"/>
    <x v="0"/>
    <s v="Exc"/>
    <s v="L"/>
    <x v="1"/>
    <n v="8.91"/>
    <n v="53.46"/>
    <x v="1"/>
    <x v="1"/>
    <x v="1"/>
  </r>
  <r>
    <s v="KAR-24978-271"/>
    <x v="420"/>
    <x v="489"/>
    <s v="R-M-1"/>
    <n v="6"/>
    <n v="0"/>
    <s v="sarpinep@moonfruit.com"/>
    <x v="0"/>
    <s v="Rob"/>
    <s v="M"/>
    <x v="0"/>
    <n v="9.9499999999999993"/>
    <n v="59.699999999999996"/>
    <x v="0"/>
    <x v="0"/>
    <x v="1"/>
  </r>
  <r>
    <s v="FQK-28730-361"/>
    <x v="421"/>
    <x v="490"/>
    <s v="R-M-1"/>
    <n v="6"/>
    <n v="0"/>
    <s v="dfrieseq@cargocollective.com"/>
    <x v="0"/>
    <s v="Rob"/>
    <s v="M"/>
    <x v="0"/>
    <n v="9.9499999999999993"/>
    <n v="59.699999999999996"/>
    <x v="0"/>
    <x v="0"/>
    <x v="1"/>
  </r>
  <r>
    <s v="BGB-67996-089"/>
    <x v="422"/>
    <x v="491"/>
    <s v="R-D-1"/>
    <n v="5"/>
    <n v="0"/>
    <s v="rsharerer@flavors.me"/>
    <x v="0"/>
    <s v="Rob"/>
    <s v="D"/>
    <x v="0"/>
    <n v="8.9499999999999993"/>
    <n v="44.75"/>
    <x v="0"/>
    <x v="2"/>
    <x v="1"/>
  </r>
  <r>
    <s v="XMC-20620-809"/>
    <x v="423"/>
    <x v="492"/>
    <s v="E-M-0.5"/>
    <n v="2"/>
    <n v="0"/>
    <s v="nnasebyes@umich.edu"/>
    <x v="0"/>
    <s v="Exc"/>
    <s v="M"/>
    <x v="1"/>
    <n v="8.25"/>
    <n v="16.5"/>
    <x v="1"/>
    <x v="0"/>
    <x v="0"/>
  </r>
  <r>
    <s v="ZSO-58292-191"/>
    <x v="109"/>
    <x v="493"/>
    <s v="R-D-0.5"/>
    <n v="4"/>
    <n v="0"/>
    <s v=""/>
    <x v="0"/>
    <s v="Rob"/>
    <s v="D"/>
    <x v="1"/>
    <n v="5.3699999999999992"/>
    <n v="21.479999999999997"/>
    <x v="0"/>
    <x v="2"/>
    <x v="1"/>
  </r>
  <r>
    <s v="LWJ-06793-303"/>
    <x v="204"/>
    <x v="494"/>
    <s v="R-M-2.5"/>
    <n v="2"/>
    <n v="0"/>
    <s v="koculleneu@ca.gov"/>
    <x v="1"/>
    <s v="Rob"/>
    <s v="M"/>
    <x v="2"/>
    <n v="22.884999999999998"/>
    <n v="45.769999999999996"/>
    <x v="0"/>
    <x v="0"/>
    <x v="0"/>
  </r>
  <r>
    <s v="FLM-82229-989"/>
    <x v="424"/>
    <x v="495"/>
    <s v="L-L-0.2"/>
    <n v="2"/>
    <n v="0"/>
    <s v=""/>
    <x v="1"/>
    <s v="Lib"/>
    <s v="L"/>
    <x v="3"/>
    <n v="4.7549999999999999"/>
    <n v="9.51"/>
    <x v="3"/>
    <x v="1"/>
    <x v="1"/>
  </r>
  <r>
    <s v="CPV-90280-133"/>
    <x v="13"/>
    <x v="464"/>
    <s v="R-D-0.2"/>
    <n v="3"/>
    <n v="0"/>
    <s v="murione5@alexa.com"/>
    <x v="1"/>
    <s v="Rob"/>
    <s v="D"/>
    <x v="3"/>
    <n v="2.6849999999999996"/>
    <n v="8.0549999999999997"/>
    <x v="0"/>
    <x v="2"/>
    <x v="0"/>
  </r>
  <r>
    <s v="OGW-60685-912"/>
    <x v="224"/>
    <x v="496"/>
    <s v="E-D-2.5"/>
    <n v="4"/>
    <n v="0"/>
    <s v="hbranganex@woothemes.com"/>
    <x v="0"/>
    <s v="Exc"/>
    <s v="D"/>
    <x v="2"/>
    <n v="27.945"/>
    <n v="111.78"/>
    <x v="1"/>
    <x v="2"/>
    <x v="0"/>
  </r>
  <r>
    <s v="DEC-11160-362"/>
    <x v="220"/>
    <x v="497"/>
    <s v="R-D-0.2"/>
    <n v="4"/>
    <n v="0"/>
    <s v="agallyoney@engadget.com"/>
    <x v="0"/>
    <s v="Rob"/>
    <s v="D"/>
    <x v="3"/>
    <n v="2.6849999999999996"/>
    <n v="10.739999999999998"/>
    <x v="0"/>
    <x v="2"/>
    <x v="0"/>
  </r>
  <r>
    <s v="WCT-07869-499"/>
    <x v="91"/>
    <x v="498"/>
    <s v="R-D-0.5"/>
    <n v="5"/>
    <n v="0"/>
    <s v="bdomangeez@yahoo.co.jp"/>
    <x v="0"/>
    <s v="Rob"/>
    <s v="D"/>
    <x v="1"/>
    <n v="5.3699999999999992"/>
    <n v="26.849999999999994"/>
    <x v="0"/>
    <x v="2"/>
    <x v="1"/>
  </r>
  <r>
    <s v="FHD-89872-325"/>
    <x v="425"/>
    <x v="499"/>
    <s v="L-L-1"/>
    <n v="4"/>
    <n v="0"/>
    <s v="koslerf0@gmpg.org"/>
    <x v="0"/>
    <s v="Lib"/>
    <s v="L"/>
    <x v="0"/>
    <n v="15.85"/>
    <n v="63.4"/>
    <x v="3"/>
    <x v="1"/>
    <x v="0"/>
  </r>
  <r>
    <s v="AZF-45991-584"/>
    <x v="426"/>
    <x v="500"/>
    <s v="A-D-2.5"/>
    <n v="1"/>
    <n v="0"/>
    <s v=""/>
    <x v="1"/>
    <s v="Ara"/>
    <s v="D"/>
    <x v="2"/>
    <n v="22.884999999999998"/>
    <n v="22.884999999999998"/>
    <x v="2"/>
    <x v="2"/>
    <x v="0"/>
  </r>
  <r>
    <s v="MDG-14481-513"/>
    <x v="427"/>
    <x v="501"/>
    <s v="A-M-2.5"/>
    <n v="4"/>
    <n v="0"/>
    <s v="zpellettf2@dailymotion.com"/>
    <x v="0"/>
    <s v="Ara"/>
    <s v="M"/>
    <x v="2"/>
    <n v="25.874999999999996"/>
    <n v="103.49999999999999"/>
    <x v="2"/>
    <x v="0"/>
    <x v="1"/>
  </r>
  <r>
    <s v="OFN-49424-848"/>
    <x v="428"/>
    <x v="502"/>
    <s v="R-L-2.5"/>
    <n v="2"/>
    <n v="0"/>
    <s v="isprakesf3@spiegel.de"/>
    <x v="0"/>
    <s v="Rob"/>
    <s v="L"/>
    <x v="2"/>
    <n v="27.484999999999996"/>
    <n v="54.969999999999992"/>
    <x v="0"/>
    <x v="1"/>
    <x v="1"/>
  </r>
  <r>
    <s v="NFA-03411-746"/>
    <x v="383"/>
    <x v="503"/>
    <s v="A-L-0.5"/>
    <n v="2"/>
    <n v="0"/>
    <s v="hfromantf4@ucsd.edu"/>
    <x v="0"/>
    <s v="Ara"/>
    <s v="L"/>
    <x v="1"/>
    <n v="7.77"/>
    <n v="15.54"/>
    <x v="2"/>
    <x v="1"/>
    <x v="1"/>
  </r>
  <r>
    <s v="CYM-74988-450"/>
    <x v="156"/>
    <x v="504"/>
    <s v="L-D-0.2"/>
    <n v="4"/>
    <n v="0"/>
    <s v="rflearf5@artisteer.com"/>
    <x v="2"/>
    <s v="Lib"/>
    <s v="D"/>
    <x v="3"/>
    <n v="3.8849999999999998"/>
    <n v="15.54"/>
    <x v="3"/>
    <x v="2"/>
    <x v="1"/>
  </r>
  <r>
    <s v="WTV-24996-658"/>
    <x v="429"/>
    <x v="505"/>
    <s v="E-D-2.5"/>
    <n v="3"/>
    <n v="0"/>
    <s v=""/>
    <x v="1"/>
    <s v="Exc"/>
    <s v="D"/>
    <x v="2"/>
    <n v="27.945"/>
    <n v="83.835000000000008"/>
    <x v="1"/>
    <x v="2"/>
    <x v="1"/>
  </r>
  <r>
    <s v="DSL-69915-544"/>
    <x v="103"/>
    <x v="506"/>
    <s v="R-L-0.2"/>
    <n v="3"/>
    <n v="0"/>
    <s v="wlightollersf9@baidu.com"/>
    <x v="0"/>
    <s v="Rob"/>
    <s v="L"/>
    <x v="3"/>
    <n v="3.5849999999999995"/>
    <n v="10.754999999999999"/>
    <x v="0"/>
    <x v="1"/>
    <x v="0"/>
  </r>
  <r>
    <s v="NBT-35757-542"/>
    <x v="361"/>
    <x v="507"/>
    <s v="E-L-0.2"/>
    <n v="3"/>
    <n v="0"/>
    <s v="bmundenf8@elpais.com"/>
    <x v="0"/>
    <s v="Exc"/>
    <s v="L"/>
    <x v="3"/>
    <n v="4.4550000000000001"/>
    <n v="13.365"/>
    <x v="1"/>
    <x v="1"/>
    <x v="0"/>
  </r>
  <r>
    <s v="OYU-25085-528"/>
    <x v="120"/>
    <x v="506"/>
    <s v="E-L-0.2"/>
    <n v="4"/>
    <n v="0"/>
    <s v="wlightollersf9@baidu.com"/>
    <x v="0"/>
    <s v="Exc"/>
    <s v="L"/>
    <x v="3"/>
    <n v="4.4550000000000001"/>
    <n v="17.82"/>
    <x v="1"/>
    <x v="1"/>
    <x v="0"/>
  </r>
  <r>
    <s v="XCG-07109-195"/>
    <x v="430"/>
    <x v="508"/>
    <s v="L-D-0.2"/>
    <n v="6"/>
    <n v="0"/>
    <s v="nbrakespearfa@rediff.com"/>
    <x v="0"/>
    <s v="Lib"/>
    <s v="D"/>
    <x v="3"/>
    <n v="3.8849999999999998"/>
    <n v="23.31"/>
    <x v="3"/>
    <x v="2"/>
    <x v="0"/>
  </r>
  <r>
    <s v="YZA-25234-630"/>
    <x v="125"/>
    <x v="509"/>
    <s v="E-D-0.2"/>
    <n v="2"/>
    <n v="0"/>
    <s v="mglawsopfb@reverbnation.com"/>
    <x v="0"/>
    <s v="Exc"/>
    <s v="D"/>
    <x v="3"/>
    <n v="3.645"/>
    <n v="7.29"/>
    <x v="1"/>
    <x v="2"/>
    <x v="1"/>
  </r>
  <r>
    <s v="OKU-29966-417"/>
    <x v="431"/>
    <x v="510"/>
    <s v="E-L-0.2"/>
    <n v="4"/>
    <n v="0"/>
    <s v="galbertsfc@etsy.com"/>
    <x v="2"/>
    <s v="Exc"/>
    <s v="L"/>
    <x v="3"/>
    <n v="4.4550000000000001"/>
    <n v="17.82"/>
    <x v="1"/>
    <x v="1"/>
    <x v="0"/>
  </r>
  <r>
    <s v="MEX-29350-659"/>
    <x v="40"/>
    <x v="511"/>
    <s v="E-M-1"/>
    <n v="5"/>
    <n v="0"/>
    <s v="vpolglasefd@about.me"/>
    <x v="0"/>
    <s v="Exc"/>
    <s v="M"/>
    <x v="0"/>
    <n v="13.75"/>
    <n v="68.75"/>
    <x v="1"/>
    <x v="0"/>
    <x v="1"/>
  </r>
  <r>
    <s v="NOY-99738-977"/>
    <x v="432"/>
    <x v="512"/>
    <s v="R-L-2.5"/>
    <n v="2"/>
    <n v="0"/>
    <s v=""/>
    <x v="2"/>
    <s v="Rob"/>
    <s v="L"/>
    <x v="2"/>
    <n v="27.484999999999996"/>
    <n v="54.969999999999992"/>
    <x v="0"/>
    <x v="1"/>
    <x v="0"/>
  </r>
  <r>
    <s v="TCR-01064-030"/>
    <x v="254"/>
    <x v="513"/>
    <s v="E-M-1"/>
    <n v="6"/>
    <n v="0"/>
    <s v="sbuschff@so-net.ne.jp"/>
    <x v="1"/>
    <s v="Exc"/>
    <s v="M"/>
    <x v="0"/>
    <n v="13.75"/>
    <n v="82.5"/>
    <x v="1"/>
    <x v="0"/>
    <x v="1"/>
  </r>
  <r>
    <s v="YUL-42750-776"/>
    <x v="219"/>
    <x v="514"/>
    <s v="L-M-0.2"/>
    <n v="2"/>
    <n v="0"/>
    <s v="craisbeckfg@webnode.com"/>
    <x v="0"/>
    <s v="Lib"/>
    <s v="M"/>
    <x v="3"/>
    <n v="4.3650000000000002"/>
    <n v="8.73"/>
    <x v="3"/>
    <x v="0"/>
    <x v="0"/>
  </r>
  <r>
    <s v="XQJ-86887-506"/>
    <x v="433"/>
    <x v="464"/>
    <s v="E-L-1"/>
    <n v="4"/>
    <n v="0"/>
    <s v="murione5@alexa.com"/>
    <x v="1"/>
    <s v="Exc"/>
    <s v="L"/>
    <x v="0"/>
    <n v="14.85"/>
    <n v="59.4"/>
    <x v="1"/>
    <x v="1"/>
    <x v="0"/>
  </r>
  <r>
    <s v="CUN-90044-279"/>
    <x v="434"/>
    <x v="515"/>
    <s v="L-D-0.2"/>
    <n v="4"/>
    <n v="0"/>
    <s v=""/>
    <x v="0"/>
    <s v="Lib"/>
    <s v="D"/>
    <x v="3"/>
    <n v="3.8849999999999998"/>
    <n v="15.54"/>
    <x v="3"/>
    <x v="2"/>
    <x v="0"/>
  </r>
  <r>
    <s v="ICC-73030-502"/>
    <x v="435"/>
    <x v="516"/>
    <s v="A-L-1"/>
    <n v="3"/>
    <n v="0"/>
    <s v="raynoldfj@ustream.tv"/>
    <x v="0"/>
    <s v="Ara"/>
    <s v="L"/>
    <x v="0"/>
    <n v="12.95"/>
    <n v="38.849999999999994"/>
    <x v="2"/>
    <x v="1"/>
    <x v="0"/>
  </r>
  <r>
    <s v="ADP-04506-084"/>
    <x v="436"/>
    <x v="517"/>
    <s v="E-M-2.5"/>
    <n v="6"/>
    <n v="0"/>
    <s v=""/>
    <x v="0"/>
    <s v="Exc"/>
    <s v="M"/>
    <x v="2"/>
    <n v="31.624999999999996"/>
    <n v="189.74999999999997"/>
    <x v="1"/>
    <x v="0"/>
    <x v="0"/>
  </r>
  <r>
    <s v="PNU-22150-408"/>
    <x v="437"/>
    <x v="518"/>
    <s v="A-D-0.2"/>
    <n v="6"/>
    <n v="0"/>
    <s v=""/>
    <x v="1"/>
    <s v="Ara"/>
    <s v="D"/>
    <x v="3"/>
    <n v="2.9849999999999999"/>
    <n v="17.91"/>
    <x v="2"/>
    <x v="2"/>
    <x v="0"/>
  </r>
  <r>
    <s v="VSQ-07182-513"/>
    <x v="438"/>
    <x v="519"/>
    <s v="L-L-0.2"/>
    <n v="6"/>
    <n v="0"/>
    <s v="bgrecefm@naver.com"/>
    <x v="2"/>
    <s v="Lib"/>
    <s v="L"/>
    <x v="3"/>
    <n v="4.7549999999999999"/>
    <n v="28.53"/>
    <x v="3"/>
    <x v="1"/>
    <x v="1"/>
  </r>
  <r>
    <s v="SPF-31673-217"/>
    <x v="439"/>
    <x v="520"/>
    <s v="E-M-1"/>
    <n v="6"/>
    <n v="0"/>
    <s v="dflintiffg1@e-recht24.de"/>
    <x v="2"/>
    <s v="Exc"/>
    <s v="M"/>
    <x v="0"/>
    <n v="13.75"/>
    <n v="82.5"/>
    <x v="1"/>
    <x v="0"/>
    <x v="1"/>
  </r>
  <r>
    <s v="NEX-63825-598"/>
    <x v="175"/>
    <x v="521"/>
    <s v="R-L-0.5"/>
    <n v="2"/>
    <n v="0"/>
    <s v="athysfo@cdc.gov"/>
    <x v="0"/>
    <s v="Rob"/>
    <s v="L"/>
    <x v="1"/>
    <n v="7.169999999999999"/>
    <n v="14.339999999999998"/>
    <x v="0"/>
    <x v="1"/>
    <x v="1"/>
  </r>
  <r>
    <s v="XPG-66112-335"/>
    <x v="440"/>
    <x v="522"/>
    <s v="R-D-2.5"/>
    <n v="4"/>
    <n v="0"/>
    <s v="jchuggfp@about.me"/>
    <x v="0"/>
    <s v="Rob"/>
    <s v="D"/>
    <x v="2"/>
    <n v="20.584999999999997"/>
    <n v="82.339999999999989"/>
    <x v="0"/>
    <x v="2"/>
    <x v="1"/>
  </r>
  <r>
    <s v="NSQ-72210-345"/>
    <x v="441"/>
    <x v="523"/>
    <s v="A-M-0.2"/>
    <n v="6"/>
    <n v="0"/>
    <s v="akelstonfq@sakura.ne.jp"/>
    <x v="0"/>
    <s v="Ara"/>
    <s v="M"/>
    <x v="3"/>
    <n v="3.375"/>
    <n v="20.25"/>
    <x v="2"/>
    <x v="0"/>
    <x v="0"/>
  </r>
  <r>
    <s v="XRR-28376-277"/>
    <x v="442"/>
    <x v="524"/>
    <s v="R-L-2.5"/>
    <n v="6"/>
    <n v="0"/>
    <s v=""/>
    <x v="1"/>
    <s v="Rob"/>
    <s v="L"/>
    <x v="2"/>
    <n v="27.484999999999996"/>
    <n v="164.90999999999997"/>
    <x v="0"/>
    <x v="1"/>
    <x v="1"/>
  </r>
  <r>
    <s v="WHQ-25197-475"/>
    <x v="443"/>
    <x v="525"/>
    <s v="L-L-0.2"/>
    <n v="4"/>
    <n v="0"/>
    <s v="cmottramfs@harvard.edu"/>
    <x v="0"/>
    <s v="Lib"/>
    <s v="L"/>
    <x v="3"/>
    <n v="4.7549999999999999"/>
    <n v="19.02"/>
    <x v="3"/>
    <x v="1"/>
    <x v="0"/>
  </r>
  <r>
    <s v="HMB-30634-745"/>
    <x v="216"/>
    <x v="520"/>
    <s v="A-D-2.5"/>
    <n v="6"/>
    <n v="0"/>
    <s v="dflintiffg1@e-recht24.de"/>
    <x v="2"/>
    <s v="Ara"/>
    <s v="D"/>
    <x v="2"/>
    <n v="22.884999999999998"/>
    <n v="137.31"/>
    <x v="2"/>
    <x v="2"/>
    <x v="1"/>
  </r>
  <r>
    <s v="XTL-68000-371"/>
    <x v="444"/>
    <x v="526"/>
    <s v="A-M-0.5"/>
    <n v="4"/>
    <n v="0"/>
    <s v="dsangwinfu@weebly.com"/>
    <x v="0"/>
    <s v="Ara"/>
    <s v="M"/>
    <x v="1"/>
    <n v="6.75"/>
    <n v="27"/>
    <x v="2"/>
    <x v="0"/>
    <x v="1"/>
  </r>
  <r>
    <s v="YES-51109-625"/>
    <x v="37"/>
    <x v="527"/>
    <s v="E-L-0.5"/>
    <n v="4"/>
    <n v="0"/>
    <s v="eaizikowitzfv@virginia.edu"/>
    <x v="2"/>
    <s v="Exc"/>
    <s v="L"/>
    <x v="1"/>
    <n v="8.91"/>
    <n v="35.64"/>
    <x v="1"/>
    <x v="1"/>
    <x v="1"/>
  </r>
  <r>
    <s v="EAY-89850-211"/>
    <x v="445"/>
    <x v="528"/>
    <s v="A-D-0.2"/>
    <n v="2"/>
    <n v="0"/>
    <s v=""/>
    <x v="0"/>
    <s v="Ara"/>
    <s v="D"/>
    <x v="3"/>
    <n v="2.9849999999999999"/>
    <n v="5.97"/>
    <x v="2"/>
    <x v="2"/>
    <x v="0"/>
  </r>
  <r>
    <s v="IOQ-84840-827"/>
    <x v="446"/>
    <x v="529"/>
    <s v="A-M-1"/>
    <n v="6"/>
    <n v="0"/>
    <s v="cvenourfx@ask.com"/>
    <x v="0"/>
    <s v="Ara"/>
    <s v="M"/>
    <x v="0"/>
    <n v="11.25"/>
    <n v="67.5"/>
    <x v="2"/>
    <x v="0"/>
    <x v="1"/>
  </r>
  <r>
    <s v="FBD-56220-430"/>
    <x v="245"/>
    <x v="530"/>
    <s v="R-L-0.2"/>
    <n v="6"/>
    <n v="0"/>
    <s v="mharbyfy@163.com"/>
    <x v="0"/>
    <s v="Rob"/>
    <s v="L"/>
    <x v="3"/>
    <n v="3.5849999999999995"/>
    <n v="21.509999999999998"/>
    <x v="0"/>
    <x v="1"/>
    <x v="0"/>
  </r>
  <r>
    <s v="COV-52659-202"/>
    <x v="447"/>
    <x v="531"/>
    <s v="L-M-2.5"/>
    <n v="2"/>
    <n v="0"/>
    <s v="rthickpennyfz@cafepress.com"/>
    <x v="0"/>
    <s v="Lib"/>
    <s v="M"/>
    <x v="2"/>
    <n v="33.464999999999996"/>
    <n v="66.929999999999993"/>
    <x v="3"/>
    <x v="0"/>
    <x v="1"/>
  </r>
  <r>
    <s v="YUO-76652-814"/>
    <x v="448"/>
    <x v="532"/>
    <s v="A-D-0.2"/>
    <n v="6"/>
    <n v="0"/>
    <s v="pormerodg0@redcross.org"/>
    <x v="0"/>
    <s v="Ara"/>
    <s v="D"/>
    <x v="3"/>
    <n v="2.9849999999999999"/>
    <n v="17.91"/>
    <x v="2"/>
    <x v="2"/>
    <x v="1"/>
  </r>
  <r>
    <s v="PBT-36926-102"/>
    <x v="344"/>
    <x v="520"/>
    <s v="L-M-1"/>
    <n v="4"/>
    <n v="0"/>
    <s v="dflintiffg1@e-recht24.de"/>
    <x v="2"/>
    <s v="Lib"/>
    <s v="M"/>
    <x v="0"/>
    <n v="14.55"/>
    <n v="58.2"/>
    <x v="3"/>
    <x v="0"/>
    <x v="1"/>
  </r>
  <r>
    <s v="BLV-60087-454"/>
    <x v="152"/>
    <x v="533"/>
    <s v="E-L-0.2"/>
    <n v="3"/>
    <n v="0"/>
    <s v="tzanettig2@gravatar.com"/>
    <x v="1"/>
    <s v="Exc"/>
    <s v="L"/>
    <x v="3"/>
    <n v="4.4550000000000001"/>
    <n v="13.365"/>
    <x v="1"/>
    <x v="1"/>
    <x v="1"/>
  </r>
  <r>
    <s v="BLV-60087-454"/>
    <x v="152"/>
    <x v="533"/>
    <s v="A-M-0.5"/>
    <n v="5"/>
    <n v="0"/>
    <s v="tzanettig2@gravatar.com"/>
    <x v="1"/>
    <s v="Ara"/>
    <s v="M"/>
    <x v="1"/>
    <n v="6.75"/>
    <n v="33.75"/>
    <x v="2"/>
    <x v="0"/>
    <x v="1"/>
  </r>
  <r>
    <s v="QYC-63914-195"/>
    <x v="449"/>
    <x v="534"/>
    <s v="E-L-1"/>
    <n v="3"/>
    <n v="0"/>
    <s v="rkirtleyg4@hatena.ne.jp"/>
    <x v="0"/>
    <s v="Exc"/>
    <s v="L"/>
    <x v="0"/>
    <n v="14.85"/>
    <n v="44.55"/>
    <x v="1"/>
    <x v="1"/>
    <x v="0"/>
  </r>
  <r>
    <s v="OIB-77163-890"/>
    <x v="450"/>
    <x v="535"/>
    <s v="E-L-0.5"/>
    <n v="5"/>
    <n v="0"/>
    <s v="cclemencetg5@weather.com"/>
    <x v="2"/>
    <s v="Exc"/>
    <s v="L"/>
    <x v="1"/>
    <n v="8.91"/>
    <n v="44.55"/>
    <x v="1"/>
    <x v="1"/>
    <x v="0"/>
  </r>
  <r>
    <s v="SGS-87525-238"/>
    <x v="451"/>
    <x v="536"/>
    <s v="E-D-1"/>
    <n v="5"/>
    <n v="0"/>
    <s v="rdonetg6@oakley.com"/>
    <x v="0"/>
    <s v="Exc"/>
    <s v="D"/>
    <x v="0"/>
    <n v="12.15"/>
    <n v="60.75"/>
    <x v="1"/>
    <x v="2"/>
    <x v="1"/>
  </r>
  <r>
    <s v="GQR-12490-152"/>
    <x v="83"/>
    <x v="537"/>
    <s v="R-L-0.2"/>
    <n v="1"/>
    <n v="0"/>
    <s v="sgaweng7@creativecommons.org"/>
    <x v="0"/>
    <s v="Rob"/>
    <s v="L"/>
    <x v="3"/>
    <n v="3.5849999999999995"/>
    <n v="3.5849999999999995"/>
    <x v="0"/>
    <x v="1"/>
    <x v="0"/>
  </r>
  <r>
    <s v="UOJ-28238-299"/>
    <x v="452"/>
    <x v="538"/>
    <s v="R-L-0.2"/>
    <n v="6"/>
    <n v="0"/>
    <s v="rreadieg8@guardian.co.uk"/>
    <x v="0"/>
    <s v="Rob"/>
    <s v="L"/>
    <x v="3"/>
    <n v="3.5849999999999995"/>
    <n v="21.509999999999998"/>
    <x v="0"/>
    <x v="1"/>
    <x v="1"/>
  </r>
  <r>
    <s v="ETD-58130-674"/>
    <x v="453"/>
    <x v="539"/>
    <s v="E-M-0.5"/>
    <n v="2"/>
    <n v="0"/>
    <s v="cverissimogh@theglobeandmail.com"/>
    <x v="2"/>
    <s v="Exc"/>
    <s v="M"/>
    <x v="1"/>
    <n v="8.25"/>
    <n v="16.5"/>
    <x v="1"/>
    <x v="0"/>
    <x v="0"/>
  </r>
  <r>
    <s v="UPF-60123-025"/>
    <x v="454"/>
    <x v="540"/>
    <s v="R-L-2.5"/>
    <n v="3"/>
    <n v="0"/>
    <s v=""/>
    <x v="0"/>
    <s v="Rob"/>
    <s v="L"/>
    <x v="2"/>
    <n v="27.484999999999996"/>
    <n v="82.454999999999984"/>
    <x v="0"/>
    <x v="1"/>
    <x v="1"/>
  </r>
  <r>
    <s v="NQS-01613-687"/>
    <x v="455"/>
    <x v="541"/>
    <s v="L-D-0.5"/>
    <n v="1"/>
    <n v="0"/>
    <s v="bogb@elpais.com"/>
    <x v="0"/>
    <s v="Lib"/>
    <s v="D"/>
    <x v="1"/>
    <n v="7.77"/>
    <n v="7.77"/>
    <x v="3"/>
    <x v="2"/>
    <x v="0"/>
  </r>
  <r>
    <s v="MGH-36050-573"/>
    <x v="456"/>
    <x v="542"/>
    <s v="R-M-0.5"/>
    <n v="2"/>
    <n v="0"/>
    <s v="vstansburygc@unblog.fr"/>
    <x v="0"/>
    <s v="Rob"/>
    <s v="M"/>
    <x v="1"/>
    <n v="5.97"/>
    <n v="11.94"/>
    <x v="0"/>
    <x v="0"/>
    <x v="0"/>
  </r>
  <r>
    <s v="UVF-59322-459"/>
    <x v="373"/>
    <x v="543"/>
    <s v="E-L-2.5"/>
    <n v="6"/>
    <n v="0"/>
    <s v="dheinonengd@printfriendly.com"/>
    <x v="0"/>
    <s v="Exc"/>
    <s v="L"/>
    <x v="2"/>
    <n v="34.154999999999994"/>
    <n v="204.92999999999995"/>
    <x v="1"/>
    <x v="1"/>
    <x v="1"/>
  </r>
  <r>
    <s v="VET-41158-896"/>
    <x v="457"/>
    <x v="544"/>
    <s v="E-M-2.5"/>
    <n v="2"/>
    <n v="0"/>
    <s v="jshentonge@google.com.hk"/>
    <x v="0"/>
    <s v="Exc"/>
    <s v="M"/>
    <x v="2"/>
    <n v="31.624999999999996"/>
    <n v="63.249999999999993"/>
    <x v="1"/>
    <x v="0"/>
    <x v="0"/>
  </r>
  <r>
    <s v="XYL-52196-459"/>
    <x v="458"/>
    <x v="545"/>
    <s v="R-D-0.2"/>
    <n v="3"/>
    <n v="0"/>
    <s v="jwilkissongf@nba.com"/>
    <x v="0"/>
    <s v="Rob"/>
    <s v="D"/>
    <x v="3"/>
    <n v="2.6849999999999996"/>
    <n v="8.0549999999999997"/>
    <x v="0"/>
    <x v="2"/>
    <x v="0"/>
  </r>
  <r>
    <s v="BPZ-51283-916"/>
    <x v="264"/>
    <x v="546"/>
    <s v="A-M-2.5"/>
    <n v="2"/>
    <n v="0"/>
    <s v=""/>
    <x v="0"/>
    <s v="Ara"/>
    <s v="M"/>
    <x v="2"/>
    <n v="25.874999999999996"/>
    <n v="51.749999999999993"/>
    <x v="2"/>
    <x v="0"/>
    <x v="1"/>
  </r>
  <r>
    <s v="VQW-91903-926"/>
    <x v="459"/>
    <x v="539"/>
    <s v="E-D-2.5"/>
    <n v="1"/>
    <n v="0"/>
    <s v="cverissimogh@theglobeandmail.com"/>
    <x v="2"/>
    <s v="Exc"/>
    <s v="D"/>
    <x v="2"/>
    <n v="27.945"/>
    <n v="27.945"/>
    <x v="1"/>
    <x v="2"/>
    <x v="0"/>
  </r>
  <r>
    <s v="OLF-77983-457"/>
    <x v="460"/>
    <x v="547"/>
    <s v="A-L-2.5"/>
    <n v="2"/>
    <n v="0"/>
    <s v="gstarcksgi@abc.net.au"/>
    <x v="0"/>
    <s v="Ara"/>
    <s v="L"/>
    <x v="2"/>
    <n v="29.784999999999997"/>
    <n v="59.569999999999993"/>
    <x v="2"/>
    <x v="1"/>
    <x v="1"/>
  </r>
  <r>
    <s v="MVI-04946-827"/>
    <x v="461"/>
    <x v="548"/>
    <s v="E-L-1"/>
    <n v="1"/>
    <n v="0"/>
    <s v=""/>
    <x v="2"/>
    <s v="Exc"/>
    <s v="L"/>
    <x v="0"/>
    <n v="14.85"/>
    <n v="14.85"/>
    <x v="1"/>
    <x v="1"/>
    <x v="1"/>
  </r>
  <r>
    <s v="UOG-94188-104"/>
    <x v="219"/>
    <x v="549"/>
    <s v="A-M-0.5"/>
    <n v="5"/>
    <n v="0"/>
    <s v="kscholardgk@sbwire.com"/>
    <x v="0"/>
    <s v="Ara"/>
    <s v="M"/>
    <x v="1"/>
    <n v="6.75"/>
    <n v="33.75"/>
    <x v="2"/>
    <x v="0"/>
    <x v="1"/>
  </r>
  <r>
    <s v="DSN-15872-519"/>
    <x v="462"/>
    <x v="550"/>
    <s v="L-L-2.5"/>
    <n v="4"/>
    <n v="0"/>
    <s v="bkindleygl@wikimedia.org"/>
    <x v="0"/>
    <s v="Lib"/>
    <s v="L"/>
    <x v="2"/>
    <n v="36.454999999999998"/>
    <n v="145.82"/>
    <x v="3"/>
    <x v="1"/>
    <x v="0"/>
  </r>
  <r>
    <s v="OUQ-73954-002"/>
    <x v="463"/>
    <x v="551"/>
    <s v="R-M-0.2"/>
    <n v="4"/>
    <n v="0"/>
    <s v="khammettgm@dmoz.org"/>
    <x v="0"/>
    <s v="Rob"/>
    <s v="M"/>
    <x v="3"/>
    <n v="2.9849999999999999"/>
    <n v="11.94"/>
    <x v="0"/>
    <x v="0"/>
    <x v="0"/>
  </r>
  <r>
    <s v="LGL-16843-667"/>
    <x v="464"/>
    <x v="552"/>
    <s v="A-D-0.2"/>
    <n v="4"/>
    <n v="0"/>
    <s v="ahulburtgn@fda.gov"/>
    <x v="0"/>
    <s v="Ara"/>
    <s v="D"/>
    <x v="3"/>
    <n v="2.9849999999999999"/>
    <n v="11.94"/>
    <x v="2"/>
    <x v="2"/>
    <x v="0"/>
  </r>
  <r>
    <s v="TCC-89722-031"/>
    <x v="465"/>
    <x v="553"/>
    <s v="L-D-0.5"/>
    <n v="1"/>
    <n v="0"/>
    <s v="plauritzengo@photobucket.com"/>
    <x v="0"/>
    <s v="Lib"/>
    <s v="D"/>
    <x v="1"/>
    <n v="7.77"/>
    <n v="7.77"/>
    <x v="3"/>
    <x v="2"/>
    <x v="1"/>
  </r>
  <r>
    <s v="TRA-79507-007"/>
    <x v="466"/>
    <x v="554"/>
    <s v="R-L-2.5"/>
    <n v="4"/>
    <n v="0"/>
    <s v="aburgwingp@redcross.org"/>
    <x v="0"/>
    <s v="Rob"/>
    <s v="L"/>
    <x v="2"/>
    <n v="27.484999999999996"/>
    <n v="109.93999999999998"/>
    <x v="0"/>
    <x v="1"/>
    <x v="0"/>
  </r>
  <r>
    <s v="MZJ-77284-941"/>
    <x v="467"/>
    <x v="555"/>
    <s v="E-L-0.2"/>
    <n v="5"/>
    <n v="0"/>
    <s v="erolingq@google.fr"/>
    <x v="0"/>
    <s v="Exc"/>
    <s v="L"/>
    <x v="3"/>
    <n v="4.4550000000000001"/>
    <n v="22.274999999999999"/>
    <x v="1"/>
    <x v="1"/>
    <x v="0"/>
  </r>
  <r>
    <s v="AXN-57779-891"/>
    <x v="468"/>
    <x v="556"/>
    <s v="R-M-0.2"/>
    <n v="3"/>
    <n v="0"/>
    <s v="dfowlegr@epa.gov"/>
    <x v="0"/>
    <s v="Rob"/>
    <s v="M"/>
    <x v="3"/>
    <n v="2.9849999999999999"/>
    <n v="8.9550000000000001"/>
    <x v="0"/>
    <x v="0"/>
    <x v="1"/>
  </r>
  <r>
    <s v="PJB-15659-994"/>
    <x v="469"/>
    <x v="557"/>
    <s v="L-D-2.5"/>
    <n v="4"/>
    <n v="0"/>
    <s v=""/>
    <x v="1"/>
    <s v="Lib"/>
    <s v="D"/>
    <x v="2"/>
    <n v="29.784999999999997"/>
    <n v="119.13999999999999"/>
    <x v="3"/>
    <x v="2"/>
    <x v="1"/>
  </r>
  <r>
    <s v="LTS-03470-353"/>
    <x v="470"/>
    <x v="558"/>
    <s v="A-L-2.5"/>
    <n v="5"/>
    <n v="0"/>
    <s v="wpowleslandgt@soundcloud.com"/>
    <x v="0"/>
    <s v="Ara"/>
    <s v="L"/>
    <x v="2"/>
    <n v="29.784999999999997"/>
    <n v="148.92499999999998"/>
    <x v="2"/>
    <x v="1"/>
    <x v="0"/>
  </r>
  <r>
    <s v="UMM-28497-689"/>
    <x v="471"/>
    <x v="539"/>
    <s v="L-L-2.5"/>
    <n v="3"/>
    <n v="0"/>
    <s v="cverissimogh@theglobeandmail.com"/>
    <x v="2"/>
    <s v="Lib"/>
    <s v="L"/>
    <x v="2"/>
    <n v="36.454999999999998"/>
    <n v="109.36499999999999"/>
    <x v="3"/>
    <x v="1"/>
    <x v="0"/>
  </r>
  <r>
    <s v="MJZ-93232-402"/>
    <x v="472"/>
    <x v="559"/>
    <s v="E-D-0.2"/>
    <n v="1"/>
    <n v="0"/>
    <s v="lellinghamgv@sciencedaily.com"/>
    <x v="0"/>
    <s v="Exc"/>
    <s v="D"/>
    <x v="3"/>
    <n v="3.645"/>
    <n v="3.645"/>
    <x v="1"/>
    <x v="2"/>
    <x v="0"/>
  </r>
  <r>
    <s v="UHW-74617-126"/>
    <x v="173"/>
    <x v="560"/>
    <s v="E-D-2.5"/>
    <n v="2"/>
    <n v="0"/>
    <s v=""/>
    <x v="0"/>
    <s v="Exc"/>
    <s v="D"/>
    <x v="2"/>
    <n v="27.945"/>
    <n v="55.89"/>
    <x v="1"/>
    <x v="2"/>
    <x v="1"/>
  </r>
  <r>
    <s v="RIK-61730-794"/>
    <x v="473"/>
    <x v="561"/>
    <s v="L-M-0.2"/>
    <n v="6"/>
    <n v="0"/>
    <s v="afendtgx@forbes.com"/>
    <x v="0"/>
    <s v="Lib"/>
    <s v="M"/>
    <x v="3"/>
    <n v="4.3650000000000002"/>
    <n v="26.19"/>
    <x v="3"/>
    <x v="0"/>
    <x v="0"/>
  </r>
  <r>
    <s v="IDJ-55379-750"/>
    <x v="474"/>
    <x v="562"/>
    <s v="R-M-1"/>
    <n v="4"/>
    <n v="0"/>
    <s v="acleyburngy@lycos.com"/>
    <x v="0"/>
    <s v="Rob"/>
    <s v="M"/>
    <x v="0"/>
    <n v="9.9499999999999993"/>
    <n v="39.799999999999997"/>
    <x v="0"/>
    <x v="0"/>
    <x v="1"/>
  </r>
  <r>
    <s v="OHX-11953-965"/>
    <x v="475"/>
    <x v="563"/>
    <s v="E-L-2.5"/>
    <n v="2"/>
    <n v="0"/>
    <s v="tcastiglionegz@xing.com"/>
    <x v="0"/>
    <s v="Exc"/>
    <s v="L"/>
    <x v="2"/>
    <n v="34.154999999999994"/>
    <n v="68.309999999999988"/>
    <x v="1"/>
    <x v="1"/>
    <x v="1"/>
  </r>
  <r>
    <s v="TVV-42245-088"/>
    <x v="476"/>
    <x v="564"/>
    <s v="A-M-0.2"/>
    <n v="4"/>
    <n v="0"/>
    <s v=""/>
    <x v="1"/>
    <s v="Ara"/>
    <s v="M"/>
    <x v="3"/>
    <n v="3.375"/>
    <n v="13.5"/>
    <x v="2"/>
    <x v="0"/>
    <x v="1"/>
  </r>
  <r>
    <s v="DYP-74337-787"/>
    <x v="431"/>
    <x v="565"/>
    <s v="R-M-0.5"/>
    <n v="1"/>
    <n v="0"/>
    <s v=""/>
    <x v="0"/>
    <s v="Rob"/>
    <s v="M"/>
    <x v="1"/>
    <n v="5.97"/>
    <n v="5.97"/>
    <x v="0"/>
    <x v="0"/>
    <x v="1"/>
  </r>
  <r>
    <s v="OKA-93124-100"/>
    <x v="477"/>
    <x v="539"/>
    <s v="R-M-0.5"/>
    <n v="5"/>
    <n v="0"/>
    <s v="cverissimogh@theglobeandmail.com"/>
    <x v="2"/>
    <s v="Rob"/>
    <s v="M"/>
    <x v="1"/>
    <n v="5.97"/>
    <n v="29.849999999999998"/>
    <x v="0"/>
    <x v="0"/>
    <x v="0"/>
  </r>
  <r>
    <s v="IXW-20780-268"/>
    <x v="478"/>
    <x v="566"/>
    <s v="L-L-2.5"/>
    <n v="2"/>
    <n v="0"/>
    <s v="scouronneh3@mozilla.org"/>
    <x v="0"/>
    <s v="Lib"/>
    <s v="L"/>
    <x v="2"/>
    <n v="36.454999999999998"/>
    <n v="72.91"/>
    <x v="3"/>
    <x v="1"/>
    <x v="0"/>
  </r>
  <r>
    <s v="NGG-24006-937"/>
    <x v="45"/>
    <x v="567"/>
    <s v="E-M-2.5"/>
    <n v="4"/>
    <n v="0"/>
    <s v="lflippellih4@github.io"/>
    <x v="2"/>
    <s v="Exc"/>
    <s v="M"/>
    <x v="2"/>
    <n v="31.624999999999996"/>
    <n v="126.49999999999999"/>
    <x v="1"/>
    <x v="0"/>
    <x v="1"/>
  </r>
  <r>
    <s v="JZC-31180-557"/>
    <x v="444"/>
    <x v="568"/>
    <s v="L-M-2.5"/>
    <n v="1"/>
    <n v="0"/>
    <s v="relizabethh5@live.com"/>
    <x v="0"/>
    <s v="Lib"/>
    <s v="M"/>
    <x v="2"/>
    <n v="33.464999999999996"/>
    <n v="33.464999999999996"/>
    <x v="3"/>
    <x v="0"/>
    <x v="1"/>
  </r>
  <r>
    <s v="ZMU-63715-204"/>
    <x v="479"/>
    <x v="569"/>
    <s v="E-D-1"/>
    <n v="6"/>
    <n v="0"/>
    <s v="irenhardh6@i2i.jp"/>
    <x v="0"/>
    <s v="Exc"/>
    <s v="D"/>
    <x v="0"/>
    <n v="12.15"/>
    <n v="72.900000000000006"/>
    <x v="1"/>
    <x v="2"/>
    <x v="0"/>
  </r>
  <r>
    <s v="GND-08192-056"/>
    <x v="480"/>
    <x v="570"/>
    <s v="L-D-0.5"/>
    <n v="2"/>
    <n v="0"/>
    <s v="wrocheh7@xinhuanet.com"/>
    <x v="0"/>
    <s v="Lib"/>
    <s v="D"/>
    <x v="1"/>
    <n v="7.77"/>
    <n v="15.54"/>
    <x v="3"/>
    <x v="2"/>
    <x v="0"/>
  </r>
  <r>
    <s v="RYY-38961-093"/>
    <x v="481"/>
    <x v="571"/>
    <s v="A-M-0.2"/>
    <n v="6"/>
    <n v="0"/>
    <s v="lalawayhh@weather.com"/>
    <x v="0"/>
    <s v="Ara"/>
    <s v="M"/>
    <x v="3"/>
    <n v="3.375"/>
    <n v="20.25"/>
    <x v="2"/>
    <x v="0"/>
    <x v="1"/>
  </r>
  <r>
    <s v="CVA-64996-969"/>
    <x v="478"/>
    <x v="572"/>
    <s v="A-L-1"/>
    <n v="6"/>
    <n v="0"/>
    <s v="codgaardh9@nsw.gov.au"/>
    <x v="0"/>
    <s v="Ara"/>
    <s v="L"/>
    <x v="0"/>
    <n v="12.95"/>
    <n v="77.699999999999989"/>
    <x v="2"/>
    <x v="1"/>
    <x v="1"/>
  </r>
  <r>
    <s v="XTH-67276-442"/>
    <x v="482"/>
    <x v="573"/>
    <s v="L-M-2.5"/>
    <n v="4"/>
    <n v="0"/>
    <s v="bbyrdha@4shared.com"/>
    <x v="0"/>
    <s v="Lib"/>
    <s v="M"/>
    <x v="2"/>
    <n v="33.464999999999996"/>
    <n v="133.85999999999999"/>
    <x v="3"/>
    <x v="0"/>
    <x v="1"/>
  </r>
  <r>
    <s v="PVU-02950-470"/>
    <x v="353"/>
    <x v="574"/>
    <s v="E-D-1"/>
    <n v="1"/>
    <n v="0"/>
    <s v=""/>
    <x v="2"/>
    <s v="Exc"/>
    <s v="D"/>
    <x v="0"/>
    <n v="12.15"/>
    <n v="12.15"/>
    <x v="1"/>
    <x v="2"/>
    <x v="1"/>
  </r>
  <r>
    <s v="XSN-26809-910"/>
    <x v="199"/>
    <x v="575"/>
    <s v="E-M-2.5"/>
    <n v="2"/>
    <n v="0"/>
    <s v="dchardinhc@nhs.uk"/>
    <x v="1"/>
    <s v="Exc"/>
    <s v="M"/>
    <x v="2"/>
    <n v="31.624999999999996"/>
    <n v="63.249999999999993"/>
    <x v="1"/>
    <x v="0"/>
    <x v="0"/>
  </r>
  <r>
    <s v="UDN-88321-005"/>
    <x v="372"/>
    <x v="576"/>
    <s v="R-L-0.5"/>
    <n v="5"/>
    <n v="0"/>
    <s v="hradbonehd@newsvine.com"/>
    <x v="0"/>
    <s v="Rob"/>
    <s v="L"/>
    <x v="1"/>
    <n v="7.169999999999999"/>
    <n v="35.849999999999994"/>
    <x v="0"/>
    <x v="1"/>
    <x v="1"/>
  </r>
  <r>
    <s v="EXP-21628-670"/>
    <x v="267"/>
    <x v="577"/>
    <s v="A-M-2.5"/>
    <n v="3"/>
    <n v="0"/>
    <s v="wbernthhe@miitbeian.gov.cn"/>
    <x v="0"/>
    <s v="Ara"/>
    <s v="M"/>
    <x v="2"/>
    <n v="25.874999999999996"/>
    <n v="77.624999999999986"/>
    <x v="2"/>
    <x v="0"/>
    <x v="1"/>
  </r>
  <r>
    <s v="VGM-24161-361"/>
    <x v="480"/>
    <x v="578"/>
    <s v="E-M-2.5"/>
    <n v="2"/>
    <n v="0"/>
    <s v="bacarsonhf@cnn.com"/>
    <x v="0"/>
    <s v="Exc"/>
    <s v="M"/>
    <x v="2"/>
    <n v="31.624999999999996"/>
    <n v="63.249999999999993"/>
    <x v="1"/>
    <x v="0"/>
    <x v="0"/>
  </r>
  <r>
    <s v="PKN-19556-918"/>
    <x v="483"/>
    <x v="579"/>
    <s v="E-L-0.2"/>
    <n v="6"/>
    <n v="0"/>
    <s v="fbrighamhg@blog.com"/>
    <x v="1"/>
    <s v="Exc"/>
    <s v="L"/>
    <x v="3"/>
    <n v="4.4550000000000001"/>
    <n v="26.73"/>
    <x v="1"/>
    <x v="1"/>
    <x v="0"/>
  </r>
  <r>
    <s v="PKN-19556-918"/>
    <x v="483"/>
    <x v="579"/>
    <s v="L-D-0.5"/>
    <n v="4"/>
    <n v="0"/>
    <s v="fbrighamhg@blog.com"/>
    <x v="1"/>
    <s v="Lib"/>
    <s v="D"/>
    <x v="1"/>
    <n v="7.77"/>
    <n v="31.08"/>
    <x v="3"/>
    <x v="2"/>
    <x v="0"/>
  </r>
  <r>
    <s v="PKN-19556-918"/>
    <x v="483"/>
    <x v="579"/>
    <s v="A-D-0.2"/>
    <n v="1"/>
    <n v="0"/>
    <s v="fbrighamhg@blog.com"/>
    <x v="1"/>
    <s v="Ara"/>
    <s v="D"/>
    <x v="3"/>
    <n v="2.9849999999999999"/>
    <n v="2.9849999999999999"/>
    <x v="2"/>
    <x v="2"/>
    <x v="0"/>
  </r>
  <r>
    <s v="PKN-19556-918"/>
    <x v="483"/>
    <x v="579"/>
    <s v="R-D-2.5"/>
    <n v="5"/>
    <n v="0"/>
    <s v="fbrighamhg@blog.com"/>
    <x v="1"/>
    <s v="Rob"/>
    <s v="D"/>
    <x v="2"/>
    <n v="20.584999999999997"/>
    <n v="102.92499999999998"/>
    <x v="0"/>
    <x v="2"/>
    <x v="0"/>
  </r>
  <r>
    <s v="DXQ-44537-297"/>
    <x v="484"/>
    <x v="580"/>
    <s v="E-L-0.5"/>
    <n v="4"/>
    <n v="0"/>
    <s v="myoxenhk@google.com"/>
    <x v="0"/>
    <s v="Exc"/>
    <s v="L"/>
    <x v="1"/>
    <n v="8.91"/>
    <n v="35.64"/>
    <x v="1"/>
    <x v="1"/>
    <x v="1"/>
  </r>
  <r>
    <s v="BPC-54727-307"/>
    <x v="485"/>
    <x v="581"/>
    <s v="R-L-1"/>
    <n v="4"/>
    <n v="0"/>
    <s v="gmcgavinhl@histats.com"/>
    <x v="0"/>
    <s v="Rob"/>
    <s v="L"/>
    <x v="0"/>
    <n v="11.95"/>
    <n v="47.8"/>
    <x v="0"/>
    <x v="1"/>
    <x v="1"/>
  </r>
  <r>
    <s v="KSH-47717-456"/>
    <x v="486"/>
    <x v="582"/>
    <s v="L-M-1"/>
    <n v="3"/>
    <n v="0"/>
    <s v="luttermarehm@engadget.com"/>
    <x v="0"/>
    <s v="Lib"/>
    <s v="M"/>
    <x v="0"/>
    <n v="14.55"/>
    <n v="43.650000000000006"/>
    <x v="3"/>
    <x v="0"/>
    <x v="1"/>
  </r>
  <r>
    <s v="ANK-59436-446"/>
    <x v="487"/>
    <x v="583"/>
    <s v="E-L-0.5"/>
    <n v="4"/>
    <n v="0"/>
    <s v="edambrogiohn@techcrunch.com"/>
    <x v="0"/>
    <s v="Exc"/>
    <s v="L"/>
    <x v="1"/>
    <n v="8.91"/>
    <n v="35.64"/>
    <x v="1"/>
    <x v="1"/>
    <x v="0"/>
  </r>
  <r>
    <s v="AYY-83051-752"/>
    <x v="488"/>
    <x v="584"/>
    <s v="L-L-1"/>
    <n v="6"/>
    <n v="0"/>
    <s v="cwinchcombeho@jiathis.com"/>
    <x v="0"/>
    <s v="Lib"/>
    <s v="L"/>
    <x v="0"/>
    <n v="15.85"/>
    <n v="95.1"/>
    <x v="3"/>
    <x v="1"/>
    <x v="0"/>
  </r>
  <r>
    <s v="CSW-59644-267"/>
    <x v="489"/>
    <x v="585"/>
    <s v="E-M-2.5"/>
    <n v="1"/>
    <n v="0"/>
    <s v="bpaumierhp@umn.edu"/>
    <x v="1"/>
    <s v="Exc"/>
    <s v="M"/>
    <x v="2"/>
    <n v="31.624999999999996"/>
    <n v="31.624999999999996"/>
    <x v="1"/>
    <x v="0"/>
    <x v="0"/>
  </r>
  <r>
    <s v="ITY-92466-909"/>
    <x v="162"/>
    <x v="586"/>
    <s v="A-M-2.5"/>
    <n v="3"/>
    <n v="0"/>
    <s v=""/>
    <x v="1"/>
    <s v="Ara"/>
    <s v="M"/>
    <x v="2"/>
    <n v="25.874999999999996"/>
    <n v="77.624999999999986"/>
    <x v="2"/>
    <x v="0"/>
    <x v="0"/>
  </r>
  <r>
    <s v="IGW-04801-466"/>
    <x v="490"/>
    <x v="587"/>
    <s v="L-D-0.2"/>
    <n v="1"/>
    <n v="0"/>
    <s v="jcapeyhr@bravesites.com"/>
    <x v="0"/>
    <s v="Lib"/>
    <s v="D"/>
    <x v="3"/>
    <n v="3.8849999999999998"/>
    <n v="3.8849999999999998"/>
    <x v="3"/>
    <x v="2"/>
    <x v="0"/>
  </r>
  <r>
    <s v="LJN-34281-921"/>
    <x v="491"/>
    <x v="588"/>
    <s v="R-L-2.5"/>
    <n v="5"/>
    <n v="0"/>
    <s v="tmathonneti0@google.co.jp"/>
    <x v="0"/>
    <s v="Rob"/>
    <s v="L"/>
    <x v="2"/>
    <n v="27.484999999999996"/>
    <n v="137.42499999999998"/>
    <x v="0"/>
    <x v="1"/>
    <x v="1"/>
  </r>
  <r>
    <s v="BWZ-46364-547"/>
    <x v="301"/>
    <x v="589"/>
    <s v="R-L-1"/>
    <n v="3"/>
    <n v="0"/>
    <s v="ybasillht@theguardian.com"/>
    <x v="0"/>
    <s v="Rob"/>
    <s v="L"/>
    <x v="0"/>
    <n v="11.95"/>
    <n v="35.849999999999994"/>
    <x v="0"/>
    <x v="1"/>
    <x v="0"/>
  </r>
  <r>
    <s v="SBC-95710-706"/>
    <x v="194"/>
    <x v="590"/>
    <s v="E-M-0.2"/>
    <n v="2"/>
    <n v="0"/>
    <s v="mbaistowhu@i2i.jp"/>
    <x v="2"/>
    <s v="Exc"/>
    <s v="M"/>
    <x v="3"/>
    <n v="4.125"/>
    <n v="8.25"/>
    <x v="1"/>
    <x v="0"/>
    <x v="0"/>
  </r>
  <r>
    <s v="WRN-55114-031"/>
    <x v="26"/>
    <x v="591"/>
    <s v="E-L-2.5"/>
    <n v="3"/>
    <n v="0"/>
    <s v="cpallanthv@typepad.com"/>
    <x v="0"/>
    <s v="Exc"/>
    <s v="L"/>
    <x v="2"/>
    <n v="34.154999999999994"/>
    <n v="102.46499999999997"/>
    <x v="1"/>
    <x v="1"/>
    <x v="0"/>
  </r>
  <r>
    <s v="TZU-64255-831"/>
    <x v="125"/>
    <x v="592"/>
    <s v="R-D-2.5"/>
    <n v="2"/>
    <n v="0"/>
    <s v=""/>
    <x v="0"/>
    <s v="Rob"/>
    <s v="D"/>
    <x v="2"/>
    <n v="20.584999999999997"/>
    <n v="41.169999999999995"/>
    <x v="0"/>
    <x v="2"/>
    <x v="1"/>
  </r>
  <r>
    <s v="JVF-91003-729"/>
    <x v="492"/>
    <x v="593"/>
    <s v="A-D-2.5"/>
    <n v="3"/>
    <n v="0"/>
    <s v="dohx@redcross.org"/>
    <x v="0"/>
    <s v="Ara"/>
    <s v="D"/>
    <x v="2"/>
    <n v="22.884999999999998"/>
    <n v="68.655000000000001"/>
    <x v="2"/>
    <x v="2"/>
    <x v="0"/>
  </r>
  <r>
    <s v="MVB-22135-665"/>
    <x v="462"/>
    <x v="594"/>
    <s v="A-D-1"/>
    <n v="1"/>
    <n v="0"/>
    <s v="drallinhy@howstuffworks.com"/>
    <x v="0"/>
    <s v="Ara"/>
    <s v="D"/>
    <x v="0"/>
    <n v="9.9499999999999993"/>
    <n v="9.9499999999999993"/>
    <x v="2"/>
    <x v="2"/>
    <x v="0"/>
  </r>
  <r>
    <s v="CKS-47815-571"/>
    <x v="493"/>
    <x v="595"/>
    <s v="L-L-0.5"/>
    <n v="3"/>
    <n v="0"/>
    <s v="achillhz@epa.gov"/>
    <x v="2"/>
    <s v="Lib"/>
    <s v="L"/>
    <x v="1"/>
    <n v="9.51"/>
    <n v="28.53"/>
    <x v="3"/>
    <x v="1"/>
    <x v="0"/>
  </r>
  <r>
    <s v="OAW-17338-101"/>
    <x v="494"/>
    <x v="588"/>
    <s v="R-D-0.2"/>
    <n v="6"/>
    <n v="0"/>
    <s v="tmathonneti0@google.co.jp"/>
    <x v="0"/>
    <s v="Rob"/>
    <s v="D"/>
    <x v="3"/>
    <n v="2.6849999999999996"/>
    <n v="16.11"/>
    <x v="0"/>
    <x v="2"/>
    <x v="1"/>
  </r>
  <r>
    <s v="ALP-37623-536"/>
    <x v="495"/>
    <x v="596"/>
    <s v="L-L-1"/>
    <n v="6"/>
    <n v="0"/>
    <s v="cdenysi1@is.gd"/>
    <x v="2"/>
    <s v="Lib"/>
    <s v="L"/>
    <x v="0"/>
    <n v="15.85"/>
    <n v="95.1"/>
    <x v="3"/>
    <x v="1"/>
    <x v="1"/>
  </r>
  <r>
    <s v="WMU-87639-108"/>
    <x v="496"/>
    <x v="597"/>
    <s v="R-D-0.5"/>
    <n v="1"/>
    <n v="0"/>
    <s v="cstebbingsi2@drupal.org"/>
    <x v="0"/>
    <s v="Rob"/>
    <s v="D"/>
    <x v="1"/>
    <n v="5.3699999999999992"/>
    <n v="5.3699999999999992"/>
    <x v="0"/>
    <x v="2"/>
    <x v="0"/>
  </r>
  <r>
    <s v="USN-44968-231"/>
    <x v="497"/>
    <x v="598"/>
    <s v="R-L-1"/>
    <n v="4"/>
    <n v="0"/>
    <s v=""/>
    <x v="0"/>
    <s v="Rob"/>
    <s v="L"/>
    <x v="0"/>
    <n v="11.95"/>
    <n v="47.8"/>
    <x v="0"/>
    <x v="1"/>
    <x v="1"/>
  </r>
  <r>
    <s v="YZG-20575-451"/>
    <x v="498"/>
    <x v="599"/>
    <s v="L-L-1"/>
    <n v="4"/>
    <n v="0"/>
    <s v="rzywickii4@ifeng.com"/>
    <x v="1"/>
    <s v="Lib"/>
    <s v="L"/>
    <x v="0"/>
    <n v="15.85"/>
    <n v="63.4"/>
    <x v="3"/>
    <x v="1"/>
    <x v="1"/>
  </r>
  <r>
    <s v="HTH-52867-812"/>
    <x v="382"/>
    <x v="600"/>
    <s v="A-M-2.5"/>
    <n v="4"/>
    <n v="0"/>
    <s v="aburgetti5@moonfruit.com"/>
    <x v="0"/>
    <s v="Ara"/>
    <s v="M"/>
    <x v="2"/>
    <n v="25.874999999999996"/>
    <n v="103.49999999999999"/>
    <x v="2"/>
    <x v="0"/>
    <x v="1"/>
  </r>
  <r>
    <s v="FWU-44971-444"/>
    <x v="499"/>
    <x v="601"/>
    <s v="A-D-2.5"/>
    <n v="3"/>
    <n v="0"/>
    <s v="mmalloyi6@seattletimes.com"/>
    <x v="0"/>
    <s v="Ara"/>
    <s v="D"/>
    <x v="2"/>
    <n v="22.884999999999998"/>
    <n v="68.655000000000001"/>
    <x v="2"/>
    <x v="2"/>
    <x v="1"/>
  </r>
  <r>
    <s v="EQI-82205-066"/>
    <x v="500"/>
    <x v="602"/>
    <s v="R-M-2.5"/>
    <n v="2"/>
    <n v="0"/>
    <s v="mmcparlandi7@w3.org"/>
    <x v="0"/>
    <s v="Rob"/>
    <s v="M"/>
    <x v="2"/>
    <n v="22.884999999999998"/>
    <n v="45.769999999999996"/>
    <x v="0"/>
    <x v="0"/>
    <x v="0"/>
  </r>
  <r>
    <s v="NAR-00747-074"/>
    <x v="501"/>
    <x v="603"/>
    <s v="L-D-1"/>
    <n v="4"/>
    <n v="0"/>
    <s v="sjennaroyi8@purevolume.com"/>
    <x v="0"/>
    <s v="Lib"/>
    <s v="D"/>
    <x v="0"/>
    <n v="12.95"/>
    <n v="51.8"/>
    <x v="3"/>
    <x v="2"/>
    <x v="1"/>
  </r>
  <r>
    <s v="JYR-22052-185"/>
    <x v="502"/>
    <x v="604"/>
    <s v="A-M-0.5"/>
    <n v="2"/>
    <n v="0"/>
    <s v="wplacei9@wsj.com"/>
    <x v="0"/>
    <s v="Ara"/>
    <s v="M"/>
    <x v="1"/>
    <n v="6.75"/>
    <n v="13.5"/>
    <x v="2"/>
    <x v="0"/>
    <x v="0"/>
  </r>
  <r>
    <s v="XKO-54097-932"/>
    <x v="503"/>
    <x v="605"/>
    <s v="E-M-0.5"/>
    <n v="3"/>
    <n v="0"/>
    <s v="jmillettik@addtoany.com"/>
    <x v="0"/>
    <s v="Exc"/>
    <s v="M"/>
    <x v="1"/>
    <n v="8.25"/>
    <n v="24.75"/>
    <x v="1"/>
    <x v="0"/>
    <x v="0"/>
  </r>
  <r>
    <s v="HXA-72415-025"/>
    <x v="504"/>
    <x v="606"/>
    <s v="A-D-2.5"/>
    <n v="2"/>
    <n v="0"/>
    <s v="dgadsdenib@google.com.hk"/>
    <x v="1"/>
    <s v="Ara"/>
    <s v="D"/>
    <x v="2"/>
    <n v="22.884999999999998"/>
    <n v="45.769999999999996"/>
    <x v="2"/>
    <x v="2"/>
    <x v="0"/>
  </r>
  <r>
    <s v="MJF-20065-335"/>
    <x v="497"/>
    <x v="607"/>
    <s v="E-L-0.5"/>
    <n v="6"/>
    <n v="0"/>
    <s v="vwakelinic@unesco.org"/>
    <x v="0"/>
    <s v="Exc"/>
    <s v="L"/>
    <x v="1"/>
    <n v="8.91"/>
    <n v="53.46"/>
    <x v="1"/>
    <x v="1"/>
    <x v="1"/>
  </r>
  <r>
    <s v="GFI-83300-059"/>
    <x v="501"/>
    <x v="608"/>
    <s v="A-M-0.2"/>
    <n v="6"/>
    <n v="0"/>
    <s v="acampsallid@zimbio.com"/>
    <x v="0"/>
    <s v="Ara"/>
    <s v="M"/>
    <x v="3"/>
    <n v="3.375"/>
    <n v="20.25"/>
    <x v="2"/>
    <x v="0"/>
    <x v="0"/>
  </r>
  <r>
    <s v="WJR-51493-682"/>
    <x v="1"/>
    <x v="609"/>
    <s v="L-D-2.5"/>
    <n v="5"/>
    <n v="0"/>
    <s v="smosebyie@stanford.edu"/>
    <x v="0"/>
    <s v="Lib"/>
    <s v="D"/>
    <x v="2"/>
    <n v="29.784999999999997"/>
    <n v="148.92499999999998"/>
    <x v="3"/>
    <x v="2"/>
    <x v="1"/>
  </r>
  <r>
    <s v="SHP-55648-472"/>
    <x v="505"/>
    <x v="610"/>
    <s v="A-M-1"/>
    <n v="6"/>
    <n v="0"/>
    <s v="cwassif@prweb.com"/>
    <x v="0"/>
    <s v="Ara"/>
    <s v="M"/>
    <x v="0"/>
    <n v="11.25"/>
    <n v="67.5"/>
    <x v="2"/>
    <x v="0"/>
    <x v="1"/>
  </r>
  <r>
    <s v="HYR-03455-684"/>
    <x v="506"/>
    <x v="611"/>
    <s v="E-D-1"/>
    <n v="6"/>
    <n v="0"/>
    <s v="isjostromig@pbs.org"/>
    <x v="0"/>
    <s v="Exc"/>
    <s v="D"/>
    <x v="0"/>
    <n v="12.15"/>
    <n v="72.900000000000006"/>
    <x v="1"/>
    <x v="2"/>
    <x v="1"/>
  </r>
  <r>
    <s v="HYR-03455-684"/>
    <x v="506"/>
    <x v="611"/>
    <s v="L-D-0.2"/>
    <n v="2"/>
    <n v="0"/>
    <s v="isjostromig@pbs.org"/>
    <x v="0"/>
    <s v="Lib"/>
    <s v="D"/>
    <x v="3"/>
    <n v="3.8849999999999998"/>
    <n v="7.77"/>
    <x v="3"/>
    <x v="2"/>
    <x v="1"/>
  </r>
  <r>
    <s v="HUG-52766-375"/>
    <x v="507"/>
    <x v="612"/>
    <s v="A-D-2.5"/>
    <n v="4"/>
    <n v="0"/>
    <s v="jbranchettii@bravesites.com"/>
    <x v="0"/>
    <s v="Ara"/>
    <s v="D"/>
    <x v="2"/>
    <n v="22.884999999999998"/>
    <n v="91.539999999999992"/>
    <x v="2"/>
    <x v="2"/>
    <x v="1"/>
  </r>
  <r>
    <s v="DAH-46595-917"/>
    <x v="508"/>
    <x v="613"/>
    <s v="A-D-1"/>
    <n v="6"/>
    <n v="0"/>
    <s v="nrudlandij@blogs.com"/>
    <x v="1"/>
    <s v="Ara"/>
    <s v="D"/>
    <x v="0"/>
    <n v="9.9499999999999993"/>
    <n v="59.699999999999996"/>
    <x v="2"/>
    <x v="2"/>
    <x v="1"/>
  </r>
  <r>
    <s v="VEM-79839-466"/>
    <x v="509"/>
    <x v="605"/>
    <s v="R-L-2.5"/>
    <n v="5"/>
    <n v="0"/>
    <s v="jmillettik@addtoany.com"/>
    <x v="0"/>
    <s v="Rob"/>
    <s v="L"/>
    <x v="2"/>
    <n v="27.484999999999996"/>
    <n v="137.42499999999998"/>
    <x v="0"/>
    <x v="1"/>
    <x v="0"/>
  </r>
  <r>
    <s v="OWH-11126-533"/>
    <x v="131"/>
    <x v="614"/>
    <s v="L-M-2.5"/>
    <n v="2"/>
    <n v="0"/>
    <s v="ftourryil@google.de"/>
    <x v="0"/>
    <s v="Lib"/>
    <s v="M"/>
    <x v="2"/>
    <n v="33.464999999999996"/>
    <n v="66.929999999999993"/>
    <x v="3"/>
    <x v="0"/>
    <x v="1"/>
  </r>
  <r>
    <s v="UMT-26130-151"/>
    <x v="510"/>
    <x v="615"/>
    <s v="L-M-0.2"/>
    <n v="3"/>
    <n v="0"/>
    <s v="cweatherallim@toplist.cz"/>
    <x v="0"/>
    <s v="Lib"/>
    <s v="M"/>
    <x v="3"/>
    <n v="4.3650000000000002"/>
    <n v="13.095000000000001"/>
    <x v="3"/>
    <x v="0"/>
    <x v="0"/>
  </r>
  <r>
    <s v="JKA-27899-806"/>
    <x v="511"/>
    <x v="616"/>
    <s v="R-L-1"/>
    <n v="5"/>
    <n v="0"/>
    <s v="gheindrickin@usda.gov"/>
    <x v="0"/>
    <s v="Rob"/>
    <s v="L"/>
    <x v="0"/>
    <n v="11.95"/>
    <n v="59.75"/>
    <x v="0"/>
    <x v="1"/>
    <x v="1"/>
  </r>
  <r>
    <s v="ULU-07744-724"/>
    <x v="512"/>
    <x v="617"/>
    <s v="L-M-0.5"/>
    <n v="5"/>
    <n v="0"/>
    <s v="limasonio@discuz.net"/>
    <x v="0"/>
    <s v="Lib"/>
    <s v="M"/>
    <x v="1"/>
    <n v="8.73"/>
    <n v="43.650000000000006"/>
    <x v="3"/>
    <x v="0"/>
    <x v="0"/>
  </r>
  <r>
    <s v="NOM-56457-507"/>
    <x v="513"/>
    <x v="618"/>
    <s v="E-M-1"/>
    <n v="6"/>
    <n v="0"/>
    <s v="hsaillip@odnoklassniki.ru"/>
    <x v="0"/>
    <s v="Exc"/>
    <s v="M"/>
    <x v="0"/>
    <n v="13.75"/>
    <n v="82.5"/>
    <x v="1"/>
    <x v="0"/>
    <x v="0"/>
  </r>
  <r>
    <s v="NZN-71683-705"/>
    <x v="514"/>
    <x v="619"/>
    <s v="A-L-2.5"/>
    <n v="6"/>
    <n v="0"/>
    <s v="hlarvoriq@last.fm"/>
    <x v="0"/>
    <s v="Ara"/>
    <s v="L"/>
    <x v="2"/>
    <n v="29.784999999999997"/>
    <n v="178.70999999999998"/>
    <x v="2"/>
    <x v="1"/>
    <x v="0"/>
  </r>
  <r>
    <s v="WMA-34232-850"/>
    <x v="7"/>
    <x v="620"/>
    <s v="L-D-2.5"/>
    <n v="4"/>
    <n v="0"/>
    <s v=""/>
    <x v="0"/>
    <s v="Lib"/>
    <s v="D"/>
    <x v="2"/>
    <n v="29.784999999999997"/>
    <n v="119.13999999999999"/>
    <x v="3"/>
    <x v="2"/>
    <x v="0"/>
  </r>
  <r>
    <s v="EZL-27919-704"/>
    <x v="481"/>
    <x v="621"/>
    <s v="L-L-0.5"/>
    <n v="5"/>
    <n v="0"/>
    <s v=""/>
    <x v="0"/>
    <s v="Lib"/>
    <s v="L"/>
    <x v="1"/>
    <n v="9.51"/>
    <n v="47.55"/>
    <x v="3"/>
    <x v="1"/>
    <x v="1"/>
  </r>
  <r>
    <s v="ZYU-11345-774"/>
    <x v="515"/>
    <x v="622"/>
    <s v="L-M-0.5"/>
    <n v="5"/>
    <n v="0"/>
    <s v="cpenwardenit@mlb.com"/>
    <x v="1"/>
    <s v="Lib"/>
    <s v="M"/>
    <x v="1"/>
    <n v="8.73"/>
    <n v="43.650000000000006"/>
    <x v="3"/>
    <x v="0"/>
    <x v="1"/>
  </r>
  <r>
    <s v="CPW-34587-459"/>
    <x v="516"/>
    <x v="623"/>
    <s v="A-L-2.5"/>
    <n v="6"/>
    <n v="0"/>
    <s v="mmiddisiu@dmoz.org"/>
    <x v="0"/>
    <s v="Ara"/>
    <s v="L"/>
    <x v="2"/>
    <n v="29.784999999999997"/>
    <n v="178.70999999999998"/>
    <x v="2"/>
    <x v="1"/>
    <x v="0"/>
  </r>
  <r>
    <s v="NQZ-82067-394"/>
    <x v="517"/>
    <x v="624"/>
    <s v="R-L-2.5"/>
    <n v="1"/>
    <n v="0"/>
    <s v="avairowiv@studiopress.com"/>
    <x v="2"/>
    <s v="Rob"/>
    <s v="L"/>
    <x v="2"/>
    <n v="27.484999999999996"/>
    <n v="27.484999999999996"/>
    <x v="0"/>
    <x v="1"/>
    <x v="1"/>
  </r>
  <r>
    <s v="JBW-95055-851"/>
    <x v="518"/>
    <x v="625"/>
    <s v="A-M-1"/>
    <n v="5"/>
    <n v="0"/>
    <s v="agoldieiw@goo.gl"/>
    <x v="0"/>
    <s v="Ara"/>
    <s v="M"/>
    <x v="0"/>
    <n v="11.25"/>
    <n v="56.25"/>
    <x v="2"/>
    <x v="0"/>
    <x v="1"/>
  </r>
  <r>
    <s v="AHY-20324-088"/>
    <x v="519"/>
    <x v="626"/>
    <s v="L-L-0.2"/>
    <n v="2"/>
    <n v="0"/>
    <s v="nayrisix@t-online.de"/>
    <x v="2"/>
    <s v="Lib"/>
    <s v="L"/>
    <x v="3"/>
    <n v="4.7549999999999999"/>
    <n v="9.51"/>
    <x v="3"/>
    <x v="1"/>
    <x v="0"/>
  </r>
  <r>
    <s v="ZSL-66684-103"/>
    <x v="520"/>
    <x v="627"/>
    <s v="E-M-0.2"/>
    <n v="2"/>
    <n v="0"/>
    <s v="lbenediktovichiy@wunderground.com"/>
    <x v="0"/>
    <s v="Exc"/>
    <s v="M"/>
    <x v="3"/>
    <n v="4.125"/>
    <n v="8.25"/>
    <x v="1"/>
    <x v="0"/>
    <x v="0"/>
  </r>
  <r>
    <s v="WNE-73911-475"/>
    <x v="521"/>
    <x v="628"/>
    <s v="L-D-0.5"/>
    <n v="6"/>
    <n v="0"/>
    <s v="tjacobovitziz@cbc.ca"/>
    <x v="0"/>
    <s v="Lib"/>
    <s v="D"/>
    <x v="1"/>
    <n v="7.77"/>
    <n v="46.62"/>
    <x v="3"/>
    <x v="2"/>
    <x v="1"/>
  </r>
  <r>
    <s v="EZB-68383-559"/>
    <x v="418"/>
    <x v="629"/>
    <s v="R-L-1"/>
    <n v="6"/>
    <n v="0"/>
    <s v=""/>
    <x v="0"/>
    <s v="Rob"/>
    <s v="L"/>
    <x v="0"/>
    <n v="11.95"/>
    <n v="71.699999999999989"/>
    <x v="0"/>
    <x v="1"/>
    <x v="1"/>
  </r>
  <r>
    <s v="OVO-01283-090"/>
    <x v="122"/>
    <x v="630"/>
    <s v="L-L-2.5"/>
    <n v="2"/>
    <n v="0"/>
    <s v="jdruittj1@feedburner.com"/>
    <x v="0"/>
    <s v="Lib"/>
    <s v="L"/>
    <x v="2"/>
    <n v="36.454999999999998"/>
    <n v="72.91"/>
    <x v="3"/>
    <x v="1"/>
    <x v="0"/>
  </r>
  <r>
    <s v="TXH-78646-919"/>
    <x v="423"/>
    <x v="631"/>
    <s v="R-D-0.2"/>
    <n v="3"/>
    <n v="0"/>
    <s v="dshortallj2@wikipedia.org"/>
    <x v="0"/>
    <s v="Rob"/>
    <s v="D"/>
    <x v="3"/>
    <n v="2.6849999999999996"/>
    <n v="8.0549999999999997"/>
    <x v="0"/>
    <x v="2"/>
    <x v="0"/>
  </r>
  <r>
    <s v="CYZ-37122-164"/>
    <x v="463"/>
    <x v="632"/>
    <s v="E-M-0.5"/>
    <n v="2"/>
    <n v="0"/>
    <s v="wcottierj3@cafepress.com"/>
    <x v="0"/>
    <s v="Exc"/>
    <s v="M"/>
    <x v="1"/>
    <n v="8.25"/>
    <n v="16.5"/>
    <x v="1"/>
    <x v="0"/>
    <x v="1"/>
  </r>
  <r>
    <s v="AGQ-06534-750"/>
    <x v="273"/>
    <x v="633"/>
    <s v="A-L-1"/>
    <n v="5"/>
    <n v="0"/>
    <s v="kgrinstedj4@google.com.br"/>
    <x v="1"/>
    <s v="Ara"/>
    <s v="L"/>
    <x v="0"/>
    <n v="12.95"/>
    <n v="64.75"/>
    <x v="2"/>
    <x v="1"/>
    <x v="1"/>
  </r>
  <r>
    <s v="QVL-32245-818"/>
    <x v="522"/>
    <x v="634"/>
    <s v="A-M-0.5"/>
    <n v="5"/>
    <n v="0"/>
    <s v="dskynerj5@hubpages.com"/>
    <x v="0"/>
    <s v="Ara"/>
    <s v="M"/>
    <x v="1"/>
    <n v="6.75"/>
    <n v="33.75"/>
    <x v="2"/>
    <x v="0"/>
    <x v="1"/>
  </r>
  <r>
    <s v="LTD-96842-834"/>
    <x v="523"/>
    <x v="635"/>
    <s v="L-D-2.5"/>
    <n v="6"/>
    <n v="0"/>
    <s v=""/>
    <x v="0"/>
    <s v="Lib"/>
    <s v="D"/>
    <x v="2"/>
    <n v="29.784999999999997"/>
    <n v="178.70999999999998"/>
    <x v="3"/>
    <x v="2"/>
    <x v="1"/>
  </r>
  <r>
    <s v="SEC-91807-425"/>
    <x v="260"/>
    <x v="636"/>
    <s v="A-M-1"/>
    <n v="2"/>
    <n v="0"/>
    <s v="jdymokeje@prnewswire.com"/>
    <x v="1"/>
    <s v="Ara"/>
    <s v="M"/>
    <x v="0"/>
    <n v="11.25"/>
    <n v="22.5"/>
    <x v="2"/>
    <x v="0"/>
    <x v="1"/>
  </r>
  <r>
    <s v="MHM-44857-599"/>
    <x v="331"/>
    <x v="637"/>
    <s v="L-D-1"/>
    <n v="1"/>
    <n v="0"/>
    <s v="aweinmannj8@shinystat.com"/>
    <x v="0"/>
    <s v="Lib"/>
    <s v="D"/>
    <x v="0"/>
    <n v="12.95"/>
    <n v="12.95"/>
    <x v="3"/>
    <x v="2"/>
    <x v="1"/>
  </r>
  <r>
    <s v="KGC-95046-911"/>
    <x v="524"/>
    <x v="638"/>
    <s v="A-M-2.5"/>
    <n v="2"/>
    <n v="0"/>
    <s v="eandriessenj9@europa.eu"/>
    <x v="0"/>
    <s v="Ara"/>
    <s v="M"/>
    <x v="2"/>
    <n v="25.874999999999996"/>
    <n v="51.749999999999993"/>
    <x v="2"/>
    <x v="0"/>
    <x v="0"/>
  </r>
  <r>
    <s v="RZC-75150-413"/>
    <x v="525"/>
    <x v="639"/>
    <s v="E-D-0.5"/>
    <n v="5"/>
    <n v="0"/>
    <s v="rdeaconsonja@archive.org"/>
    <x v="0"/>
    <s v="Exc"/>
    <s v="D"/>
    <x v="1"/>
    <n v="7.29"/>
    <n v="36.450000000000003"/>
    <x v="1"/>
    <x v="2"/>
    <x v="1"/>
  </r>
  <r>
    <s v="EYH-88288-452"/>
    <x v="526"/>
    <x v="640"/>
    <s v="L-L-2.5"/>
    <n v="5"/>
    <n v="0"/>
    <s v="dcarojb@twitter.com"/>
    <x v="0"/>
    <s v="Lib"/>
    <s v="L"/>
    <x v="2"/>
    <n v="36.454999999999998"/>
    <n v="182.27499999999998"/>
    <x v="3"/>
    <x v="1"/>
    <x v="0"/>
  </r>
  <r>
    <s v="NYQ-24237-772"/>
    <x v="104"/>
    <x v="641"/>
    <s v="L-D-0.5"/>
    <n v="4"/>
    <n v="0"/>
    <s v="jbluckjc@imageshack.us"/>
    <x v="0"/>
    <s v="Lib"/>
    <s v="D"/>
    <x v="1"/>
    <n v="7.77"/>
    <n v="31.08"/>
    <x v="3"/>
    <x v="2"/>
    <x v="1"/>
  </r>
  <r>
    <s v="WKB-21680-566"/>
    <x v="491"/>
    <x v="642"/>
    <s v="A-M-0.5"/>
    <n v="3"/>
    <n v="0"/>
    <s v=""/>
    <x v="1"/>
    <s v="Ara"/>
    <s v="M"/>
    <x v="1"/>
    <n v="6.75"/>
    <n v="20.25"/>
    <x v="2"/>
    <x v="0"/>
    <x v="1"/>
  </r>
  <r>
    <s v="THE-61147-027"/>
    <x v="157"/>
    <x v="636"/>
    <s v="L-D-1"/>
    <n v="2"/>
    <n v="0"/>
    <s v="jdymokeje@prnewswire.com"/>
    <x v="1"/>
    <s v="Lib"/>
    <s v="D"/>
    <x v="0"/>
    <n v="12.95"/>
    <n v="25.9"/>
    <x v="3"/>
    <x v="2"/>
    <x v="1"/>
  </r>
  <r>
    <s v="PTY-86420-119"/>
    <x v="527"/>
    <x v="643"/>
    <s v="A-D-0.5"/>
    <n v="4"/>
    <n v="0"/>
    <s v="otadmanjf@ft.com"/>
    <x v="0"/>
    <s v="Ara"/>
    <s v="D"/>
    <x v="1"/>
    <n v="5.97"/>
    <n v="23.88"/>
    <x v="2"/>
    <x v="2"/>
    <x v="0"/>
  </r>
  <r>
    <s v="QHL-27188-431"/>
    <x v="528"/>
    <x v="644"/>
    <s v="L-L-0.5"/>
    <n v="2"/>
    <n v="0"/>
    <s v="bguddejg@dailymotion.com"/>
    <x v="0"/>
    <s v="Lib"/>
    <s v="L"/>
    <x v="1"/>
    <n v="9.51"/>
    <n v="19.02"/>
    <x v="3"/>
    <x v="1"/>
    <x v="1"/>
  </r>
  <r>
    <s v="MIS-54381-047"/>
    <x v="99"/>
    <x v="645"/>
    <s v="A-D-0.5"/>
    <n v="5"/>
    <n v="0"/>
    <s v="nsictornesjh@buzzfeed.com"/>
    <x v="1"/>
    <s v="Ara"/>
    <s v="D"/>
    <x v="1"/>
    <n v="5.97"/>
    <n v="29.849999999999998"/>
    <x v="2"/>
    <x v="2"/>
    <x v="0"/>
  </r>
  <r>
    <s v="TBB-29780-459"/>
    <x v="529"/>
    <x v="646"/>
    <s v="A-L-0.5"/>
    <n v="1"/>
    <n v="0"/>
    <s v="vdunningji@independent.co.uk"/>
    <x v="0"/>
    <s v="Ara"/>
    <s v="L"/>
    <x v="1"/>
    <n v="7.77"/>
    <n v="7.77"/>
    <x v="2"/>
    <x v="1"/>
    <x v="0"/>
  </r>
  <r>
    <s v="QLC-52637-305"/>
    <x v="530"/>
    <x v="647"/>
    <s v="L-D-2.5"/>
    <n v="4"/>
    <n v="0"/>
    <s v=""/>
    <x v="1"/>
    <s v="Lib"/>
    <s v="D"/>
    <x v="2"/>
    <n v="29.784999999999997"/>
    <n v="119.13999999999999"/>
    <x v="3"/>
    <x v="2"/>
    <x v="0"/>
  </r>
  <r>
    <s v="CWT-27056-328"/>
    <x v="531"/>
    <x v="648"/>
    <s v="E-D-0.2"/>
    <n v="6"/>
    <n v="0"/>
    <s v=""/>
    <x v="0"/>
    <s v="Exc"/>
    <s v="D"/>
    <x v="3"/>
    <n v="3.645"/>
    <n v="21.87"/>
    <x v="1"/>
    <x v="2"/>
    <x v="0"/>
  </r>
  <r>
    <s v="ASS-05878-128"/>
    <x v="210"/>
    <x v="649"/>
    <s v="E-L-0.5"/>
    <n v="2"/>
    <n v="0"/>
    <s v="sgehringjl@gnu.org"/>
    <x v="0"/>
    <s v="Exc"/>
    <s v="L"/>
    <x v="1"/>
    <n v="8.91"/>
    <n v="17.82"/>
    <x v="1"/>
    <x v="1"/>
    <x v="1"/>
  </r>
  <r>
    <s v="EGK-03027-418"/>
    <x v="532"/>
    <x v="650"/>
    <s v="E-M-0.2"/>
    <n v="3"/>
    <n v="0"/>
    <s v="bfallowesjm@purevolume.com"/>
    <x v="0"/>
    <s v="Exc"/>
    <s v="M"/>
    <x v="3"/>
    <n v="4.125"/>
    <n v="12.375"/>
    <x v="1"/>
    <x v="0"/>
    <x v="1"/>
  </r>
  <r>
    <s v="KCY-61732-849"/>
    <x v="533"/>
    <x v="651"/>
    <s v="L-D-1"/>
    <n v="2"/>
    <n v="0"/>
    <s v=""/>
    <x v="1"/>
    <s v="Lib"/>
    <s v="D"/>
    <x v="0"/>
    <n v="12.95"/>
    <n v="25.9"/>
    <x v="3"/>
    <x v="2"/>
    <x v="1"/>
  </r>
  <r>
    <s v="BLI-21697-702"/>
    <x v="534"/>
    <x v="652"/>
    <s v="A-M-0.5"/>
    <n v="2"/>
    <n v="0"/>
    <s v="sdejo@newsvine.com"/>
    <x v="0"/>
    <s v="Ara"/>
    <s v="M"/>
    <x v="1"/>
    <n v="6.75"/>
    <n v="13.5"/>
    <x v="2"/>
    <x v="0"/>
    <x v="0"/>
  </r>
  <r>
    <s v="KFJ-46568-890"/>
    <x v="535"/>
    <x v="653"/>
    <s v="E-L-0.5"/>
    <n v="2"/>
    <n v="0"/>
    <s v=""/>
    <x v="0"/>
    <s v="Exc"/>
    <s v="L"/>
    <x v="1"/>
    <n v="8.91"/>
    <n v="17.82"/>
    <x v="1"/>
    <x v="1"/>
    <x v="0"/>
  </r>
  <r>
    <s v="SOK-43535-680"/>
    <x v="536"/>
    <x v="654"/>
    <s v="E-M-0.5"/>
    <n v="3"/>
    <n v="0"/>
    <s v="scountjq@nba.com"/>
    <x v="0"/>
    <s v="Exc"/>
    <s v="M"/>
    <x v="1"/>
    <n v="8.25"/>
    <n v="24.75"/>
    <x v="1"/>
    <x v="0"/>
    <x v="1"/>
  </r>
  <r>
    <s v="XUE-87260-201"/>
    <x v="537"/>
    <x v="655"/>
    <s v="R-M-0.2"/>
    <n v="6"/>
    <n v="0"/>
    <s v="sraglesjr@blogtalkradio.com"/>
    <x v="0"/>
    <s v="Rob"/>
    <s v="M"/>
    <x v="3"/>
    <n v="2.9849999999999999"/>
    <n v="17.91"/>
    <x v="0"/>
    <x v="0"/>
    <x v="1"/>
  </r>
  <r>
    <s v="CZF-40873-691"/>
    <x v="61"/>
    <x v="656"/>
    <s v="E-M-0.5"/>
    <n v="2"/>
    <n v="0"/>
    <s v=""/>
    <x v="2"/>
    <s v="Exc"/>
    <s v="M"/>
    <x v="1"/>
    <n v="8.25"/>
    <n v="16.5"/>
    <x v="1"/>
    <x v="0"/>
    <x v="1"/>
  </r>
  <r>
    <s v="AIA-98989-755"/>
    <x v="242"/>
    <x v="657"/>
    <s v="R-M-0.2"/>
    <n v="1"/>
    <n v="0"/>
    <s v="sbruunjt@blogtalkradio.com"/>
    <x v="0"/>
    <s v="Rob"/>
    <s v="M"/>
    <x v="3"/>
    <n v="2.9849999999999999"/>
    <n v="2.9849999999999999"/>
    <x v="0"/>
    <x v="0"/>
    <x v="1"/>
  </r>
  <r>
    <s v="ITZ-21793-986"/>
    <x v="299"/>
    <x v="658"/>
    <s v="E-D-0.2"/>
    <n v="4"/>
    <n v="0"/>
    <s v="aplluju@dagondesign.com"/>
    <x v="1"/>
    <s v="Exc"/>
    <s v="D"/>
    <x v="3"/>
    <n v="3.645"/>
    <n v="14.58"/>
    <x v="1"/>
    <x v="2"/>
    <x v="0"/>
  </r>
  <r>
    <s v="YOK-93322-608"/>
    <x v="343"/>
    <x v="659"/>
    <s v="E-L-1"/>
    <n v="6"/>
    <n v="0"/>
    <s v="gcornierjv@techcrunch.com"/>
    <x v="0"/>
    <s v="Exc"/>
    <s v="L"/>
    <x v="0"/>
    <n v="14.85"/>
    <n v="89.1"/>
    <x v="1"/>
    <x v="1"/>
    <x v="1"/>
  </r>
  <r>
    <s v="LXK-00634-611"/>
    <x v="538"/>
    <x v="636"/>
    <s v="R-L-1"/>
    <n v="3"/>
    <n v="0"/>
    <s v="jdymokeje@prnewswire.com"/>
    <x v="1"/>
    <s v="Rob"/>
    <s v="L"/>
    <x v="0"/>
    <n v="11.95"/>
    <n v="35.849999999999994"/>
    <x v="0"/>
    <x v="1"/>
    <x v="1"/>
  </r>
  <r>
    <s v="CQW-37388-302"/>
    <x v="539"/>
    <x v="660"/>
    <s v="A-D-2.5"/>
    <n v="3"/>
    <n v="0"/>
    <s v="wharvisonjx@gizmodo.com"/>
    <x v="0"/>
    <s v="Ara"/>
    <s v="D"/>
    <x v="2"/>
    <n v="22.884999999999998"/>
    <n v="68.655000000000001"/>
    <x v="2"/>
    <x v="2"/>
    <x v="1"/>
  </r>
  <r>
    <s v="SPA-79365-334"/>
    <x v="27"/>
    <x v="661"/>
    <s v="L-D-1"/>
    <n v="3"/>
    <n v="0"/>
    <s v="dheafordjy@twitpic.com"/>
    <x v="0"/>
    <s v="Lib"/>
    <s v="D"/>
    <x v="0"/>
    <n v="12.95"/>
    <n v="38.849999999999994"/>
    <x v="3"/>
    <x v="2"/>
    <x v="1"/>
  </r>
  <r>
    <s v="VPX-08817-517"/>
    <x v="540"/>
    <x v="662"/>
    <s v="L-L-1"/>
    <n v="5"/>
    <n v="0"/>
    <s v="gfanthamjz@hexun.com"/>
    <x v="0"/>
    <s v="Lib"/>
    <s v="L"/>
    <x v="0"/>
    <n v="15.85"/>
    <n v="79.25"/>
    <x v="3"/>
    <x v="1"/>
    <x v="0"/>
  </r>
  <r>
    <s v="PBP-87115-410"/>
    <x v="541"/>
    <x v="663"/>
    <s v="E-D-0.5"/>
    <n v="5"/>
    <n v="0"/>
    <s v="rcrookshanksk0@unc.edu"/>
    <x v="0"/>
    <s v="Exc"/>
    <s v="D"/>
    <x v="1"/>
    <n v="7.29"/>
    <n v="36.450000000000003"/>
    <x v="1"/>
    <x v="2"/>
    <x v="0"/>
  </r>
  <r>
    <s v="SFB-93752-440"/>
    <x v="390"/>
    <x v="664"/>
    <s v="R-M-0.2"/>
    <n v="3"/>
    <n v="0"/>
    <s v="nleakek1@cmu.edu"/>
    <x v="0"/>
    <s v="Rob"/>
    <s v="M"/>
    <x v="3"/>
    <n v="2.9849999999999999"/>
    <n v="8.9550000000000001"/>
    <x v="0"/>
    <x v="0"/>
    <x v="0"/>
  </r>
  <r>
    <s v="TBU-65158-068"/>
    <x v="396"/>
    <x v="665"/>
    <s v="E-D-1"/>
    <n v="2"/>
    <n v="0"/>
    <s v=""/>
    <x v="0"/>
    <s v="Exc"/>
    <s v="D"/>
    <x v="0"/>
    <n v="12.15"/>
    <n v="24.3"/>
    <x v="1"/>
    <x v="2"/>
    <x v="1"/>
  </r>
  <r>
    <s v="TEH-08414-216"/>
    <x v="185"/>
    <x v="666"/>
    <s v="E-M-2.5"/>
    <n v="2"/>
    <n v="0"/>
    <s v="geilhersenk3@networksolutions.com"/>
    <x v="0"/>
    <s v="Exc"/>
    <s v="M"/>
    <x v="2"/>
    <n v="31.624999999999996"/>
    <n v="63.249999999999993"/>
    <x v="1"/>
    <x v="0"/>
    <x v="1"/>
  </r>
  <r>
    <s v="MAY-77231-536"/>
    <x v="542"/>
    <x v="667"/>
    <s v="A-M-0.2"/>
    <n v="2"/>
    <n v="0"/>
    <s v=""/>
    <x v="0"/>
    <s v="Ara"/>
    <s v="M"/>
    <x v="3"/>
    <n v="3.375"/>
    <n v="6.75"/>
    <x v="2"/>
    <x v="0"/>
    <x v="0"/>
  </r>
  <r>
    <s v="ATY-28980-884"/>
    <x v="117"/>
    <x v="668"/>
    <s v="A-L-0.2"/>
    <n v="6"/>
    <n v="0"/>
    <s v="caleixok5@globo.com"/>
    <x v="0"/>
    <s v="Ara"/>
    <s v="L"/>
    <x v="3"/>
    <n v="3.8849999999999998"/>
    <n v="23.31"/>
    <x v="2"/>
    <x v="1"/>
    <x v="1"/>
  </r>
  <r>
    <s v="SWP-88281-918"/>
    <x v="543"/>
    <x v="669"/>
    <s v="L-L-2.5"/>
    <n v="4"/>
    <n v="0"/>
    <s v=""/>
    <x v="0"/>
    <s v="Lib"/>
    <s v="L"/>
    <x v="2"/>
    <n v="36.454999999999998"/>
    <n v="145.82"/>
    <x v="3"/>
    <x v="1"/>
    <x v="1"/>
  </r>
  <r>
    <s v="VCE-56531-986"/>
    <x v="544"/>
    <x v="670"/>
    <s v="R-M-0.5"/>
    <n v="5"/>
    <n v="0"/>
    <s v="rtomkowiczk7@bravesites.com"/>
    <x v="1"/>
    <s v="Rob"/>
    <s v="M"/>
    <x v="1"/>
    <n v="5.97"/>
    <n v="29.849999999999998"/>
    <x v="0"/>
    <x v="0"/>
    <x v="0"/>
  </r>
  <r>
    <s v="FVV-75700-005"/>
    <x v="545"/>
    <x v="671"/>
    <s v="E-D-0.5"/>
    <n v="3"/>
    <n v="0"/>
    <s v="rhuscroftk8@jimdo.com"/>
    <x v="0"/>
    <s v="Exc"/>
    <s v="D"/>
    <x v="1"/>
    <n v="7.29"/>
    <n v="21.87"/>
    <x v="1"/>
    <x v="2"/>
    <x v="0"/>
  </r>
  <r>
    <s v="CFZ-53492-600"/>
    <x v="546"/>
    <x v="672"/>
    <s v="L-M-0.2"/>
    <n v="1"/>
    <n v="0"/>
    <s v="sscurrerk9@flavors.me"/>
    <x v="2"/>
    <s v="Lib"/>
    <s v="M"/>
    <x v="3"/>
    <n v="4.3650000000000002"/>
    <n v="4.3650000000000002"/>
    <x v="3"/>
    <x v="0"/>
    <x v="1"/>
  </r>
  <r>
    <s v="LDK-71031-121"/>
    <x v="420"/>
    <x v="673"/>
    <s v="L-L-2.5"/>
    <n v="1"/>
    <n v="0"/>
    <s v="arudramka@prnewswire.com"/>
    <x v="0"/>
    <s v="Lib"/>
    <s v="L"/>
    <x v="2"/>
    <n v="36.454999999999998"/>
    <n v="36.454999999999998"/>
    <x v="3"/>
    <x v="1"/>
    <x v="1"/>
  </r>
  <r>
    <s v="EBA-82404-343"/>
    <x v="547"/>
    <x v="674"/>
    <s v="L-D-0.2"/>
    <n v="4"/>
    <n v="0"/>
    <s v=""/>
    <x v="0"/>
    <s v="Lib"/>
    <s v="D"/>
    <x v="3"/>
    <n v="3.8849999999999998"/>
    <n v="15.54"/>
    <x v="3"/>
    <x v="2"/>
    <x v="0"/>
  </r>
  <r>
    <s v="USA-42811-560"/>
    <x v="548"/>
    <x v="675"/>
    <s v="E-L-0.2"/>
    <n v="2"/>
    <n v="0"/>
    <s v="jmahakc@cyberchimps.com"/>
    <x v="0"/>
    <s v="Exc"/>
    <s v="L"/>
    <x v="3"/>
    <n v="4.4550000000000001"/>
    <n v="8.91"/>
    <x v="1"/>
    <x v="1"/>
    <x v="1"/>
  </r>
  <r>
    <s v="SNL-83703-516"/>
    <x v="549"/>
    <x v="676"/>
    <s v="L-M-2.5"/>
    <n v="3"/>
    <n v="0"/>
    <s v="gclemonkd@networksolutions.com"/>
    <x v="0"/>
    <s v="Lib"/>
    <s v="M"/>
    <x v="2"/>
    <n v="33.464999999999996"/>
    <n v="100.39499999999998"/>
    <x v="3"/>
    <x v="0"/>
    <x v="0"/>
  </r>
  <r>
    <s v="SUZ-83036-175"/>
    <x v="550"/>
    <x v="677"/>
    <s v="R-D-0.2"/>
    <n v="5"/>
    <n v="0"/>
    <s v=""/>
    <x v="0"/>
    <s v="Rob"/>
    <s v="D"/>
    <x v="3"/>
    <n v="2.6849999999999996"/>
    <n v="13.424999999999997"/>
    <x v="0"/>
    <x v="2"/>
    <x v="1"/>
  </r>
  <r>
    <s v="RGM-01187-513"/>
    <x v="551"/>
    <x v="678"/>
    <s v="E-D-0.2"/>
    <n v="6"/>
    <n v="0"/>
    <s v="bpollinskf@shinystat.com"/>
    <x v="0"/>
    <s v="Exc"/>
    <s v="D"/>
    <x v="3"/>
    <n v="3.645"/>
    <n v="21.87"/>
    <x v="1"/>
    <x v="2"/>
    <x v="1"/>
  </r>
  <r>
    <s v="CZG-01299-952"/>
    <x v="552"/>
    <x v="679"/>
    <s v="L-D-1"/>
    <n v="2"/>
    <n v="0"/>
    <s v="jtoyekg@pinterest.com"/>
    <x v="1"/>
    <s v="Lib"/>
    <s v="D"/>
    <x v="0"/>
    <n v="12.95"/>
    <n v="25.9"/>
    <x v="3"/>
    <x v="2"/>
    <x v="0"/>
  </r>
  <r>
    <s v="KLD-88731-484"/>
    <x v="553"/>
    <x v="680"/>
    <s v="A-M-1"/>
    <n v="5"/>
    <n v="0"/>
    <s v="clinskillkh@sphinn.com"/>
    <x v="0"/>
    <s v="Ara"/>
    <s v="M"/>
    <x v="0"/>
    <n v="11.25"/>
    <n v="56.25"/>
    <x v="2"/>
    <x v="0"/>
    <x v="1"/>
  </r>
  <r>
    <s v="BQK-38412-229"/>
    <x v="554"/>
    <x v="681"/>
    <s v="R-L-0.2"/>
    <n v="3"/>
    <n v="0"/>
    <s v="nvigrasski@ezinearticles.com"/>
    <x v="2"/>
    <s v="Rob"/>
    <s v="L"/>
    <x v="3"/>
    <n v="3.5849999999999995"/>
    <n v="10.754999999999999"/>
    <x v="0"/>
    <x v="1"/>
    <x v="1"/>
  </r>
  <r>
    <s v="TCX-76953-071"/>
    <x v="555"/>
    <x v="636"/>
    <s v="E-D-0.2"/>
    <n v="5"/>
    <n v="0"/>
    <s v="jdymokeje@prnewswire.com"/>
    <x v="1"/>
    <s v="Exc"/>
    <s v="D"/>
    <x v="3"/>
    <n v="3.645"/>
    <n v="18.225000000000001"/>
    <x v="1"/>
    <x v="2"/>
    <x v="1"/>
  </r>
  <r>
    <s v="LIN-88046-551"/>
    <x v="150"/>
    <x v="682"/>
    <s v="R-L-0.5"/>
    <n v="4"/>
    <n v="0"/>
    <s v="kcragellkk@google.com"/>
    <x v="1"/>
    <s v="Rob"/>
    <s v="L"/>
    <x v="1"/>
    <n v="7.169999999999999"/>
    <n v="28.679999999999996"/>
    <x v="0"/>
    <x v="1"/>
    <x v="1"/>
  </r>
  <r>
    <s v="PMV-54491-220"/>
    <x v="556"/>
    <x v="683"/>
    <s v="L-M-0.2"/>
    <n v="2"/>
    <n v="0"/>
    <s v="libertkl@huffingtonpost.com"/>
    <x v="0"/>
    <s v="Lib"/>
    <s v="M"/>
    <x v="3"/>
    <n v="4.3650000000000002"/>
    <n v="8.73"/>
    <x v="3"/>
    <x v="0"/>
    <x v="1"/>
  </r>
  <r>
    <s v="SKA-73676-005"/>
    <x v="327"/>
    <x v="684"/>
    <s v="L-M-1"/>
    <n v="4"/>
    <n v="0"/>
    <s v="rlidgeykm@vimeo.com"/>
    <x v="0"/>
    <s v="Lib"/>
    <s v="M"/>
    <x v="0"/>
    <n v="14.55"/>
    <n v="58.2"/>
    <x v="3"/>
    <x v="0"/>
    <x v="1"/>
  </r>
  <r>
    <s v="TKH-62197-239"/>
    <x v="557"/>
    <x v="685"/>
    <s v="A-D-0.5"/>
    <n v="3"/>
    <n v="0"/>
    <s v="tcastagnekn@wikia.com"/>
    <x v="0"/>
    <s v="Ara"/>
    <s v="D"/>
    <x v="1"/>
    <n v="5.97"/>
    <n v="17.91"/>
    <x v="2"/>
    <x v="2"/>
    <x v="1"/>
  </r>
  <r>
    <s v="YXF-57218-272"/>
    <x v="333"/>
    <x v="686"/>
    <s v="R-M-0.2"/>
    <n v="6"/>
    <n v="0"/>
    <s v=""/>
    <x v="0"/>
    <s v="Rob"/>
    <s v="M"/>
    <x v="3"/>
    <n v="2.9849999999999999"/>
    <n v="17.91"/>
    <x v="0"/>
    <x v="0"/>
    <x v="0"/>
  </r>
  <r>
    <s v="PKJ-30083-501"/>
    <x v="558"/>
    <x v="687"/>
    <s v="E-D-0.5"/>
    <n v="2"/>
    <n v="0"/>
    <s v="jhaldenkp@comcast.net"/>
    <x v="1"/>
    <s v="Exc"/>
    <s v="D"/>
    <x v="1"/>
    <n v="7.29"/>
    <n v="14.58"/>
    <x v="1"/>
    <x v="2"/>
    <x v="1"/>
  </r>
  <r>
    <s v="WTT-91832-645"/>
    <x v="559"/>
    <x v="688"/>
    <s v="A-M-1"/>
    <n v="3"/>
    <n v="0"/>
    <s v="holliffkq@sciencedirect.com"/>
    <x v="1"/>
    <s v="Ara"/>
    <s v="M"/>
    <x v="0"/>
    <n v="11.25"/>
    <n v="33.75"/>
    <x v="2"/>
    <x v="0"/>
    <x v="1"/>
  </r>
  <r>
    <s v="TRZ-94735-865"/>
    <x v="310"/>
    <x v="689"/>
    <s v="L-M-0.5"/>
    <n v="4"/>
    <n v="0"/>
    <s v="tquadrikr@opensource.org"/>
    <x v="1"/>
    <s v="Lib"/>
    <s v="M"/>
    <x v="1"/>
    <n v="8.73"/>
    <n v="34.92"/>
    <x v="3"/>
    <x v="0"/>
    <x v="0"/>
  </r>
  <r>
    <s v="UDB-09651-780"/>
    <x v="560"/>
    <x v="690"/>
    <s v="E-D-0.5"/>
    <n v="2"/>
    <n v="0"/>
    <s v="feshmadeks@umn.edu"/>
    <x v="0"/>
    <s v="Exc"/>
    <s v="D"/>
    <x v="1"/>
    <n v="7.29"/>
    <n v="14.58"/>
    <x v="1"/>
    <x v="2"/>
    <x v="1"/>
  </r>
  <r>
    <s v="EHJ-82097-549"/>
    <x v="561"/>
    <x v="691"/>
    <s v="R-D-0.2"/>
    <n v="2"/>
    <n v="0"/>
    <s v="moilierkt@paginegialle.it"/>
    <x v="1"/>
    <s v="Rob"/>
    <s v="D"/>
    <x v="3"/>
    <n v="2.6849999999999996"/>
    <n v="5.3699999999999992"/>
    <x v="0"/>
    <x v="2"/>
    <x v="0"/>
  </r>
  <r>
    <s v="ZFR-79447-696"/>
    <x v="562"/>
    <x v="692"/>
    <s v="R-M-0.5"/>
    <n v="1"/>
    <n v="0"/>
    <s v=""/>
    <x v="0"/>
    <s v="Rob"/>
    <s v="M"/>
    <x v="1"/>
    <n v="5.97"/>
    <n v="5.97"/>
    <x v="0"/>
    <x v="0"/>
    <x v="0"/>
  </r>
  <r>
    <s v="NUU-03893-975"/>
    <x v="563"/>
    <x v="693"/>
    <s v="L-L-0.5"/>
    <n v="2"/>
    <n v="0"/>
    <s v="vshoebothamkv@redcross.org"/>
    <x v="0"/>
    <s v="Lib"/>
    <s v="L"/>
    <x v="1"/>
    <n v="9.51"/>
    <n v="19.02"/>
    <x v="3"/>
    <x v="1"/>
    <x v="1"/>
  </r>
  <r>
    <s v="GVG-59542-307"/>
    <x v="564"/>
    <x v="694"/>
    <s v="E-M-1"/>
    <n v="2"/>
    <n v="0"/>
    <s v="bsterkekw@biblegateway.com"/>
    <x v="0"/>
    <s v="Exc"/>
    <s v="M"/>
    <x v="0"/>
    <n v="13.75"/>
    <n v="27.5"/>
    <x v="1"/>
    <x v="0"/>
    <x v="0"/>
  </r>
  <r>
    <s v="YLY-35287-172"/>
    <x v="565"/>
    <x v="695"/>
    <s v="A-D-0.5"/>
    <n v="5"/>
    <n v="0"/>
    <s v="scaponkx@craigslist.org"/>
    <x v="0"/>
    <s v="Ara"/>
    <s v="D"/>
    <x v="1"/>
    <n v="5.97"/>
    <n v="29.849999999999998"/>
    <x v="2"/>
    <x v="2"/>
    <x v="1"/>
  </r>
  <r>
    <s v="DCI-96254-548"/>
    <x v="566"/>
    <x v="636"/>
    <s v="A-D-0.2"/>
    <n v="6"/>
    <n v="0"/>
    <s v="jdymokeje@prnewswire.com"/>
    <x v="1"/>
    <s v="Ara"/>
    <s v="D"/>
    <x v="3"/>
    <n v="2.9849999999999999"/>
    <n v="17.91"/>
    <x v="2"/>
    <x v="2"/>
    <x v="1"/>
  </r>
  <r>
    <s v="KHZ-26264-253"/>
    <x v="160"/>
    <x v="696"/>
    <s v="L-L-0.2"/>
    <n v="6"/>
    <n v="0"/>
    <s v="fconstancekz@ifeng.com"/>
    <x v="0"/>
    <s v="Lib"/>
    <s v="L"/>
    <x v="3"/>
    <n v="4.7549999999999999"/>
    <n v="28.53"/>
    <x v="3"/>
    <x v="1"/>
    <x v="1"/>
  </r>
  <r>
    <s v="AAQ-13644-699"/>
    <x v="567"/>
    <x v="697"/>
    <s v="R-D-1"/>
    <n v="4"/>
    <n v="0"/>
    <s v="fsulmanl0@washington.edu"/>
    <x v="0"/>
    <s v="Rob"/>
    <s v="D"/>
    <x v="0"/>
    <n v="8.9499999999999993"/>
    <n v="35.799999999999997"/>
    <x v="0"/>
    <x v="2"/>
    <x v="0"/>
  </r>
  <r>
    <s v="LWL-68108-794"/>
    <x v="568"/>
    <x v="698"/>
    <s v="A-D-0.5"/>
    <n v="3"/>
    <n v="0"/>
    <s v="dhollymanl1@ibm.com"/>
    <x v="0"/>
    <s v="Ara"/>
    <s v="D"/>
    <x v="1"/>
    <n v="5.97"/>
    <n v="17.91"/>
    <x v="2"/>
    <x v="2"/>
    <x v="0"/>
  </r>
  <r>
    <s v="JQT-14347-517"/>
    <x v="569"/>
    <x v="699"/>
    <s v="R-D-1"/>
    <n v="1"/>
    <n v="0"/>
    <s v="lnardonil2@hao123.com"/>
    <x v="0"/>
    <s v="Rob"/>
    <s v="D"/>
    <x v="0"/>
    <n v="8.9499999999999993"/>
    <n v="8.9499999999999993"/>
    <x v="0"/>
    <x v="2"/>
    <x v="1"/>
  </r>
  <r>
    <s v="BMM-86471-923"/>
    <x v="570"/>
    <x v="700"/>
    <s v="L-D-2.5"/>
    <n v="1"/>
    <n v="0"/>
    <s v="dyarhaml3@moonfruit.com"/>
    <x v="0"/>
    <s v="Lib"/>
    <s v="D"/>
    <x v="2"/>
    <n v="29.784999999999997"/>
    <n v="29.784999999999997"/>
    <x v="3"/>
    <x v="2"/>
    <x v="0"/>
  </r>
  <r>
    <s v="IXU-67272-326"/>
    <x v="571"/>
    <x v="701"/>
    <s v="E-L-0.5"/>
    <n v="5"/>
    <n v="0"/>
    <s v="aferreal4@wikia.com"/>
    <x v="0"/>
    <s v="Exc"/>
    <s v="L"/>
    <x v="1"/>
    <n v="8.91"/>
    <n v="44.55"/>
    <x v="1"/>
    <x v="1"/>
    <x v="1"/>
  </r>
  <r>
    <s v="ITE-28312-615"/>
    <x v="139"/>
    <x v="702"/>
    <s v="E-L-1"/>
    <n v="6"/>
    <n v="0"/>
    <s v="ckendrickl5@webnode.com"/>
    <x v="0"/>
    <s v="Exc"/>
    <s v="L"/>
    <x v="0"/>
    <n v="14.85"/>
    <n v="89.1"/>
    <x v="1"/>
    <x v="1"/>
    <x v="0"/>
  </r>
  <r>
    <s v="ZHQ-30471-635"/>
    <x v="303"/>
    <x v="703"/>
    <s v="L-M-0.5"/>
    <n v="5"/>
    <n v="0"/>
    <s v="sdanilchikl6@mit.edu"/>
    <x v="2"/>
    <s v="Lib"/>
    <s v="M"/>
    <x v="1"/>
    <n v="8.73"/>
    <n v="43.650000000000006"/>
    <x v="3"/>
    <x v="0"/>
    <x v="1"/>
  </r>
  <r>
    <s v="LTP-31133-134"/>
    <x v="572"/>
    <x v="704"/>
    <s v="A-L-0.5"/>
    <n v="3"/>
    <n v="0"/>
    <s v=""/>
    <x v="0"/>
    <s v="Ara"/>
    <s v="L"/>
    <x v="1"/>
    <n v="7.77"/>
    <n v="23.31"/>
    <x v="2"/>
    <x v="1"/>
    <x v="1"/>
  </r>
  <r>
    <s v="ZVQ-26122-859"/>
    <x v="573"/>
    <x v="705"/>
    <s v="A-L-2.5"/>
    <n v="6"/>
    <n v="0"/>
    <s v="bfolomkinl8@yolasite.com"/>
    <x v="0"/>
    <s v="Ara"/>
    <s v="L"/>
    <x v="2"/>
    <n v="29.784999999999997"/>
    <n v="178.70999999999998"/>
    <x v="2"/>
    <x v="1"/>
    <x v="0"/>
  </r>
  <r>
    <s v="MIU-01481-194"/>
    <x v="574"/>
    <x v="706"/>
    <s v="R-M-1"/>
    <n v="6"/>
    <n v="0"/>
    <s v="rpursglovel9@biblegateway.com"/>
    <x v="0"/>
    <s v="Rob"/>
    <s v="M"/>
    <x v="0"/>
    <n v="9.9499999999999993"/>
    <n v="59.699999999999996"/>
    <x v="0"/>
    <x v="0"/>
    <x v="0"/>
  </r>
  <r>
    <s v="MIU-01481-194"/>
    <x v="574"/>
    <x v="706"/>
    <s v="A-L-0.5"/>
    <n v="2"/>
    <n v="0"/>
    <s v="rpursglovel9@biblegateway.com"/>
    <x v="0"/>
    <s v="Ara"/>
    <s v="L"/>
    <x v="1"/>
    <n v="7.77"/>
    <n v="15.54"/>
    <x v="2"/>
    <x v="1"/>
    <x v="0"/>
  </r>
  <r>
    <s v="UEA-72681-629"/>
    <x v="455"/>
    <x v="696"/>
    <s v="A-L-2.5"/>
    <n v="3"/>
    <n v="0"/>
    <s v="fconstancekz@ifeng.com"/>
    <x v="0"/>
    <s v="Ara"/>
    <s v="L"/>
    <x v="2"/>
    <n v="29.784999999999997"/>
    <n v="89.35499999999999"/>
    <x v="2"/>
    <x v="1"/>
    <x v="1"/>
  </r>
  <r>
    <s v="CVE-15042-481"/>
    <x v="575"/>
    <x v="696"/>
    <s v="R-L-1"/>
    <n v="2"/>
    <n v="0"/>
    <s v="fconstancekz@ifeng.com"/>
    <x v="0"/>
    <s v="Rob"/>
    <s v="L"/>
    <x v="0"/>
    <n v="11.95"/>
    <n v="23.9"/>
    <x v="0"/>
    <x v="1"/>
    <x v="1"/>
  </r>
  <r>
    <s v="EJA-79176-833"/>
    <x v="576"/>
    <x v="707"/>
    <s v="R-M-2.5"/>
    <n v="6"/>
    <n v="0"/>
    <s v="deburahld@google.co.jp"/>
    <x v="2"/>
    <s v="Rob"/>
    <s v="M"/>
    <x v="2"/>
    <n v="22.884999999999998"/>
    <n v="137.31"/>
    <x v="0"/>
    <x v="0"/>
    <x v="1"/>
  </r>
  <r>
    <s v="AHQ-40440-522"/>
    <x v="577"/>
    <x v="708"/>
    <s v="A-D-1"/>
    <n v="1"/>
    <n v="0"/>
    <s v="mbrimilcombele@cnn.com"/>
    <x v="0"/>
    <s v="Ara"/>
    <s v="D"/>
    <x v="0"/>
    <n v="9.9499999999999993"/>
    <n v="9.9499999999999993"/>
    <x v="2"/>
    <x v="2"/>
    <x v="1"/>
  </r>
  <r>
    <s v="TID-21626-411"/>
    <x v="578"/>
    <x v="709"/>
    <s v="R-L-0.5"/>
    <n v="3"/>
    <n v="0"/>
    <s v="sbollamlf@list-manage.com"/>
    <x v="0"/>
    <s v="Rob"/>
    <s v="L"/>
    <x v="1"/>
    <n v="7.169999999999999"/>
    <n v="21.509999999999998"/>
    <x v="0"/>
    <x v="1"/>
    <x v="1"/>
  </r>
  <r>
    <s v="RSR-96390-187"/>
    <x v="579"/>
    <x v="710"/>
    <s v="E-M-1"/>
    <n v="6"/>
    <n v="0"/>
    <s v=""/>
    <x v="0"/>
    <s v="Exc"/>
    <s v="M"/>
    <x v="0"/>
    <n v="13.75"/>
    <n v="82.5"/>
    <x v="1"/>
    <x v="0"/>
    <x v="1"/>
  </r>
  <r>
    <s v="BZE-96093-118"/>
    <x v="91"/>
    <x v="711"/>
    <s v="L-M-0.2"/>
    <n v="2"/>
    <n v="0"/>
    <s v="afilipczaklh@ning.com"/>
    <x v="1"/>
    <s v="Lib"/>
    <s v="M"/>
    <x v="3"/>
    <n v="4.3650000000000002"/>
    <n v="8.73"/>
    <x v="3"/>
    <x v="0"/>
    <x v="1"/>
  </r>
  <r>
    <s v="LOU-41819-242"/>
    <x v="272"/>
    <x v="712"/>
    <s v="R-M-1"/>
    <n v="2"/>
    <n v="0"/>
    <s v=""/>
    <x v="0"/>
    <s v="Rob"/>
    <s v="M"/>
    <x v="0"/>
    <n v="9.9499999999999993"/>
    <n v="19.899999999999999"/>
    <x v="0"/>
    <x v="0"/>
    <x v="0"/>
  </r>
  <r>
    <s v="FND-99527-640"/>
    <x v="65"/>
    <x v="713"/>
    <s v="E-L-0.5"/>
    <n v="2"/>
    <n v="0"/>
    <s v="relnaughlj@comsenz.com"/>
    <x v="0"/>
    <s v="Exc"/>
    <s v="L"/>
    <x v="1"/>
    <n v="8.91"/>
    <n v="17.82"/>
    <x v="1"/>
    <x v="1"/>
    <x v="0"/>
  </r>
  <r>
    <s v="ASG-27179-958"/>
    <x v="580"/>
    <x v="714"/>
    <s v="A-M-0.5"/>
    <n v="3"/>
    <n v="0"/>
    <s v="jdeehanlk@about.me"/>
    <x v="0"/>
    <s v="Ara"/>
    <s v="M"/>
    <x v="1"/>
    <n v="6.75"/>
    <n v="20.25"/>
    <x v="2"/>
    <x v="0"/>
    <x v="1"/>
  </r>
  <r>
    <s v="YKX-23510-272"/>
    <x v="581"/>
    <x v="715"/>
    <s v="A-L-2.5"/>
    <n v="2"/>
    <n v="0"/>
    <s v="jedenll@e-recht24.de"/>
    <x v="0"/>
    <s v="Ara"/>
    <s v="L"/>
    <x v="2"/>
    <n v="29.784999999999997"/>
    <n v="59.569999999999993"/>
    <x v="2"/>
    <x v="1"/>
    <x v="1"/>
  </r>
  <r>
    <s v="FSA-98650-921"/>
    <x v="489"/>
    <x v="716"/>
    <s v="L-L-0.5"/>
    <n v="2"/>
    <n v="0"/>
    <s v="cjewsterlu@moonfruit.com"/>
    <x v="0"/>
    <s v="Lib"/>
    <s v="L"/>
    <x v="1"/>
    <n v="9.51"/>
    <n v="19.02"/>
    <x v="3"/>
    <x v="1"/>
    <x v="0"/>
  </r>
  <r>
    <s v="ZUR-55774-294"/>
    <x v="234"/>
    <x v="717"/>
    <s v="L-D-1"/>
    <n v="6"/>
    <n v="0"/>
    <s v="usoutherdenln@hao123.com"/>
    <x v="0"/>
    <s v="Lib"/>
    <s v="D"/>
    <x v="0"/>
    <n v="12.95"/>
    <n v="77.699999999999989"/>
    <x v="3"/>
    <x v="2"/>
    <x v="0"/>
  </r>
  <r>
    <s v="FUO-99821-974"/>
    <x v="175"/>
    <x v="718"/>
    <s v="E-M-1"/>
    <n v="3"/>
    <n v="0"/>
    <s v=""/>
    <x v="0"/>
    <s v="Exc"/>
    <s v="M"/>
    <x v="0"/>
    <n v="13.75"/>
    <n v="41.25"/>
    <x v="1"/>
    <x v="0"/>
    <x v="1"/>
  </r>
  <r>
    <s v="YVH-19865-819"/>
    <x v="582"/>
    <x v="719"/>
    <s v="L-L-2.5"/>
    <n v="4"/>
    <n v="0"/>
    <s v="lburtenshawlp@shinystat.com"/>
    <x v="0"/>
    <s v="Lib"/>
    <s v="L"/>
    <x v="2"/>
    <n v="36.454999999999998"/>
    <n v="145.82"/>
    <x v="3"/>
    <x v="1"/>
    <x v="1"/>
  </r>
  <r>
    <s v="NNF-47422-501"/>
    <x v="583"/>
    <x v="720"/>
    <s v="E-L-0.2"/>
    <n v="6"/>
    <n v="0"/>
    <s v="agregorattilq@vistaprint.com"/>
    <x v="1"/>
    <s v="Exc"/>
    <s v="L"/>
    <x v="3"/>
    <n v="4.4550000000000001"/>
    <n v="26.73"/>
    <x v="1"/>
    <x v="1"/>
    <x v="1"/>
  </r>
  <r>
    <s v="RJI-71409-490"/>
    <x v="548"/>
    <x v="721"/>
    <s v="L-M-0.5"/>
    <n v="5"/>
    <n v="0"/>
    <s v="ccrosterlr@gov.uk"/>
    <x v="0"/>
    <s v="Lib"/>
    <s v="M"/>
    <x v="1"/>
    <n v="8.73"/>
    <n v="43.650000000000006"/>
    <x v="3"/>
    <x v="0"/>
    <x v="0"/>
  </r>
  <r>
    <s v="UZL-46108-213"/>
    <x v="584"/>
    <x v="722"/>
    <s v="L-L-1"/>
    <n v="2"/>
    <n v="0"/>
    <s v="gwhiteheadls@hp.com"/>
    <x v="0"/>
    <s v="Lib"/>
    <s v="L"/>
    <x v="0"/>
    <n v="15.85"/>
    <n v="31.7"/>
    <x v="3"/>
    <x v="1"/>
    <x v="1"/>
  </r>
  <r>
    <s v="AOX-44467-109"/>
    <x v="64"/>
    <x v="723"/>
    <s v="A-D-2.5"/>
    <n v="1"/>
    <n v="0"/>
    <s v="hjodrellelt@samsung.com"/>
    <x v="0"/>
    <s v="Ara"/>
    <s v="D"/>
    <x v="2"/>
    <n v="22.884999999999998"/>
    <n v="22.884999999999998"/>
    <x v="2"/>
    <x v="2"/>
    <x v="1"/>
  </r>
  <r>
    <s v="TZD-67261-174"/>
    <x v="585"/>
    <x v="716"/>
    <s v="E-D-2.5"/>
    <n v="1"/>
    <n v="0"/>
    <s v="cjewsterlu@moonfruit.com"/>
    <x v="0"/>
    <s v="Exc"/>
    <s v="D"/>
    <x v="2"/>
    <n v="27.945"/>
    <n v="27.945"/>
    <x v="1"/>
    <x v="2"/>
    <x v="0"/>
  </r>
  <r>
    <s v="TBU-64277-625"/>
    <x v="32"/>
    <x v="724"/>
    <s v="E-M-1"/>
    <n v="6"/>
    <n v="0"/>
    <s v=""/>
    <x v="0"/>
    <s v="Exc"/>
    <s v="M"/>
    <x v="0"/>
    <n v="13.75"/>
    <n v="82.5"/>
    <x v="1"/>
    <x v="0"/>
    <x v="0"/>
  </r>
  <r>
    <s v="TYP-85767-944"/>
    <x v="586"/>
    <x v="725"/>
    <s v="R-M-2.5"/>
    <n v="2"/>
    <n v="0"/>
    <s v="knottramlw@odnoklassniki.ru"/>
    <x v="1"/>
    <s v="Rob"/>
    <s v="M"/>
    <x v="2"/>
    <n v="22.884999999999998"/>
    <n v="45.769999999999996"/>
    <x v="0"/>
    <x v="0"/>
    <x v="0"/>
  </r>
  <r>
    <s v="GTT-73214-334"/>
    <x v="535"/>
    <x v="726"/>
    <s v="A-L-1"/>
    <n v="6"/>
    <n v="0"/>
    <s v="nbuneylx@jugem.jp"/>
    <x v="0"/>
    <s v="Ara"/>
    <s v="L"/>
    <x v="0"/>
    <n v="12.95"/>
    <n v="77.699999999999989"/>
    <x v="2"/>
    <x v="1"/>
    <x v="1"/>
  </r>
  <r>
    <s v="WAI-89905-069"/>
    <x v="587"/>
    <x v="727"/>
    <s v="A-L-0.5"/>
    <n v="3"/>
    <n v="0"/>
    <s v="smcshealy@photobucket.com"/>
    <x v="0"/>
    <s v="Ara"/>
    <s v="L"/>
    <x v="1"/>
    <n v="7.77"/>
    <n v="23.31"/>
    <x v="2"/>
    <x v="1"/>
    <x v="1"/>
  </r>
  <r>
    <s v="OJL-96844-459"/>
    <x v="393"/>
    <x v="728"/>
    <s v="L-L-0.2"/>
    <n v="5"/>
    <n v="0"/>
    <s v="khuddartlz@about.com"/>
    <x v="0"/>
    <s v="Lib"/>
    <s v="L"/>
    <x v="3"/>
    <n v="4.7549999999999999"/>
    <n v="23.774999999999999"/>
    <x v="3"/>
    <x v="1"/>
    <x v="0"/>
  </r>
  <r>
    <s v="VGI-33205-360"/>
    <x v="588"/>
    <x v="729"/>
    <s v="L-M-0.5"/>
    <n v="6"/>
    <n v="0"/>
    <s v="jgippesm0@cloudflare.com"/>
    <x v="2"/>
    <s v="Lib"/>
    <s v="M"/>
    <x v="1"/>
    <n v="8.73"/>
    <n v="52.38"/>
    <x v="3"/>
    <x v="0"/>
    <x v="0"/>
  </r>
  <r>
    <s v="PCA-14081-576"/>
    <x v="15"/>
    <x v="730"/>
    <s v="R-L-0.2"/>
    <n v="5"/>
    <n v="0"/>
    <s v="lwhittleseem1@e-recht24.de"/>
    <x v="0"/>
    <s v="Rob"/>
    <s v="L"/>
    <x v="3"/>
    <n v="3.5849999999999995"/>
    <n v="17.924999999999997"/>
    <x v="0"/>
    <x v="1"/>
    <x v="1"/>
  </r>
  <r>
    <s v="SCS-67069-962"/>
    <x v="507"/>
    <x v="731"/>
    <s v="A-L-2.5"/>
    <n v="5"/>
    <n v="0"/>
    <s v="gtrengrovem2@elpais.com"/>
    <x v="0"/>
    <s v="Ara"/>
    <s v="L"/>
    <x v="2"/>
    <n v="29.784999999999997"/>
    <n v="148.92499999999998"/>
    <x v="2"/>
    <x v="1"/>
    <x v="1"/>
  </r>
  <r>
    <s v="BDM-03174-485"/>
    <x v="533"/>
    <x v="732"/>
    <s v="R-L-0.5"/>
    <n v="4"/>
    <n v="0"/>
    <s v="wcalderom3@stumbleupon.com"/>
    <x v="0"/>
    <s v="Rob"/>
    <s v="L"/>
    <x v="1"/>
    <n v="7.169999999999999"/>
    <n v="28.679999999999996"/>
    <x v="0"/>
    <x v="1"/>
    <x v="1"/>
  </r>
  <r>
    <s v="UJV-32333-364"/>
    <x v="589"/>
    <x v="733"/>
    <s v="L-L-0.5"/>
    <n v="1"/>
    <n v="0"/>
    <s v=""/>
    <x v="0"/>
    <s v="Lib"/>
    <s v="L"/>
    <x v="1"/>
    <n v="9.51"/>
    <n v="9.51"/>
    <x v="3"/>
    <x v="1"/>
    <x v="1"/>
  </r>
  <r>
    <s v="FLI-11493-954"/>
    <x v="590"/>
    <x v="734"/>
    <s v="A-L-0.5"/>
    <n v="4"/>
    <n v="0"/>
    <s v="jkennicottm5@yahoo.co.jp"/>
    <x v="0"/>
    <s v="Ara"/>
    <s v="L"/>
    <x v="1"/>
    <n v="7.77"/>
    <n v="31.08"/>
    <x v="2"/>
    <x v="1"/>
    <x v="1"/>
  </r>
  <r>
    <s v="IWL-13117-537"/>
    <x v="457"/>
    <x v="735"/>
    <s v="R-D-0.2"/>
    <n v="3"/>
    <n v="0"/>
    <s v="gruggenm6@nymag.com"/>
    <x v="0"/>
    <s v="Rob"/>
    <s v="D"/>
    <x v="3"/>
    <n v="2.6849999999999996"/>
    <n v="8.0549999999999997"/>
    <x v="0"/>
    <x v="2"/>
    <x v="0"/>
  </r>
  <r>
    <s v="OAM-76916-748"/>
    <x v="591"/>
    <x v="736"/>
    <s v="E-D-1"/>
    <n v="3"/>
    <n v="0"/>
    <s v=""/>
    <x v="0"/>
    <s v="Exc"/>
    <s v="D"/>
    <x v="0"/>
    <n v="12.15"/>
    <n v="36.450000000000003"/>
    <x v="1"/>
    <x v="2"/>
    <x v="0"/>
  </r>
  <r>
    <s v="UMB-11223-710"/>
    <x v="592"/>
    <x v="737"/>
    <s v="R-D-0.2"/>
    <n v="6"/>
    <n v="0"/>
    <s v="mfrightm8@harvard.edu"/>
    <x v="1"/>
    <s v="Rob"/>
    <s v="D"/>
    <x v="3"/>
    <n v="2.6849999999999996"/>
    <n v="16.11"/>
    <x v="0"/>
    <x v="2"/>
    <x v="1"/>
  </r>
  <r>
    <s v="LXR-09892-726"/>
    <x v="402"/>
    <x v="738"/>
    <s v="R-D-2.5"/>
    <n v="2"/>
    <n v="0"/>
    <s v="btartem9@aol.com"/>
    <x v="0"/>
    <s v="Rob"/>
    <s v="D"/>
    <x v="2"/>
    <n v="20.584999999999997"/>
    <n v="41.169999999999995"/>
    <x v="0"/>
    <x v="2"/>
    <x v="0"/>
  </r>
  <r>
    <s v="QXX-89943-393"/>
    <x v="593"/>
    <x v="739"/>
    <s v="R-D-0.2"/>
    <n v="4"/>
    <n v="0"/>
    <s v="ckrzysztofiakma@skyrock.com"/>
    <x v="0"/>
    <s v="Rob"/>
    <s v="D"/>
    <x v="3"/>
    <n v="2.6849999999999996"/>
    <n v="10.739999999999998"/>
    <x v="0"/>
    <x v="2"/>
    <x v="1"/>
  </r>
  <r>
    <s v="WVS-57822-366"/>
    <x v="594"/>
    <x v="740"/>
    <s v="E-M-2.5"/>
    <n v="4"/>
    <n v="0"/>
    <s v="dpenquetmb@diigo.com"/>
    <x v="0"/>
    <s v="Exc"/>
    <s v="M"/>
    <x v="2"/>
    <n v="31.624999999999996"/>
    <n v="126.49999999999999"/>
    <x v="1"/>
    <x v="0"/>
    <x v="1"/>
  </r>
  <r>
    <s v="CLJ-23403-689"/>
    <x v="77"/>
    <x v="741"/>
    <s v="R-L-1"/>
    <n v="2"/>
    <n v="0"/>
    <s v=""/>
    <x v="2"/>
    <s v="Rob"/>
    <s v="L"/>
    <x v="0"/>
    <n v="11.95"/>
    <n v="23.9"/>
    <x v="0"/>
    <x v="1"/>
    <x v="1"/>
  </r>
  <r>
    <s v="XNU-83276-288"/>
    <x v="595"/>
    <x v="742"/>
    <s v="R-M-0.5"/>
    <n v="1"/>
    <n v="0"/>
    <s v=""/>
    <x v="0"/>
    <s v="Rob"/>
    <s v="M"/>
    <x v="1"/>
    <n v="5.97"/>
    <n v="5.97"/>
    <x v="0"/>
    <x v="0"/>
    <x v="1"/>
  </r>
  <r>
    <s v="YOG-94666-679"/>
    <x v="596"/>
    <x v="743"/>
    <s v="L-D-0.2"/>
    <n v="2"/>
    <n v="0"/>
    <s v=""/>
    <x v="2"/>
    <s v="Lib"/>
    <s v="D"/>
    <x v="3"/>
    <n v="3.8849999999999998"/>
    <n v="7.77"/>
    <x v="3"/>
    <x v="2"/>
    <x v="0"/>
  </r>
  <r>
    <s v="KHG-33953-115"/>
    <x v="514"/>
    <x v="744"/>
    <s v="L-D-0.5"/>
    <n v="3"/>
    <n v="0"/>
    <s v="kferrettimf@huffingtonpost.com"/>
    <x v="1"/>
    <s v="Lib"/>
    <s v="D"/>
    <x v="1"/>
    <n v="7.77"/>
    <n v="23.31"/>
    <x v="3"/>
    <x v="2"/>
    <x v="1"/>
  </r>
  <r>
    <s v="MHD-95615-696"/>
    <x v="54"/>
    <x v="745"/>
    <s v="R-L-2.5"/>
    <n v="5"/>
    <n v="0"/>
    <s v=""/>
    <x v="0"/>
    <s v="Rob"/>
    <s v="L"/>
    <x v="2"/>
    <n v="27.484999999999996"/>
    <n v="137.42499999999998"/>
    <x v="0"/>
    <x v="1"/>
    <x v="1"/>
  </r>
  <r>
    <s v="HBH-64794-080"/>
    <x v="597"/>
    <x v="746"/>
    <s v="R-D-0.2"/>
    <n v="3"/>
    <n v="0"/>
    <s v=""/>
    <x v="0"/>
    <s v="Rob"/>
    <s v="D"/>
    <x v="3"/>
    <n v="2.6849999999999996"/>
    <n v="8.0549999999999997"/>
    <x v="0"/>
    <x v="2"/>
    <x v="0"/>
  </r>
  <r>
    <s v="CNJ-56058-223"/>
    <x v="105"/>
    <x v="747"/>
    <s v="L-L-0.5"/>
    <n v="3"/>
    <n v="0"/>
    <s v="abalsdonemi@toplist.cz"/>
    <x v="0"/>
    <s v="Lib"/>
    <s v="L"/>
    <x v="1"/>
    <n v="9.51"/>
    <n v="28.53"/>
    <x v="3"/>
    <x v="1"/>
    <x v="1"/>
  </r>
  <r>
    <s v="KHO-27106-786"/>
    <x v="210"/>
    <x v="748"/>
    <s v="A-M-1"/>
    <n v="6"/>
    <n v="0"/>
    <s v="bromeramj@list-manage.com"/>
    <x v="1"/>
    <s v="Ara"/>
    <s v="M"/>
    <x v="0"/>
    <n v="11.25"/>
    <n v="67.5"/>
    <x v="2"/>
    <x v="0"/>
    <x v="0"/>
  </r>
  <r>
    <s v="KHO-27106-786"/>
    <x v="210"/>
    <x v="748"/>
    <s v="L-D-2.5"/>
    <n v="6"/>
    <n v="0"/>
    <s v="bromeramj@list-manage.com"/>
    <x v="1"/>
    <s v="Lib"/>
    <s v="D"/>
    <x v="2"/>
    <n v="29.784999999999997"/>
    <n v="178.70999999999998"/>
    <x v="3"/>
    <x v="2"/>
    <x v="0"/>
  </r>
  <r>
    <s v="YAC-50329-982"/>
    <x v="598"/>
    <x v="749"/>
    <s v="E-M-2.5"/>
    <n v="1"/>
    <n v="0"/>
    <s v="cbrydeml@tuttocitta.it"/>
    <x v="0"/>
    <s v="Exc"/>
    <s v="M"/>
    <x v="2"/>
    <n v="31.624999999999996"/>
    <n v="31.624999999999996"/>
    <x v="1"/>
    <x v="0"/>
    <x v="0"/>
  </r>
  <r>
    <s v="VVL-95291-039"/>
    <x v="360"/>
    <x v="750"/>
    <s v="E-L-0.2"/>
    <n v="2"/>
    <n v="0"/>
    <s v="senefermm@blog.com"/>
    <x v="0"/>
    <s v="Exc"/>
    <s v="L"/>
    <x v="3"/>
    <n v="4.4550000000000001"/>
    <n v="8.91"/>
    <x v="1"/>
    <x v="1"/>
    <x v="1"/>
  </r>
  <r>
    <s v="VUT-20974-364"/>
    <x v="62"/>
    <x v="751"/>
    <s v="R-M-0.5"/>
    <n v="6"/>
    <n v="0"/>
    <s v="lhaggerstonemn@independent.co.uk"/>
    <x v="0"/>
    <s v="Rob"/>
    <s v="M"/>
    <x v="1"/>
    <n v="5.97"/>
    <n v="35.82"/>
    <x v="0"/>
    <x v="0"/>
    <x v="1"/>
  </r>
  <r>
    <s v="SFC-34054-213"/>
    <x v="599"/>
    <x v="752"/>
    <s v="L-L-0.5"/>
    <n v="4"/>
    <n v="0"/>
    <s v="mgundrymo@omniture.com"/>
    <x v="1"/>
    <s v="Lib"/>
    <s v="L"/>
    <x v="1"/>
    <n v="9.51"/>
    <n v="38.04"/>
    <x v="3"/>
    <x v="1"/>
    <x v="1"/>
  </r>
  <r>
    <s v="UDS-04807-593"/>
    <x v="600"/>
    <x v="753"/>
    <s v="L-D-0.5"/>
    <n v="2"/>
    <n v="0"/>
    <s v="bwellanmp@cafepress.com"/>
    <x v="0"/>
    <s v="Lib"/>
    <s v="D"/>
    <x v="1"/>
    <n v="7.77"/>
    <n v="15.54"/>
    <x v="3"/>
    <x v="2"/>
    <x v="1"/>
  </r>
  <r>
    <s v="FWE-98471-488"/>
    <x v="601"/>
    <x v="745"/>
    <s v="L-L-1"/>
    <n v="5"/>
    <n v="0"/>
    <s v=""/>
    <x v="0"/>
    <s v="Lib"/>
    <s v="L"/>
    <x v="0"/>
    <n v="15.85"/>
    <n v="79.25"/>
    <x v="3"/>
    <x v="1"/>
    <x v="1"/>
  </r>
  <r>
    <s v="RAU-17060-674"/>
    <x v="602"/>
    <x v="754"/>
    <s v="L-L-0.2"/>
    <n v="1"/>
    <n v="0"/>
    <s v="catchesonmr@xinhuanet.com"/>
    <x v="0"/>
    <s v="Lib"/>
    <s v="L"/>
    <x v="3"/>
    <n v="4.7549999999999999"/>
    <n v="4.7549999999999999"/>
    <x v="3"/>
    <x v="1"/>
    <x v="0"/>
  </r>
  <r>
    <s v="AOL-13866-711"/>
    <x v="603"/>
    <x v="755"/>
    <s v="E-M-1"/>
    <n v="4"/>
    <n v="0"/>
    <s v="estentonms@google.it"/>
    <x v="0"/>
    <s v="Exc"/>
    <s v="M"/>
    <x v="0"/>
    <n v="13.75"/>
    <n v="55"/>
    <x v="1"/>
    <x v="0"/>
    <x v="0"/>
  </r>
  <r>
    <s v="NOA-79645-377"/>
    <x v="604"/>
    <x v="756"/>
    <s v="R-D-0.5"/>
    <n v="5"/>
    <n v="0"/>
    <s v="etrippmt@wp.com"/>
    <x v="0"/>
    <s v="Rob"/>
    <s v="D"/>
    <x v="1"/>
    <n v="5.3699999999999992"/>
    <n v="26.849999999999994"/>
    <x v="0"/>
    <x v="2"/>
    <x v="1"/>
  </r>
  <r>
    <s v="KMS-49214-806"/>
    <x v="605"/>
    <x v="757"/>
    <s v="E-L-2.5"/>
    <n v="4"/>
    <n v="0"/>
    <s v="lmacmanusmu@imdb.com"/>
    <x v="0"/>
    <s v="Exc"/>
    <s v="L"/>
    <x v="2"/>
    <n v="34.154999999999994"/>
    <n v="136.61999999999998"/>
    <x v="1"/>
    <x v="1"/>
    <x v="1"/>
  </r>
  <r>
    <s v="ABK-08091-531"/>
    <x v="606"/>
    <x v="758"/>
    <s v="L-L-1"/>
    <n v="3"/>
    <n v="0"/>
    <s v="tbenediktovichmv@ebay.com"/>
    <x v="0"/>
    <s v="Lib"/>
    <s v="L"/>
    <x v="0"/>
    <n v="15.85"/>
    <n v="47.55"/>
    <x v="3"/>
    <x v="1"/>
    <x v="0"/>
  </r>
  <r>
    <s v="GPT-67705-953"/>
    <x v="446"/>
    <x v="759"/>
    <s v="A-M-0.2"/>
    <n v="5"/>
    <n v="0"/>
    <s v="cbournermw@chronoengine.com"/>
    <x v="0"/>
    <s v="Ara"/>
    <s v="M"/>
    <x v="3"/>
    <n v="3.375"/>
    <n v="16.875"/>
    <x v="2"/>
    <x v="0"/>
    <x v="0"/>
  </r>
  <r>
    <s v="JNA-21450-177"/>
    <x v="18"/>
    <x v="760"/>
    <s v="A-D-1"/>
    <n v="3"/>
    <n v="0"/>
    <s v="oskermen3@hatena.ne.jp"/>
    <x v="0"/>
    <s v="Ara"/>
    <s v="D"/>
    <x v="0"/>
    <n v="9.9499999999999993"/>
    <n v="29.849999999999998"/>
    <x v="2"/>
    <x v="2"/>
    <x v="0"/>
  </r>
  <r>
    <s v="MPQ-23421-608"/>
    <x v="180"/>
    <x v="761"/>
    <s v="E-M-0.5"/>
    <n v="5"/>
    <n v="0"/>
    <s v="kheddanmy@icq.com"/>
    <x v="0"/>
    <s v="Exc"/>
    <s v="M"/>
    <x v="1"/>
    <n v="8.25"/>
    <n v="41.25"/>
    <x v="1"/>
    <x v="0"/>
    <x v="0"/>
  </r>
  <r>
    <s v="NLI-63891-565"/>
    <x v="580"/>
    <x v="762"/>
    <s v="E-M-0.2"/>
    <n v="5"/>
    <n v="0"/>
    <s v="ichartersmz@abc.net.au"/>
    <x v="0"/>
    <s v="Exc"/>
    <s v="M"/>
    <x v="3"/>
    <n v="4.125"/>
    <n v="20.625"/>
    <x v="1"/>
    <x v="0"/>
    <x v="1"/>
  </r>
  <r>
    <s v="HHF-36647-854"/>
    <x v="453"/>
    <x v="763"/>
    <s v="A-D-2.5"/>
    <n v="6"/>
    <n v="0"/>
    <s v="aroubertn0@tmall.com"/>
    <x v="0"/>
    <s v="Ara"/>
    <s v="D"/>
    <x v="2"/>
    <n v="22.884999999999998"/>
    <n v="137.31"/>
    <x v="2"/>
    <x v="2"/>
    <x v="0"/>
  </r>
  <r>
    <s v="SBN-16537-046"/>
    <x v="259"/>
    <x v="764"/>
    <s v="A-D-0.2"/>
    <n v="1"/>
    <n v="0"/>
    <s v="hmairsn1@so-net.ne.jp"/>
    <x v="0"/>
    <s v="Ara"/>
    <s v="D"/>
    <x v="3"/>
    <n v="2.9849999999999999"/>
    <n v="2.9849999999999999"/>
    <x v="2"/>
    <x v="2"/>
    <x v="1"/>
  </r>
  <r>
    <s v="XZD-44484-632"/>
    <x v="607"/>
    <x v="765"/>
    <s v="E-M-1"/>
    <n v="2"/>
    <n v="0"/>
    <s v="hrainforthn2@blog.com"/>
    <x v="0"/>
    <s v="Exc"/>
    <s v="M"/>
    <x v="0"/>
    <n v="13.75"/>
    <n v="27.5"/>
    <x v="1"/>
    <x v="0"/>
    <x v="1"/>
  </r>
  <r>
    <s v="XZD-44484-632"/>
    <x v="607"/>
    <x v="765"/>
    <s v="A-D-0.2"/>
    <n v="2"/>
    <n v="0"/>
    <s v="hrainforthn2@blog.com"/>
    <x v="0"/>
    <s v="Ara"/>
    <s v="D"/>
    <x v="3"/>
    <n v="2.9849999999999999"/>
    <n v="5.97"/>
    <x v="2"/>
    <x v="2"/>
    <x v="1"/>
  </r>
  <r>
    <s v="IKQ-39946-768"/>
    <x v="385"/>
    <x v="766"/>
    <s v="R-M-1"/>
    <n v="6"/>
    <n v="0"/>
    <s v="ijespern4@theglobeandmail.com"/>
    <x v="0"/>
    <s v="Rob"/>
    <s v="M"/>
    <x v="0"/>
    <n v="9.9499999999999993"/>
    <n v="59.699999999999996"/>
    <x v="0"/>
    <x v="0"/>
    <x v="1"/>
  </r>
  <r>
    <s v="KMB-95211-174"/>
    <x v="608"/>
    <x v="767"/>
    <s v="R-D-2.5"/>
    <n v="4"/>
    <n v="0"/>
    <s v="ldwerryhousen5@gravatar.com"/>
    <x v="0"/>
    <s v="Rob"/>
    <s v="D"/>
    <x v="2"/>
    <n v="20.584999999999997"/>
    <n v="82.339999999999989"/>
    <x v="0"/>
    <x v="2"/>
    <x v="0"/>
  </r>
  <r>
    <s v="QWY-99467-368"/>
    <x v="609"/>
    <x v="768"/>
    <s v="A-D-2.5"/>
    <n v="1"/>
    <n v="0"/>
    <s v="nbroomern6@examiner.com"/>
    <x v="0"/>
    <s v="Ara"/>
    <s v="D"/>
    <x v="2"/>
    <n v="22.884999999999998"/>
    <n v="22.884999999999998"/>
    <x v="2"/>
    <x v="2"/>
    <x v="1"/>
  </r>
  <r>
    <s v="SRG-76791-614"/>
    <x v="147"/>
    <x v="769"/>
    <s v="E-L-0.5"/>
    <n v="1"/>
    <n v="0"/>
    <s v="kthoumassonn7@bloglovin.com"/>
    <x v="0"/>
    <s v="Exc"/>
    <s v="L"/>
    <x v="1"/>
    <n v="8.91"/>
    <n v="8.91"/>
    <x v="1"/>
    <x v="1"/>
    <x v="0"/>
  </r>
  <r>
    <s v="VSN-94485-621"/>
    <x v="172"/>
    <x v="770"/>
    <s v="A-D-0.2"/>
    <n v="4"/>
    <n v="0"/>
    <s v="fhabberghamn8@discovery.com"/>
    <x v="0"/>
    <s v="Ara"/>
    <s v="D"/>
    <x v="3"/>
    <n v="2.9849999999999999"/>
    <n v="11.94"/>
    <x v="2"/>
    <x v="2"/>
    <x v="1"/>
  </r>
  <r>
    <s v="UFZ-24348-219"/>
    <x v="610"/>
    <x v="745"/>
    <s v="L-M-2.5"/>
    <n v="3"/>
    <n v="0"/>
    <s v=""/>
    <x v="0"/>
    <s v="Lib"/>
    <s v="M"/>
    <x v="2"/>
    <n v="33.464999999999996"/>
    <n v="100.39499999999998"/>
    <x v="3"/>
    <x v="0"/>
    <x v="1"/>
  </r>
  <r>
    <s v="UKS-93055-397"/>
    <x v="611"/>
    <x v="771"/>
    <s v="A-D-2.5"/>
    <n v="5"/>
    <n v="0"/>
    <s v="ravrashinna@tamu.edu"/>
    <x v="0"/>
    <s v="Ara"/>
    <s v="D"/>
    <x v="2"/>
    <n v="22.884999999999998"/>
    <n v="114.42499999999998"/>
    <x v="2"/>
    <x v="2"/>
    <x v="1"/>
  </r>
  <r>
    <s v="AVH-56062-335"/>
    <x v="612"/>
    <x v="772"/>
    <s v="E-M-0.5"/>
    <n v="5"/>
    <n v="0"/>
    <s v="mdoidgenb@etsy.com"/>
    <x v="0"/>
    <s v="Exc"/>
    <s v="M"/>
    <x v="1"/>
    <n v="8.25"/>
    <n v="41.25"/>
    <x v="1"/>
    <x v="0"/>
    <x v="1"/>
  </r>
  <r>
    <s v="HGE-19842-613"/>
    <x v="613"/>
    <x v="773"/>
    <s v="R-L-0.5"/>
    <n v="4"/>
    <n v="0"/>
    <s v="jedinboronc@reverbnation.com"/>
    <x v="0"/>
    <s v="Rob"/>
    <s v="L"/>
    <x v="1"/>
    <n v="7.169999999999999"/>
    <n v="28.679999999999996"/>
    <x v="0"/>
    <x v="1"/>
    <x v="0"/>
  </r>
  <r>
    <s v="WBA-85905-175"/>
    <x v="611"/>
    <x v="774"/>
    <s v="L-M-0.2"/>
    <n v="1"/>
    <n v="0"/>
    <s v="ttewelsonnd@cdbaby.com"/>
    <x v="0"/>
    <s v="Lib"/>
    <s v="M"/>
    <x v="3"/>
    <n v="4.3650000000000002"/>
    <n v="4.3650000000000002"/>
    <x v="3"/>
    <x v="0"/>
    <x v="1"/>
  </r>
  <r>
    <s v="DZI-35365-596"/>
    <x v="493"/>
    <x v="760"/>
    <s v="E-M-0.2"/>
    <n v="2"/>
    <n v="0"/>
    <s v="oskermen3@hatena.ne.jp"/>
    <x v="0"/>
    <s v="Exc"/>
    <s v="M"/>
    <x v="3"/>
    <n v="4.125"/>
    <n v="8.25"/>
    <x v="1"/>
    <x v="0"/>
    <x v="0"/>
  </r>
  <r>
    <s v="XIR-88982-743"/>
    <x v="614"/>
    <x v="775"/>
    <s v="E-M-0.2"/>
    <n v="2"/>
    <n v="0"/>
    <s v="ddrewittnf@mapquest.com"/>
    <x v="0"/>
    <s v="Exc"/>
    <s v="M"/>
    <x v="3"/>
    <n v="4.125"/>
    <n v="8.25"/>
    <x v="1"/>
    <x v="0"/>
    <x v="0"/>
  </r>
  <r>
    <s v="VUC-72395-865"/>
    <x v="151"/>
    <x v="776"/>
    <s v="A-D-0.5"/>
    <n v="6"/>
    <n v="0"/>
    <s v="agladhillng@stanford.edu"/>
    <x v="0"/>
    <s v="Ara"/>
    <s v="D"/>
    <x v="1"/>
    <n v="5.97"/>
    <n v="35.82"/>
    <x v="2"/>
    <x v="2"/>
    <x v="0"/>
  </r>
  <r>
    <s v="BQJ-44755-910"/>
    <x v="489"/>
    <x v="777"/>
    <s v="E-D-2.5"/>
    <n v="6"/>
    <n v="0"/>
    <s v="mlorineznh@whitehouse.gov"/>
    <x v="0"/>
    <s v="Exc"/>
    <s v="D"/>
    <x v="2"/>
    <n v="27.945"/>
    <n v="167.67000000000002"/>
    <x v="1"/>
    <x v="2"/>
    <x v="1"/>
  </r>
  <r>
    <s v="JKC-64636-831"/>
    <x v="615"/>
    <x v="778"/>
    <s v="A-M-2.5"/>
    <n v="2"/>
    <n v="0"/>
    <s v=""/>
    <x v="0"/>
    <s v="Ara"/>
    <s v="M"/>
    <x v="2"/>
    <n v="25.874999999999996"/>
    <n v="51.749999999999993"/>
    <x v="2"/>
    <x v="0"/>
    <x v="0"/>
  </r>
  <r>
    <s v="ZKI-78561-066"/>
    <x v="616"/>
    <x v="779"/>
    <s v="A-D-0.2"/>
    <n v="3"/>
    <n v="0"/>
    <s v="mvannj@wikipedia.org"/>
    <x v="0"/>
    <s v="Ara"/>
    <s v="D"/>
    <x v="3"/>
    <n v="2.9849999999999999"/>
    <n v="8.9550000000000001"/>
    <x v="2"/>
    <x v="2"/>
    <x v="0"/>
  </r>
  <r>
    <s v="IMP-12563-728"/>
    <x v="578"/>
    <x v="780"/>
    <s v="E-L-0.5"/>
    <n v="6"/>
    <n v="0"/>
    <s v=""/>
    <x v="0"/>
    <s v="Exc"/>
    <s v="L"/>
    <x v="1"/>
    <n v="8.91"/>
    <n v="53.46"/>
    <x v="1"/>
    <x v="1"/>
    <x v="1"/>
  </r>
  <r>
    <s v="MZL-81126-390"/>
    <x v="617"/>
    <x v="781"/>
    <s v="A-L-0.2"/>
    <n v="6"/>
    <n v="0"/>
    <s v="jethelstonnl@creativecommons.org"/>
    <x v="0"/>
    <s v="Ara"/>
    <s v="L"/>
    <x v="3"/>
    <n v="3.8849999999999998"/>
    <n v="23.31"/>
    <x v="2"/>
    <x v="1"/>
    <x v="0"/>
  </r>
  <r>
    <s v="MZL-81126-390"/>
    <x v="617"/>
    <x v="781"/>
    <s v="A-M-0.2"/>
    <n v="2"/>
    <n v="0"/>
    <s v="jethelstonnl@creativecommons.org"/>
    <x v="0"/>
    <s v="Ara"/>
    <s v="M"/>
    <x v="3"/>
    <n v="3.375"/>
    <n v="6.75"/>
    <x v="2"/>
    <x v="0"/>
    <x v="0"/>
  </r>
  <r>
    <s v="TVF-57766-608"/>
    <x v="155"/>
    <x v="782"/>
    <s v="L-D-0.5"/>
    <n v="1"/>
    <n v="0"/>
    <s v="peberznn@woothemes.com"/>
    <x v="0"/>
    <s v="Lib"/>
    <s v="D"/>
    <x v="1"/>
    <n v="7.77"/>
    <n v="7.77"/>
    <x v="3"/>
    <x v="2"/>
    <x v="0"/>
  </r>
  <r>
    <s v="RUX-37995-892"/>
    <x v="461"/>
    <x v="783"/>
    <s v="L-D-2.5"/>
    <n v="4"/>
    <n v="0"/>
    <s v="bgaishno@altervista.org"/>
    <x v="0"/>
    <s v="Lib"/>
    <s v="D"/>
    <x v="2"/>
    <n v="29.784999999999997"/>
    <n v="119.13999999999999"/>
    <x v="3"/>
    <x v="2"/>
    <x v="0"/>
  </r>
  <r>
    <s v="AVK-76526-953"/>
    <x v="87"/>
    <x v="784"/>
    <s v="A-D-1"/>
    <n v="2"/>
    <n v="0"/>
    <s v="ldantonnp@miitbeian.gov.cn"/>
    <x v="0"/>
    <s v="Ara"/>
    <s v="D"/>
    <x v="0"/>
    <n v="9.9499999999999993"/>
    <n v="19.899999999999999"/>
    <x v="2"/>
    <x v="2"/>
    <x v="1"/>
  </r>
  <r>
    <s v="RIU-02231-623"/>
    <x v="618"/>
    <x v="785"/>
    <s v="R-L-0.5"/>
    <n v="5"/>
    <n v="0"/>
    <s v="smorrallnq@answers.com"/>
    <x v="0"/>
    <s v="Rob"/>
    <s v="L"/>
    <x v="1"/>
    <n v="7.169999999999999"/>
    <n v="35.849999999999994"/>
    <x v="0"/>
    <x v="1"/>
    <x v="0"/>
  </r>
  <r>
    <s v="WFK-99317-827"/>
    <x v="619"/>
    <x v="786"/>
    <s v="L-D-2.5"/>
    <n v="3"/>
    <n v="0"/>
    <s v="dcrownshawnr@photobucket.com"/>
    <x v="0"/>
    <s v="Lib"/>
    <s v="D"/>
    <x v="2"/>
    <n v="29.784999999999997"/>
    <n v="89.35499999999999"/>
    <x v="3"/>
    <x v="2"/>
    <x v="1"/>
  </r>
  <r>
    <s v="SFD-00372-284"/>
    <x v="440"/>
    <x v="760"/>
    <s v="L-M-0.2"/>
    <n v="2"/>
    <n v="0"/>
    <s v="oskermen3@hatena.ne.jp"/>
    <x v="0"/>
    <s v="Lib"/>
    <s v="M"/>
    <x v="3"/>
    <n v="4.3650000000000002"/>
    <n v="8.73"/>
    <x v="3"/>
    <x v="0"/>
    <x v="0"/>
  </r>
  <r>
    <s v="SXC-62166-515"/>
    <x v="489"/>
    <x v="787"/>
    <s v="R-L-2.5"/>
    <n v="5"/>
    <n v="0"/>
    <s v="jreddochnt@sun.com"/>
    <x v="0"/>
    <s v="Rob"/>
    <s v="L"/>
    <x v="2"/>
    <n v="27.484999999999996"/>
    <n v="137.42499999999998"/>
    <x v="0"/>
    <x v="1"/>
    <x v="1"/>
  </r>
  <r>
    <s v="YIE-87008-621"/>
    <x v="620"/>
    <x v="788"/>
    <s v="L-M-0.5"/>
    <n v="4"/>
    <n v="0"/>
    <s v="stitleynu@whitehouse.gov"/>
    <x v="0"/>
    <s v="Lib"/>
    <s v="M"/>
    <x v="1"/>
    <n v="8.73"/>
    <n v="34.92"/>
    <x v="3"/>
    <x v="0"/>
    <x v="1"/>
  </r>
  <r>
    <s v="HRM-94548-288"/>
    <x v="621"/>
    <x v="789"/>
    <s v="A-L-2.5"/>
    <n v="6"/>
    <n v="0"/>
    <s v="rsimaonv@simplemachines.org"/>
    <x v="0"/>
    <s v="Ara"/>
    <s v="L"/>
    <x v="2"/>
    <n v="29.784999999999997"/>
    <n v="178.70999999999998"/>
    <x v="2"/>
    <x v="1"/>
    <x v="1"/>
  </r>
  <r>
    <s v="UJG-34731-295"/>
    <x v="374"/>
    <x v="790"/>
    <s v="A-M-2.5"/>
    <n v="1"/>
    <n v="0"/>
    <s v=""/>
    <x v="0"/>
    <s v="Ara"/>
    <s v="M"/>
    <x v="2"/>
    <n v="25.874999999999996"/>
    <n v="25.874999999999996"/>
    <x v="2"/>
    <x v="0"/>
    <x v="1"/>
  </r>
  <r>
    <s v="TWD-70988-853"/>
    <x v="345"/>
    <x v="791"/>
    <s v="L-D-1"/>
    <n v="6"/>
    <n v="0"/>
    <s v="nchisholmnx@example.com"/>
    <x v="0"/>
    <s v="Lib"/>
    <s v="D"/>
    <x v="0"/>
    <n v="12.95"/>
    <n v="77.699999999999989"/>
    <x v="3"/>
    <x v="2"/>
    <x v="0"/>
  </r>
  <r>
    <s v="CIX-22904-641"/>
    <x v="622"/>
    <x v="792"/>
    <s v="R-M-1"/>
    <n v="1"/>
    <n v="0"/>
    <s v="goatsny@live.com"/>
    <x v="0"/>
    <s v="Rob"/>
    <s v="M"/>
    <x v="0"/>
    <n v="9.9499999999999993"/>
    <n v="9.9499999999999993"/>
    <x v="0"/>
    <x v="0"/>
    <x v="0"/>
  </r>
  <r>
    <s v="DLV-65840-759"/>
    <x v="623"/>
    <x v="793"/>
    <s v="L-M-1"/>
    <n v="2"/>
    <n v="0"/>
    <s v="mbirkinnz@java.com"/>
    <x v="0"/>
    <s v="Lib"/>
    <s v="M"/>
    <x v="0"/>
    <n v="14.55"/>
    <n v="29.1"/>
    <x v="3"/>
    <x v="0"/>
    <x v="0"/>
  </r>
  <r>
    <s v="RXN-55491-201"/>
    <x v="354"/>
    <x v="794"/>
    <s v="R-L-0.2"/>
    <n v="6"/>
    <n v="0"/>
    <s v="rpysono0@constantcontact.com"/>
    <x v="1"/>
    <s v="Rob"/>
    <s v="L"/>
    <x v="3"/>
    <n v="3.5849999999999995"/>
    <n v="21.509999999999998"/>
    <x v="0"/>
    <x v="1"/>
    <x v="1"/>
  </r>
  <r>
    <s v="UHK-63283-868"/>
    <x v="624"/>
    <x v="795"/>
    <s v="A-M-0.5"/>
    <n v="1"/>
    <n v="0"/>
    <s v="mmacconnechieo9@reuters.com"/>
    <x v="0"/>
    <s v="Ara"/>
    <s v="M"/>
    <x v="1"/>
    <n v="6.75"/>
    <n v="6.75"/>
    <x v="2"/>
    <x v="0"/>
    <x v="0"/>
  </r>
  <r>
    <s v="PJC-31401-893"/>
    <x v="561"/>
    <x v="796"/>
    <s v="A-D-0.5"/>
    <n v="3"/>
    <n v="0"/>
    <s v="rtreachero2@usa.gov"/>
    <x v="1"/>
    <s v="Ara"/>
    <s v="D"/>
    <x v="1"/>
    <n v="5.97"/>
    <n v="17.91"/>
    <x v="2"/>
    <x v="2"/>
    <x v="1"/>
  </r>
  <r>
    <s v="HHO-79903-185"/>
    <x v="42"/>
    <x v="797"/>
    <s v="A-L-2.5"/>
    <n v="1"/>
    <n v="0"/>
    <s v="bfattorinio3@quantcast.com"/>
    <x v="1"/>
    <s v="Ara"/>
    <s v="L"/>
    <x v="2"/>
    <n v="29.784999999999997"/>
    <n v="29.784999999999997"/>
    <x v="2"/>
    <x v="1"/>
    <x v="0"/>
  </r>
  <r>
    <s v="YWM-07310-594"/>
    <x v="267"/>
    <x v="798"/>
    <s v="E-M-0.5"/>
    <n v="5"/>
    <n v="0"/>
    <s v="mpalleskeo4@nyu.edu"/>
    <x v="0"/>
    <s v="Exc"/>
    <s v="M"/>
    <x v="1"/>
    <n v="8.25"/>
    <n v="41.25"/>
    <x v="1"/>
    <x v="0"/>
    <x v="0"/>
  </r>
  <r>
    <s v="FHD-94983-982"/>
    <x v="625"/>
    <x v="799"/>
    <s v="R-M-0.5"/>
    <n v="3"/>
    <n v="0"/>
    <s v=""/>
    <x v="0"/>
    <s v="Rob"/>
    <s v="M"/>
    <x v="1"/>
    <n v="5.97"/>
    <n v="17.91"/>
    <x v="0"/>
    <x v="0"/>
    <x v="0"/>
  </r>
  <r>
    <s v="WQK-10857-119"/>
    <x v="616"/>
    <x v="800"/>
    <s v="E-D-0.5"/>
    <n v="1"/>
    <n v="0"/>
    <s v="fantcliffeo6@amazon.co.jp"/>
    <x v="1"/>
    <s v="Exc"/>
    <s v="D"/>
    <x v="1"/>
    <n v="7.29"/>
    <n v="7.29"/>
    <x v="1"/>
    <x v="2"/>
    <x v="0"/>
  </r>
  <r>
    <s v="DXA-50313-073"/>
    <x v="626"/>
    <x v="801"/>
    <s v="E-L-1"/>
    <n v="2"/>
    <n v="0"/>
    <s v="pmatignono7@harvard.edu"/>
    <x v="2"/>
    <s v="Exc"/>
    <s v="L"/>
    <x v="0"/>
    <n v="14.85"/>
    <n v="29.7"/>
    <x v="1"/>
    <x v="1"/>
    <x v="0"/>
  </r>
  <r>
    <s v="ONW-00560-570"/>
    <x v="52"/>
    <x v="802"/>
    <s v="A-M-1"/>
    <n v="2"/>
    <n v="0"/>
    <s v="cweondo8@theglobeandmail.com"/>
    <x v="0"/>
    <s v="Ara"/>
    <s v="M"/>
    <x v="0"/>
    <n v="11.25"/>
    <n v="22.5"/>
    <x v="2"/>
    <x v="0"/>
    <x v="1"/>
  </r>
  <r>
    <s v="BRJ-19414-277"/>
    <x v="622"/>
    <x v="795"/>
    <s v="R-M-0.2"/>
    <n v="4"/>
    <n v="0"/>
    <s v="mmacconnechieo9@reuters.com"/>
    <x v="0"/>
    <s v="Rob"/>
    <s v="M"/>
    <x v="3"/>
    <n v="2.9849999999999999"/>
    <n v="11.94"/>
    <x v="0"/>
    <x v="0"/>
    <x v="0"/>
  </r>
  <r>
    <s v="MIQ-16322-908"/>
    <x v="627"/>
    <x v="803"/>
    <s v="A-L-1"/>
    <n v="2"/>
    <n v="0"/>
    <s v="jskentelberyoa@paypal.com"/>
    <x v="0"/>
    <s v="Ara"/>
    <s v="L"/>
    <x v="0"/>
    <n v="12.95"/>
    <n v="25.9"/>
    <x v="2"/>
    <x v="1"/>
    <x v="1"/>
  </r>
  <r>
    <s v="MVO-39328-830"/>
    <x v="628"/>
    <x v="804"/>
    <s v="L-M-0.5"/>
    <n v="5"/>
    <n v="0"/>
    <s v="ocomberob@goo.gl"/>
    <x v="1"/>
    <s v="Lib"/>
    <s v="M"/>
    <x v="1"/>
    <n v="8.73"/>
    <n v="43.650000000000006"/>
    <x v="3"/>
    <x v="0"/>
    <x v="1"/>
  </r>
  <r>
    <s v="MVO-39328-830"/>
    <x v="628"/>
    <x v="804"/>
    <s v="A-L-0.5"/>
    <n v="6"/>
    <n v="0"/>
    <s v="ocomberob@goo.gl"/>
    <x v="1"/>
    <s v="Ara"/>
    <s v="L"/>
    <x v="1"/>
    <n v="7.77"/>
    <n v="46.62"/>
    <x v="2"/>
    <x v="1"/>
    <x v="1"/>
  </r>
  <r>
    <s v="NTJ-88319-746"/>
    <x v="629"/>
    <x v="805"/>
    <s v="L-L-0.5"/>
    <n v="3"/>
    <n v="0"/>
    <s v="ztramelod@netlog.com"/>
    <x v="0"/>
    <s v="Lib"/>
    <s v="L"/>
    <x v="1"/>
    <n v="9.51"/>
    <n v="28.53"/>
    <x v="3"/>
    <x v="1"/>
    <x v="1"/>
  </r>
  <r>
    <s v="LCY-24377-948"/>
    <x v="630"/>
    <x v="806"/>
    <s v="R-L-2.5"/>
    <n v="1"/>
    <n v="0"/>
    <s v=""/>
    <x v="0"/>
    <s v="Rob"/>
    <s v="L"/>
    <x v="2"/>
    <n v="27.484999999999996"/>
    <n v="27.484999999999996"/>
    <x v="0"/>
    <x v="1"/>
    <x v="0"/>
  </r>
  <r>
    <s v="FWD-85967-769"/>
    <x v="631"/>
    <x v="807"/>
    <s v="E-D-0.2"/>
    <n v="3"/>
    <n v="0"/>
    <s v=""/>
    <x v="0"/>
    <s v="Exc"/>
    <s v="D"/>
    <x v="3"/>
    <n v="3.645"/>
    <n v="10.935"/>
    <x v="1"/>
    <x v="2"/>
    <x v="1"/>
  </r>
  <r>
    <s v="KTO-53793-109"/>
    <x v="229"/>
    <x v="808"/>
    <s v="R-L-0.2"/>
    <n v="2"/>
    <n v="0"/>
    <s v="chatfullog@ebay.com"/>
    <x v="0"/>
    <s v="Rob"/>
    <s v="L"/>
    <x v="3"/>
    <n v="3.5849999999999995"/>
    <n v="7.169999999999999"/>
    <x v="0"/>
    <x v="1"/>
    <x v="1"/>
  </r>
  <r>
    <s v="OCK-89033-348"/>
    <x v="632"/>
    <x v="809"/>
    <s v="A-L-0.2"/>
    <n v="6"/>
    <n v="0"/>
    <s v=""/>
    <x v="0"/>
    <s v="Ara"/>
    <s v="L"/>
    <x v="3"/>
    <n v="3.8849999999999998"/>
    <n v="23.31"/>
    <x v="2"/>
    <x v="1"/>
    <x v="0"/>
  </r>
  <r>
    <s v="GPZ-36017-366"/>
    <x v="633"/>
    <x v="810"/>
    <s v="A-D-2.5"/>
    <n v="5"/>
    <n v="0"/>
    <s v="kmarrisonoq@dropbox.com"/>
    <x v="0"/>
    <s v="Ara"/>
    <s v="D"/>
    <x v="2"/>
    <n v="22.884999999999998"/>
    <n v="114.42499999999998"/>
    <x v="2"/>
    <x v="2"/>
    <x v="0"/>
  </r>
  <r>
    <s v="BZP-33213-637"/>
    <x v="95"/>
    <x v="811"/>
    <s v="A-M-2.5"/>
    <n v="3"/>
    <n v="0"/>
    <s v="lagnolooj@pinterest.com"/>
    <x v="0"/>
    <s v="Ara"/>
    <s v="M"/>
    <x v="2"/>
    <n v="25.874999999999996"/>
    <n v="77.624999999999986"/>
    <x v="2"/>
    <x v="0"/>
    <x v="0"/>
  </r>
  <r>
    <s v="WFH-21507-708"/>
    <x v="521"/>
    <x v="812"/>
    <s v="R-D-0.5"/>
    <n v="1"/>
    <n v="0"/>
    <s v="dkiddyok@fda.gov"/>
    <x v="0"/>
    <s v="Rob"/>
    <s v="D"/>
    <x v="1"/>
    <n v="5.3699999999999992"/>
    <n v="5.3699999999999992"/>
    <x v="0"/>
    <x v="2"/>
    <x v="0"/>
  </r>
  <r>
    <s v="HST-96923-073"/>
    <x v="76"/>
    <x v="813"/>
    <s v="R-D-2.5"/>
    <n v="6"/>
    <n v="0"/>
    <s v="hpetroulisol@state.tx.us"/>
    <x v="1"/>
    <s v="Rob"/>
    <s v="D"/>
    <x v="2"/>
    <n v="20.584999999999997"/>
    <n v="123.50999999999999"/>
    <x v="0"/>
    <x v="2"/>
    <x v="1"/>
  </r>
  <r>
    <s v="ENN-79947-323"/>
    <x v="634"/>
    <x v="814"/>
    <s v="L-M-0.5"/>
    <n v="2"/>
    <n v="0"/>
    <s v="mschollom@taobao.com"/>
    <x v="0"/>
    <s v="Lib"/>
    <s v="M"/>
    <x v="1"/>
    <n v="8.73"/>
    <n v="17.46"/>
    <x v="3"/>
    <x v="0"/>
    <x v="1"/>
  </r>
  <r>
    <s v="BHA-47429-889"/>
    <x v="635"/>
    <x v="815"/>
    <s v="E-L-0.2"/>
    <n v="3"/>
    <n v="0"/>
    <s v="kfersonon@g.co"/>
    <x v="0"/>
    <s v="Exc"/>
    <s v="L"/>
    <x v="3"/>
    <n v="4.4550000000000001"/>
    <n v="13.365"/>
    <x v="1"/>
    <x v="1"/>
    <x v="1"/>
  </r>
  <r>
    <s v="SZY-63017-318"/>
    <x v="636"/>
    <x v="816"/>
    <s v="A-L-0.2"/>
    <n v="2"/>
    <n v="0"/>
    <s v="bkellowayoo@omniture.com"/>
    <x v="0"/>
    <s v="Ara"/>
    <s v="L"/>
    <x v="3"/>
    <n v="3.8849999999999998"/>
    <n v="7.77"/>
    <x v="2"/>
    <x v="1"/>
    <x v="0"/>
  </r>
  <r>
    <s v="LCU-93317-340"/>
    <x v="637"/>
    <x v="817"/>
    <s v="R-D-0.2"/>
    <n v="1"/>
    <n v="0"/>
    <s v="soliffeop@yellowbook.com"/>
    <x v="0"/>
    <s v="Rob"/>
    <s v="D"/>
    <x v="3"/>
    <n v="2.6849999999999996"/>
    <n v="2.6849999999999996"/>
    <x v="0"/>
    <x v="2"/>
    <x v="0"/>
  </r>
  <r>
    <s v="UOM-71431-481"/>
    <x v="182"/>
    <x v="810"/>
    <s v="R-D-2.5"/>
    <n v="1"/>
    <n v="0"/>
    <s v="kmarrisonoq@dropbox.com"/>
    <x v="0"/>
    <s v="Rob"/>
    <s v="D"/>
    <x v="2"/>
    <n v="20.584999999999997"/>
    <n v="20.584999999999997"/>
    <x v="0"/>
    <x v="2"/>
    <x v="0"/>
  </r>
  <r>
    <s v="PJH-42618-877"/>
    <x v="479"/>
    <x v="818"/>
    <s v="A-D-2.5"/>
    <n v="5"/>
    <n v="0"/>
    <s v="cdolohuntyor@dailymail.co.uk"/>
    <x v="0"/>
    <s v="Ara"/>
    <s v="D"/>
    <x v="2"/>
    <n v="22.884999999999998"/>
    <n v="114.42499999999998"/>
    <x v="2"/>
    <x v="2"/>
    <x v="0"/>
  </r>
  <r>
    <s v="XED-90333-402"/>
    <x v="638"/>
    <x v="819"/>
    <s v="E-M-0.2"/>
    <n v="5"/>
    <n v="0"/>
    <s v="pvasilenkoos@addtoany.com"/>
    <x v="2"/>
    <s v="Exc"/>
    <s v="M"/>
    <x v="3"/>
    <n v="4.125"/>
    <n v="20.625"/>
    <x v="1"/>
    <x v="0"/>
    <x v="1"/>
  </r>
  <r>
    <s v="IKK-62234-199"/>
    <x v="639"/>
    <x v="820"/>
    <s v="L-L-0.5"/>
    <n v="6"/>
    <n v="0"/>
    <s v="rschankelborgot@ameblo.jp"/>
    <x v="0"/>
    <s v="Lib"/>
    <s v="L"/>
    <x v="1"/>
    <n v="9.51"/>
    <n v="57.06"/>
    <x v="3"/>
    <x v="1"/>
    <x v="0"/>
  </r>
  <r>
    <s v="KAW-95195-329"/>
    <x v="640"/>
    <x v="821"/>
    <s v="R-D-2.5"/>
    <n v="4"/>
    <n v="0"/>
    <s v=""/>
    <x v="1"/>
    <s v="Rob"/>
    <s v="D"/>
    <x v="2"/>
    <n v="20.584999999999997"/>
    <n v="82.339999999999989"/>
    <x v="0"/>
    <x v="2"/>
    <x v="0"/>
  </r>
  <r>
    <s v="QDO-57268-842"/>
    <x v="612"/>
    <x v="822"/>
    <s v="E-M-2.5"/>
    <n v="5"/>
    <n v="0"/>
    <s v=""/>
    <x v="0"/>
    <s v="Exc"/>
    <s v="M"/>
    <x v="2"/>
    <n v="31.624999999999996"/>
    <n v="158.12499999999997"/>
    <x v="1"/>
    <x v="0"/>
    <x v="1"/>
  </r>
  <r>
    <s v="IIZ-24416-212"/>
    <x v="641"/>
    <x v="823"/>
    <s v="R-D-0.5"/>
    <n v="6"/>
    <n v="0"/>
    <s v="bcargenow@geocities.jp"/>
    <x v="0"/>
    <s v="Rob"/>
    <s v="D"/>
    <x v="1"/>
    <n v="5.3699999999999992"/>
    <n v="32.22"/>
    <x v="0"/>
    <x v="2"/>
    <x v="0"/>
  </r>
  <r>
    <s v="AWP-11469-510"/>
    <x v="36"/>
    <x v="824"/>
    <s v="E-D-1"/>
    <n v="2"/>
    <n v="0"/>
    <s v="rsticklerox@printfriendly.com"/>
    <x v="2"/>
    <s v="Exc"/>
    <s v="D"/>
    <x v="0"/>
    <n v="12.15"/>
    <n v="24.3"/>
    <x v="1"/>
    <x v="2"/>
    <x v="1"/>
  </r>
  <r>
    <s v="KXA-27983-918"/>
    <x v="642"/>
    <x v="825"/>
    <s v="R-L-0.5"/>
    <n v="5"/>
    <n v="0"/>
    <s v=""/>
    <x v="0"/>
    <s v="Rob"/>
    <s v="L"/>
    <x v="1"/>
    <n v="7.169999999999999"/>
    <n v="35.849999999999994"/>
    <x v="0"/>
    <x v="1"/>
    <x v="1"/>
  </r>
  <r>
    <s v="VKQ-39009-292"/>
    <x v="219"/>
    <x v="822"/>
    <s v="L-M-1"/>
    <n v="5"/>
    <n v="0"/>
    <s v=""/>
    <x v="0"/>
    <s v="Lib"/>
    <s v="M"/>
    <x v="0"/>
    <n v="14.55"/>
    <n v="72.75"/>
    <x v="3"/>
    <x v="0"/>
    <x v="1"/>
  </r>
  <r>
    <s v="PDB-98743-282"/>
    <x v="643"/>
    <x v="826"/>
    <s v="L-L-1"/>
    <n v="3"/>
    <n v="0"/>
    <s v=""/>
    <x v="1"/>
    <s v="Lib"/>
    <s v="L"/>
    <x v="0"/>
    <n v="15.85"/>
    <n v="47.55"/>
    <x v="3"/>
    <x v="1"/>
    <x v="1"/>
  </r>
  <r>
    <s v="SXW-34014-556"/>
    <x v="644"/>
    <x v="827"/>
    <s v="R-L-0.2"/>
    <n v="1"/>
    <n v="0"/>
    <s v="djevonp1@ibm.com"/>
    <x v="0"/>
    <s v="Rob"/>
    <s v="L"/>
    <x v="3"/>
    <n v="3.5849999999999995"/>
    <n v="3.5849999999999995"/>
    <x v="0"/>
    <x v="1"/>
    <x v="0"/>
  </r>
  <r>
    <s v="QOJ-38788-727"/>
    <x v="136"/>
    <x v="828"/>
    <s v="E-M-2.5"/>
    <n v="5"/>
    <n v="0"/>
    <s v="hrannerp2@omniture.com"/>
    <x v="0"/>
    <s v="Exc"/>
    <s v="M"/>
    <x v="2"/>
    <n v="31.624999999999996"/>
    <n v="158.12499999999997"/>
    <x v="1"/>
    <x v="0"/>
    <x v="1"/>
  </r>
  <r>
    <s v="TGF-38649-658"/>
    <x v="645"/>
    <x v="829"/>
    <s v="L-M-0.5"/>
    <n v="2"/>
    <n v="0"/>
    <s v="bimriep3@addtoany.com"/>
    <x v="0"/>
    <s v="Lib"/>
    <s v="M"/>
    <x v="1"/>
    <n v="8.73"/>
    <n v="17.46"/>
    <x v="3"/>
    <x v="0"/>
    <x v="1"/>
  </r>
  <r>
    <s v="EAI-25194-209"/>
    <x v="646"/>
    <x v="830"/>
    <s v="A-L-2.5"/>
    <n v="5"/>
    <n v="0"/>
    <s v="dsopperp4@eventbrite.com"/>
    <x v="0"/>
    <s v="Ara"/>
    <s v="L"/>
    <x v="2"/>
    <n v="29.784999999999997"/>
    <n v="148.92499999999998"/>
    <x v="2"/>
    <x v="1"/>
    <x v="1"/>
  </r>
  <r>
    <s v="IJK-34441-720"/>
    <x v="647"/>
    <x v="831"/>
    <s v="A-M-0.5"/>
    <n v="6"/>
    <n v="0"/>
    <s v=""/>
    <x v="0"/>
    <s v="Ara"/>
    <s v="M"/>
    <x v="1"/>
    <n v="6.75"/>
    <n v="40.5"/>
    <x v="2"/>
    <x v="0"/>
    <x v="0"/>
  </r>
  <r>
    <s v="ZMC-00336-619"/>
    <x v="591"/>
    <x v="832"/>
    <s v="A-M-0.5"/>
    <n v="4"/>
    <n v="0"/>
    <s v="lledgleyp6@de.vu"/>
    <x v="0"/>
    <s v="Ara"/>
    <s v="M"/>
    <x v="1"/>
    <n v="6.75"/>
    <n v="27"/>
    <x v="2"/>
    <x v="0"/>
    <x v="0"/>
  </r>
  <r>
    <s v="UPX-54529-618"/>
    <x v="648"/>
    <x v="833"/>
    <s v="L-D-1"/>
    <n v="3"/>
    <n v="0"/>
    <s v="tmenaryp7@phoca.cz"/>
    <x v="0"/>
    <s v="Lib"/>
    <s v="D"/>
    <x v="0"/>
    <n v="12.95"/>
    <n v="38.849999999999994"/>
    <x v="3"/>
    <x v="2"/>
    <x v="1"/>
  </r>
  <r>
    <s v="DLX-01059-899"/>
    <x v="191"/>
    <x v="834"/>
    <s v="R-L-1"/>
    <n v="5"/>
    <n v="0"/>
    <s v="gciccottip8@so-net.ne.jp"/>
    <x v="0"/>
    <s v="Rob"/>
    <s v="L"/>
    <x v="0"/>
    <n v="11.95"/>
    <n v="59.75"/>
    <x v="0"/>
    <x v="1"/>
    <x v="1"/>
  </r>
  <r>
    <s v="MEK-85120-243"/>
    <x v="649"/>
    <x v="835"/>
    <s v="R-L-0.2"/>
    <n v="3"/>
    <n v="0"/>
    <s v=""/>
    <x v="0"/>
    <s v="Rob"/>
    <s v="L"/>
    <x v="3"/>
    <n v="3.5849999999999995"/>
    <n v="10.754999999999999"/>
    <x v="0"/>
    <x v="1"/>
    <x v="1"/>
  </r>
  <r>
    <s v="NFI-37188-246"/>
    <x v="553"/>
    <x v="836"/>
    <s v="A-D-2.5"/>
    <n v="4"/>
    <n v="0"/>
    <s v="wjallinpa@pcworld.com"/>
    <x v="0"/>
    <s v="Ara"/>
    <s v="D"/>
    <x v="2"/>
    <n v="22.884999999999998"/>
    <n v="91.539999999999992"/>
    <x v="2"/>
    <x v="2"/>
    <x v="1"/>
  </r>
  <r>
    <s v="BXH-62195-013"/>
    <x v="584"/>
    <x v="837"/>
    <s v="A-M-1"/>
    <n v="4"/>
    <n v="0"/>
    <s v="mbogeypb@thetimes.co.uk"/>
    <x v="0"/>
    <s v="Ara"/>
    <s v="M"/>
    <x v="0"/>
    <n v="11.25"/>
    <n v="45"/>
    <x v="2"/>
    <x v="0"/>
    <x v="0"/>
  </r>
  <r>
    <s v="YLK-78851-470"/>
    <x v="650"/>
    <x v="838"/>
    <s v="R-M-2.5"/>
    <n v="6"/>
    <n v="0"/>
    <s v=""/>
    <x v="0"/>
    <s v="Rob"/>
    <s v="M"/>
    <x v="2"/>
    <n v="22.884999999999998"/>
    <n v="137.31"/>
    <x v="0"/>
    <x v="0"/>
    <x v="0"/>
  </r>
  <r>
    <s v="DXY-76225-633"/>
    <x v="121"/>
    <x v="839"/>
    <s v="A-M-0.5"/>
    <n v="1"/>
    <n v="0"/>
    <s v="mcobbledickpd@ucsd.edu"/>
    <x v="0"/>
    <s v="Ara"/>
    <s v="M"/>
    <x v="1"/>
    <n v="6.75"/>
    <n v="6.75"/>
    <x v="2"/>
    <x v="0"/>
    <x v="1"/>
  </r>
  <r>
    <s v="UHP-24614-199"/>
    <x v="472"/>
    <x v="840"/>
    <s v="A-M-1"/>
    <n v="4"/>
    <n v="0"/>
    <s v="alewrype@whitehouse.gov"/>
    <x v="0"/>
    <s v="Ara"/>
    <s v="M"/>
    <x v="0"/>
    <n v="11.25"/>
    <n v="45"/>
    <x v="2"/>
    <x v="0"/>
    <x v="1"/>
  </r>
  <r>
    <s v="HBY-35655-049"/>
    <x v="594"/>
    <x v="841"/>
    <s v="E-D-2.5"/>
    <n v="3"/>
    <n v="0"/>
    <s v="ihesselpf@ox.ac.uk"/>
    <x v="0"/>
    <s v="Exc"/>
    <s v="D"/>
    <x v="2"/>
    <n v="27.945"/>
    <n v="83.835000000000008"/>
    <x v="1"/>
    <x v="2"/>
    <x v="0"/>
  </r>
  <r>
    <s v="DCE-22886-861"/>
    <x v="89"/>
    <x v="842"/>
    <s v="E-D-0.2"/>
    <n v="1"/>
    <n v="0"/>
    <s v=""/>
    <x v="1"/>
    <s v="Exc"/>
    <s v="D"/>
    <x v="3"/>
    <n v="3.645"/>
    <n v="3.645"/>
    <x v="1"/>
    <x v="2"/>
    <x v="0"/>
  </r>
  <r>
    <s v="QTG-93823-843"/>
    <x v="651"/>
    <x v="843"/>
    <s v="A-M-0.5"/>
    <n v="1"/>
    <n v="0"/>
    <s v="csorrellph@amazon.com"/>
    <x v="2"/>
    <s v="Ara"/>
    <s v="M"/>
    <x v="1"/>
    <n v="6.75"/>
    <n v="6.75"/>
    <x v="2"/>
    <x v="0"/>
    <x v="1"/>
  </r>
  <r>
    <s v="QTG-93823-843"/>
    <x v="651"/>
    <x v="843"/>
    <s v="E-D-0.5"/>
    <n v="3"/>
    <n v="0"/>
    <s v="csorrellph@amazon.com"/>
    <x v="2"/>
    <s v="Exc"/>
    <s v="D"/>
    <x v="1"/>
    <n v="7.29"/>
    <n v="21.87"/>
    <x v="1"/>
    <x v="2"/>
    <x v="1"/>
  </r>
  <r>
    <s v="WFT-16178-396"/>
    <x v="249"/>
    <x v="844"/>
    <s v="R-D-0.2"/>
    <n v="5"/>
    <n v="0"/>
    <s v="qheavysidepj@unc.edu"/>
    <x v="0"/>
    <s v="Rob"/>
    <s v="D"/>
    <x v="3"/>
    <n v="2.6849999999999996"/>
    <n v="13.424999999999997"/>
    <x v="0"/>
    <x v="2"/>
    <x v="0"/>
  </r>
  <r>
    <s v="ERC-54560-934"/>
    <x v="652"/>
    <x v="845"/>
    <s v="R-D-2.5"/>
    <n v="6"/>
    <n v="0"/>
    <s v="hreuvenpk@whitehouse.gov"/>
    <x v="0"/>
    <s v="Rob"/>
    <s v="D"/>
    <x v="2"/>
    <n v="20.584999999999997"/>
    <n v="123.50999999999999"/>
    <x v="0"/>
    <x v="2"/>
    <x v="1"/>
  </r>
  <r>
    <s v="RUK-78200-416"/>
    <x v="653"/>
    <x v="846"/>
    <s v="L-D-0.2"/>
    <n v="2"/>
    <n v="0"/>
    <s v="mattwoolpl@nba.com"/>
    <x v="0"/>
    <s v="Lib"/>
    <s v="D"/>
    <x v="3"/>
    <n v="3.8849999999999998"/>
    <n v="7.77"/>
    <x v="3"/>
    <x v="2"/>
    <x v="1"/>
  </r>
  <r>
    <s v="KHK-13105-388"/>
    <x v="177"/>
    <x v="847"/>
    <s v="A-M-1"/>
    <n v="6"/>
    <n v="0"/>
    <s v=""/>
    <x v="0"/>
    <s v="Ara"/>
    <s v="M"/>
    <x v="0"/>
    <n v="11.25"/>
    <n v="67.5"/>
    <x v="2"/>
    <x v="0"/>
    <x v="0"/>
  </r>
  <r>
    <s v="NJR-03699-189"/>
    <x v="22"/>
    <x v="848"/>
    <s v="E-D-2.5"/>
    <n v="1"/>
    <n v="0"/>
    <s v="gwynespn@dagondesign.com"/>
    <x v="0"/>
    <s v="Exc"/>
    <s v="D"/>
    <x v="2"/>
    <n v="27.945"/>
    <n v="27.945"/>
    <x v="1"/>
    <x v="2"/>
    <x v="1"/>
  </r>
  <r>
    <s v="PJV-20427-019"/>
    <x v="508"/>
    <x v="849"/>
    <s v="A-L-2.5"/>
    <n v="3"/>
    <n v="0"/>
    <s v="cmaccourtpo@amazon.com"/>
    <x v="0"/>
    <s v="Ara"/>
    <s v="L"/>
    <x v="2"/>
    <n v="29.784999999999997"/>
    <n v="89.35499999999999"/>
    <x v="2"/>
    <x v="1"/>
    <x v="1"/>
  </r>
  <r>
    <s v="UGK-07613-982"/>
    <x v="654"/>
    <x v="822"/>
    <s v="A-M-0.5"/>
    <n v="3"/>
    <n v="0"/>
    <s v=""/>
    <x v="0"/>
    <s v="Ara"/>
    <s v="M"/>
    <x v="1"/>
    <n v="6.75"/>
    <n v="20.25"/>
    <x v="2"/>
    <x v="0"/>
    <x v="1"/>
  </r>
  <r>
    <s v="OLA-68289-577"/>
    <x v="524"/>
    <x v="850"/>
    <s v="A-M-0.5"/>
    <n v="5"/>
    <n v="0"/>
    <s v="ewilsonepq@eepurl.com"/>
    <x v="0"/>
    <s v="Ara"/>
    <s v="M"/>
    <x v="1"/>
    <n v="6.75"/>
    <n v="33.75"/>
    <x v="2"/>
    <x v="0"/>
    <x v="0"/>
  </r>
  <r>
    <s v="TNR-84447-052"/>
    <x v="655"/>
    <x v="851"/>
    <s v="E-D-2.5"/>
    <n v="4"/>
    <n v="0"/>
    <s v="dduffiepr@time.com"/>
    <x v="0"/>
    <s v="Exc"/>
    <s v="D"/>
    <x v="2"/>
    <n v="27.945"/>
    <n v="111.78"/>
    <x v="1"/>
    <x v="2"/>
    <x v="1"/>
  </r>
  <r>
    <s v="FBZ-64200-586"/>
    <x v="523"/>
    <x v="852"/>
    <s v="E-M-2.5"/>
    <n v="2"/>
    <n v="0"/>
    <s v="mmatiasekps@ucoz.ru"/>
    <x v="0"/>
    <s v="Exc"/>
    <s v="M"/>
    <x v="2"/>
    <n v="31.624999999999996"/>
    <n v="63.249999999999993"/>
    <x v="1"/>
    <x v="0"/>
    <x v="0"/>
  </r>
  <r>
    <s v="OBN-66334-505"/>
    <x v="656"/>
    <x v="853"/>
    <s v="E-L-0.2"/>
    <n v="2"/>
    <n v="0"/>
    <s v="jcamillopt@shinystat.com"/>
    <x v="0"/>
    <s v="Exc"/>
    <s v="L"/>
    <x v="3"/>
    <n v="4.4550000000000001"/>
    <n v="8.91"/>
    <x v="1"/>
    <x v="1"/>
    <x v="0"/>
  </r>
  <r>
    <s v="NXM-89323-646"/>
    <x v="657"/>
    <x v="854"/>
    <s v="E-D-1"/>
    <n v="1"/>
    <n v="0"/>
    <s v="kphilbrickpu@cdc.gov"/>
    <x v="0"/>
    <s v="Exc"/>
    <s v="D"/>
    <x v="0"/>
    <n v="12.15"/>
    <n v="12.15"/>
    <x v="1"/>
    <x v="2"/>
    <x v="0"/>
  </r>
  <r>
    <s v="NHI-23264-055"/>
    <x v="658"/>
    <x v="855"/>
    <s v="A-D-0.5"/>
    <n v="4"/>
    <n v="0"/>
    <s v=""/>
    <x v="0"/>
    <s v="Ara"/>
    <s v="D"/>
    <x v="1"/>
    <n v="5.97"/>
    <n v="23.88"/>
    <x v="2"/>
    <x v="2"/>
    <x v="0"/>
  </r>
  <r>
    <s v="EQH-53569-934"/>
    <x v="659"/>
    <x v="856"/>
    <s v="E-M-1"/>
    <n v="4"/>
    <n v="0"/>
    <s v="bsillispw@istockphoto.com"/>
    <x v="0"/>
    <s v="Exc"/>
    <s v="M"/>
    <x v="0"/>
    <n v="13.75"/>
    <n v="55"/>
    <x v="1"/>
    <x v="0"/>
    <x v="1"/>
  </r>
  <r>
    <s v="XKK-06692-189"/>
    <x v="558"/>
    <x v="857"/>
    <s v="R-D-1"/>
    <n v="3"/>
    <n v="0"/>
    <s v=""/>
    <x v="0"/>
    <s v="Rob"/>
    <s v="D"/>
    <x v="0"/>
    <n v="8.9499999999999993"/>
    <n v="26.849999999999998"/>
    <x v="0"/>
    <x v="2"/>
    <x v="0"/>
  </r>
  <r>
    <s v="BYP-16005-016"/>
    <x v="660"/>
    <x v="858"/>
    <s v="R-M-2.5"/>
    <n v="5"/>
    <n v="0"/>
    <s v="rcuttspy@techcrunch.com"/>
    <x v="0"/>
    <s v="Rob"/>
    <s v="M"/>
    <x v="2"/>
    <n v="22.884999999999998"/>
    <n v="114.42499999999998"/>
    <x v="0"/>
    <x v="0"/>
    <x v="1"/>
  </r>
  <r>
    <s v="LWS-13938-905"/>
    <x v="661"/>
    <x v="859"/>
    <s v="A-M-2.5"/>
    <n v="6"/>
    <n v="0"/>
    <s v="mdelvespz@nature.com"/>
    <x v="0"/>
    <s v="Ara"/>
    <s v="M"/>
    <x v="2"/>
    <n v="25.874999999999996"/>
    <n v="155.24999999999997"/>
    <x v="2"/>
    <x v="0"/>
    <x v="0"/>
  </r>
  <r>
    <s v="OLH-95722-362"/>
    <x v="662"/>
    <x v="860"/>
    <s v="L-D-0.5"/>
    <n v="3"/>
    <n v="0"/>
    <s v="dgrittonq0@nydailynews.com"/>
    <x v="0"/>
    <s v="Lib"/>
    <s v="D"/>
    <x v="1"/>
    <n v="7.77"/>
    <n v="23.31"/>
    <x v="3"/>
    <x v="2"/>
    <x v="0"/>
  </r>
  <r>
    <s v="OLH-95722-362"/>
    <x v="662"/>
    <x v="860"/>
    <s v="R-M-2.5"/>
    <n v="4"/>
    <n v="0"/>
    <s v="dgrittonq0@nydailynews.com"/>
    <x v="0"/>
    <s v="Rob"/>
    <s v="M"/>
    <x v="2"/>
    <n v="22.884999999999998"/>
    <n v="91.539999999999992"/>
    <x v="0"/>
    <x v="0"/>
    <x v="0"/>
  </r>
  <r>
    <s v="KCW-50949-318"/>
    <x v="184"/>
    <x v="861"/>
    <s v="E-L-1"/>
    <n v="5"/>
    <n v="0"/>
    <s v="dgutq2@umich.edu"/>
    <x v="0"/>
    <s v="Exc"/>
    <s v="L"/>
    <x v="0"/>
    <n v="14.85"/>
    <n v="74.25"/>
    <x v="1"/>
    <x v="1"/>
    <x v="0"/>
  </r>
  <r>
    <s v="JGZ-16947-591"/>
    <x v="663"/>
    <x v="862"/>
    <s v="L-L-0.2"/>
    <n v="6"/>
    <n v="0"/>
    <s v="wpummeryq3@topsy.com"/>
    <x v="0"/>
    <s v="Lib"/>
    <s v="L"/>
    <x v="3"/>
    <n v="4.7549999999999999"/>
    <n v="28.53"/>
    <x v="3"/>
    <x v="1"/>
    <x v="1"/>
  </r>
  <r>
    <s v="LXS-63326-144"/>
    <x v="334"/>
    <x v="863"/>
    <s v="R-L-0.5"/>
    <n v="2"/>
    <n v="0"/>
    <s v="gsiudaq4@nytimes.com"/>
    <x v="0"/>
    <s v="Rob"/>
    <s v="L"/>
    <x v="1"/>
    <n v="7.169999999999999"/>
    <n v="14.339999999999998"/>
    <x v="0"/>
    <x v="1"/>
    <x v="0"/>
  </r>
  <r>
    <s v="CZG-86544-655"/>
    <x v="664"/>
    <x v="864"/>
    <s v="A-L-0.5"/>
    <n v="2"/>
    <n v="0"/>
    <s v="hcrowneq5@wufoo.com"/>
    <x v="1"/>
    <s v="Ara"/>
    <s v="L"/>
    <x v="1"/>
    <n v="7.77"/>
    <n v="15.54"/>
    <x v="2"/>
    <x v="1"/>
    <x v="0"/>
  </r>
  <r>
    <s v="WFV-88138-247"/>
    <x v="24"/>
    <x v="865"/>
    <s v="R-L-1"/>
    <n v="3"/>
    <n v="0"/>
    <s v="vpawseyq6@tiny.cc"/>
    <x v="0"/>
    <s v="Rob"/>
    <s v="L"/>
    <x v="0"/>
    <n v="11.95"/>
    <n v="35.849999999999994"/>
    <x v="0"/>
    <x v="1"/>
    <x v="1"/>
  </r>
  <r>
    <s v="RFG-28227-288"/>
    <x v="12"/>
    <x v="866"/>
    <s v="A-L-0.5"/>
    <n v="6"/>
    <n v="0"/>
    <s v="awaterhouseq7@istockphoto.com"/>
    <x v="0"/>
    <s v="Ara"/>
    <s v="L"/>
    <x v="1"/>
    <n v="7.77"/>
    <n v="46.62"/>
    <x v="2"/>
    <x v="1"/>
    <x v="1"/>
  </r>
  <r>
    <s v="QAK-77286-758"/>
    <x v="105"/>
    <x v="867"/>
    <s v="R-L-0.5"/>
    <n v="5"/>
    <n v="0"/>
    <s v="fhaughianq8@1688.com"/>
    <x v="0"/>
    <s v="Rob"/>
    <s v="L"/>
    <x v="1"/>
    <n v="7.169999999999999"/>
    <n v="35.849999999999994"/>
    <x v="0"/>
    <x v="1"/>
    <x v="1"/>
  </r>
  <r>
    <s v="CZD-56716-840"/>
    <x v="665"/>
    <x v="868"/>
    <s v="L-D-2.5"/>
    <n v="4"/>
    <n v="0"/>
    <s v=""/>
    <x v="0"/>
    <s v="Lib"/>
    <s v="D"/>
    <x v="2"/>
    <n v="29.784999999999997"/>
    <n v="119.13999999999999"/>
    <x v="3"/>
    <x v="2"/>
    <x v="1"/>
  </r>
  <r>
    <s v="UBI-59229-277"/>
    <x v="44"/>
    <x v="869"/>
    <s v="L-D-0.5"/>
    <n v="3"/>
    <n v="0"/>
    <s v=""/>
    <x v="0"/>
    <s v="Lib"/>
    <s v="D"/>
    <x v="1"/>
    <n v="7.77"/>
    <n v="23.31"/>
    <x v="3"/>
    <x v="2"/>
    <x v="1"/>
  </r>
  <r>
    <s v="WJJ-37489-898"/>
    <x v="171"/>
    <x v="870"/>
    <s v="A-M-1"/>
    <n v="1"/>
    <n v="0"/>
    <s v="rfaltinqb@topsy.com"/>
    <x v="1"/>
    <s v="Ara"/>
    <s v="M"/>
    <x v="0"/>
    <n v="11.25"/>
    <n v="11.25"/>
    <x v="2"/>
    <x v="0"/>
    <x v="1"/>
  </r>
  <r>
    <s v="ORX-57454-917"/>
    <x v="328"/>
    <x v="871"/>
    <s v="E-D-2.5"/>
    <n v="3"/>
    <n v="0"/>
    <s v="gcheekeqc@sitemeter.com"/>
    <x v="2"/>
    <s v="Exc"/>
    <s v="D"/>
    <x v="2"/>
    <n v="27.945"/>
    <n v="83.835000000000008"/>
    <x v="1"/>
    <x v="2"/>
    <x v="0"/>
  </r>
  <r>
    <s v="GRB-68838-629"/>
    <x v="648"/>
    <x v="872"/>
    <s v="R-L-2.5"/>
    <n v="4"/>
    <n v="0"/>
    <s v="grattqd@phpbb.com"/>
    <x v="1"/>
    <s v="Rob"/>
    <s v="L"/>
    <x v="2"/>
    <n v="27.484999999999996"/>
    <n v="109.93999999999998"/>
    <x v="0"/>
    <x v="1"/>
    <x v="1"/>
  </r>
  <r>
    <s v="SHT-04865-419"/>
    <x v="666"/>
    <x v="873"/>
    <s v="R-L-0.2"/>
    <n v="4"/>
    <n v="0"/>
    <s v=""/>
    <x v="0"/>
    <s v="Rob"/>
    <s v="L"/>
    <x v="3"/>
    <n v="3.5849999999999995"/>
    <n v="14.339999999999998"/>
    <x v="0"/>
    <x v="1"/>
    <x v="0"/>
  </r>
  <r>
    <s v="UQI-28177-865"/>
    <x v="577"/>
    <x v="874"/>
    <s v="R-L-0.2"/>
    <n v="6"/>
    <n v="0"/>
    <s v="ieberleinqf@hc360.com"/>
    <x v="0"/>
    <s v="Rob"/>
    <s v="L"/>
    <x v="3"/>
    <n v="3.5849999999999995"/>
    <n v="21.509999999999998"/>
    <x v="0"/>
    <x v="1"/>
    <x v="1"/>
  </r>
  <r>
    <s v="OIB-13664-879"/>
    <x v="114"/>
    <x v="875"/>
    <s v="A-M-1"/>
    <n v="2"/>
    <n v="0"/>
    <s v="jdrengqg@uiuc.edu"/>
    <x v="1"/>
    <s v="Ara"/>
    <s v="M"/>
    <x v="0"/>
    <n v="11.25"/>
    <n v="22.5"/>
    <x v="2"/>
    <x v="0"/>
    <x v="0"/>
  </r>
  <r>
    <s v="PJS-30996-485"/>
    <x v="4"/>
    <x v="857"/>
    <s v="A-L-0.2"/>
    <n v="1"/>
    <n v="0"/>
    <s v=""/>
    <x v="0"/>
    <s v="Ara"/>
    <s v="L"/>
    <x v="3"/>
    <n v="3.8849999999999998"/>
    <n v="3.8849999999999998"/>
    <x v="2"/>
    <x v="1"/>
    <x v="0"/>
  </r>
  <r>
    <s v="HEL-86709-449"/>
    <x v="667"/>
    <x v="857"/>
    <s v="E-D-2.5"/>
    <n v="1"/>
    <n v="0"/>
    <s v=""/>
    <x v="0"/>
    <s v="Exc"/>
    <s v="D"/>
    <x v="2"/>
    <n v="27.945"/>
    <n v="27.945"/>
    <x v="1"/>
    <x v="2"/>
    <x v="0"/>
  </r>
  <r>
    <s v="NCH-55389-562"/>
    <x v="110"/>
    <x v="857"/>
    <s v="E-L-2.5"/>
    <n v="5"/>
    <n v="0"/>
    <s v=""/>
    <x v="0"/>
    <s v="Exc"/>
    <s v="L"/>
    <x v="2"/>
    <n v="34.154999999999994"/>
    <n v="170.77499999999998"/>
    <x v="1"/>
    <x v="1"/>
    <x v="0"/>
  </r>
  <r>
    <s v="NCH-55389-562"/>
    <x v="110"/>
    <x v="857"/>
    <s v="R-L-2.5"/>
    <n v="2"/>
    <n v="0"/>
    <s v=""/>
    <x v="0"/>
    <s v="Rob"/>
    <s v="L"/>
    <x v="2"/>
    <n v="27.484999999999996"/>
    <n v="54.969999999999992"/>
    <x v="0"/>
    <x v="1"/>
    <x v="0"/>
  </r>
  <r>
    <s v="NCH-55389-562"/>
    <x v="110"/>
    <x v="857"/>
    <s v="E-L-1"/>
    <n v="1"/>
    <n v="0"/>
    <s v=""/>
    <x v="0"/>
    <s v="Exc"/>
    <s v="L"/>
    <x v="0"/>
    <n v="14.85"/>
    <n v="14.85"/>
    <x v="1"/>
    <x v="1"/>
    <x v="0"/>
  </r>
  <r>
    <s v="NCH-55389-562"/>
    <x v="110"/>
    <x v="857"/>
    <s v="A-L-0.2"/>
    <n v="2"/>
    <n v="0"/>
    <s v=""/>
    <x v="0"/>
    <s v="Ara"/>
    <s v="L"/>
    <x v="3"/>
    <n v="3.8849999999999998"/>
    <n v="7.77"/>
    <x v="2"/>
    <x v="1"/>
    <x v="0"/>
  </r>
  <r>
    <s v="GUG-45603-775"/>
    <x v="668"/>
    <x v="876"/>
    <s v="L-L-0.2"/>
    <n v="5"/>
    <n v="0"/>
    <s v="rstrathernqn@devhub.com"/>
    <x v="0"/>
    <s v="Lib"/>
    <s v="L"/>
    <x v="3"/>
    <n v="4.7549999999999999"/>
    <n v="23.774999999999999"/>
    <x v="3"/>
    <x v="1"/>
    <x v="0"/>
  </r>
  <r>
    <s v="KJB-98240-098"/>
    <x v="422"/>
    <x v="877"/>
    <s v="L-L-1"/>
    <n v="5"/>
    <n v="0"/>
    <s v="cmiguelqo@exblog.jp"/>
    <x v="0"/>
    <s v="Lib"/>
    <s v="L"/>
    <x v="0"/>
    <n v="15.85"/>
    <n v="79.25"/>
    <x v="3"/>
    <x v="1"/>
    <x v="0"/>
  </r>
  <r>
    <s v="JMS-48374-462"/>
    <x v="669"/>
    <x v="878"/>
    <s v="A-D-2.5"/>
    <n v="2"/>
    <n v="0"/>
    <s v=""/>
    <x v="0"/>
    <s v="Ara"/>
    <s v="D"/>
    <x v="2"/>
    <n v="22.884999999999998"/>
    <n v="45.769999999999996"/>
    <x v="2"/>
    <x v="2"/>
    <x v="0"/>
  </r>
  <r>
    <s v="YIT-15877-117"/>
    <x v="670"/>
    <x v="879"/>
    <s v="R-D-1"/>
    <n v="1"/>
    <n v="0"/>
    <s v="mrocksqq@exblog.jp"/>
    <x v="1"/>
    <s v="Rob"/>
    <s v="D"/>
    <x v="0"/>
    <n v="8.9499999999999993"/>
    <n v="8.9499999999999993"/>
    <x v="0"/>
    <x v="2"/>
    <x v="0"/>
  </r>
  <r>
    <s v="YVK-82679-655"/>
    <x v="341"/>
    <x v="880"/>
    <s v="R-M-0.5"/>
    <n v="4"/>
    <n v="0"/>
    <s v="yburrellsqr@vinaora.com"/>
    <x v="0"/>
    <s v="Rob"/>
    <s v="M"/>
    <x v="1"/>
    <n v="5.97"/>
    <n v="23.88"/>
    <x v="0"/>
    <x v="0"/>
    <x v="0"/>
  </r>
  <r>
    <s v="TYH-81940-054"/>
    <x v="671"/>
    <x v="881"/>
    <s v="E-L-0.2"/>
    <n v="5"/>
    <n v="0"/>
    <s v="cgoodrumqs@goodreads.com"/>
    <x v="0"/>
    <s v="Exc"/>
    <s v="L"/>
    <x v="3"/>
    <n v="4.4550000000000001"/>
    <n v="22.274999999999999"/>
    <x v="1"/>
    <x v="1"/>
    <x v="1"/>
  </r>
  <r>
    <s v="HTY-30660-254"/>
    <x v="672"/>
    <x v="882"/>
    <s v="R-M-1"/>
    <n v="3"/>
    <n v="0"/>
    <s v="jjefferysqt@blog.com"/>
    <x v="0"/>
    <s v="Rob"/>
    <s v="M"/>
    <x v="0"/>
    <n v="9.9499999999999993"/>
    <n v="29.849999999999998"/>
    <x v="0"/>
    <x v="0"/>
    <x v="0"/>
  </r>
  <r>
    <s v="GPW-43956-761"/>
    <x v="673"/>
    <x v="883"/>
    <s v="E-L-0.5"/>
    <n v="6"/>
    <n v="0"/>
    <s v="bwardellqu@adobe.com"/>
    <x v="0"/>
    <s v="Exc"/>
    <s v="L"/>
    <x v="1"/>
    <n v="8.91"/>
    <n v="53.46"/>
    <x v="1"/>
    <x v="1"/>
    <x v="0"/>
  </r>
  <r>
    <s v="DWY-56352-412"/>
    <x v="674"/>
    <x v="884"/>
    <s v="R-D-0.2"/>
    <n v="1"/>
    <n v="0"/>
    <s v="zwalisiakqv@ucsd.edu"/>
    <x v="1"/>
    <s v="Rob"/>
    <s v="D"/>
    <x v="3"/>
    <n v="2.6849999999999996"/>
    <n v="2.6849999999999996"/>
    <x v="0"/>
    <x v="2"/>
    <x v="0"/>
  </r>
  <r>
    <s v="PUH-55647-976"/>
    <x v="675"/>
    <x v="885"/>
    <s v="R-M-0.2"/>
    <n v="2"/>
    <n v="0"/>
    <s v="wleopoldqw@blogspot.com"/>
    <x v="0"/>
    <s v="Rob"/>
    <s v="M"/>
    <x v="3"/>
    <n v="2.9849999999999999"/>
    <n v="5.97"/>
    <x v="0"/>
    <x v="0"/>
    <x v="1"/>
  </r>
  <r>
    <s v="DTB-71371-705"/>
    <x v="539"/>
    <x v="886"/>
    <s v="L-D-1"/>
    <n v="1"/>
    <n v="0"/>
    <s v="cshaldersqx@cisco.com"/>
    <x v="0"/>
    <s v="Lib"/>
    <s v="D"/>
    <x v="0"/>
    <n v="12.95"/>
    <n v="12.95"/>
    <x v="3"/>
    <x v="2"/>
    <x v="0"/>
  </r>
  <r>
    <s v="ZDC-64769-740"/>
    <x v="676"/>
    <x v="887"/>
    <s v="E-M-0.5"/>
    <n v="1"/>
    <n v="0"/>
    <s v=""/>
    <x v="0"/>
    <s v="Exc"/>
    <s v="M"/>
    <x v="1"/>
    <n v="8.25"/>
    <n v="8.25"/>
    <x v="1"/>
    <x v="0"/>
    <x v="1"/>
  </r>
  <r>
    <s v="TED-81959-419"/>
    <x v="677"/>
    <x v="888"/>
    <s v="A-L-2.5"/>
    <n v="5"/>
    <n v="0"/>
    <s v="nfurberqz@jugem.jp"/>
    <x v="0"/>
    <s v="Ara"/>
    <s v="L"/>
    <x v="2"/>
    <n v="29.784999999999997"/>
    <n v="148.92499999999998"/>
    <x v="2"/>
    <x v="1"/>
    <x v="1"/>
  </r>
  <r>
    <s v="FDO-25756-141"/>
    <x v="629"/>
    <x v="889"/>
    <s v="A-L-2.5"/>
    <n v="3"/>
    <n v="0"/>
    <s v=""/>
    <x v="1"/>
    <s v="Ara"/>
    <s v="L"/>
    <x v="2"/>
    <n v="29.784999999999997"/>
    <n v="89.35499999999999"/>
    <x v="2"/>
    <x v="1"/>
    <x v="0"/>
  </r>
  <r>
    <s v="HKN-31467-517"/>
    <x v="662"/>
    <x v="890"/>
    <s v="L-M-1"/>
    <n v="6"/>
    <n v="0"/>
    <s v="ckeaver1@ucoz.com"/>
    <x v="0"/>
    <s v="Lib"/>
    <s v="M"/>
    <x v="0"/>
    <n v="14.55"/>
    <n v="87.300000000000011"/>
    <x v="3"/>
    <x v="0"/>
    <x v="1"/>
  </r>
  <r>
    <s v="POF-29666-012"/>
    <x v="102"/>
    <x v="891"/>
    <s v="R-D-0.5"/>
    <n v="1"/>
    <n v="0"/>
    <s v="sroseboroughr2@virginia.edu"/>
    <x v="0"/>
    <s v="Rob"/>
    <s v="D"/>
    <x v="1"/>
    <n v="5.3699999999999992"/>
    <n v="5.3699999999999992"/>
    <x v="0"/>
    <x v="2"/>
    <x v="0"/>
  </r>
  <r>
    <s v="IRX-59256-644"/>
    <x v="678"/>
    <x v="892"/>
    <s v="A-D-0.2"/>
    <n v="3"/>
    <n v="0"/>
    <s v="ckingwellr3@squarespace.com"/>
    <x v="1"/>
    <s v="Ara"/>
    <s v="D"/>
    <x v="3"/>
    <n v="2.9849999999999999"/>
    <n v="8.9550000000000001"/>
    <x v="2"/>
    <x v="2"/>
    <x v="0"/>
  </r>
  <r>
    <s v="LTN-89139-350"/>
    <x v="679"/>
    <x v="893"/>
    <s v="R-L-2.5"/>
    <n v="5"/>
    <n v="0"/>
    <s v="kcantor4@gmpg.org"/>
    <x v="0"/>
    <s v="Rob"/>
    <s v="L"/>
    <x v="2"/>
    <n v="27.484999999999996"/>
    <n v="137.42499999999998"/>
    <x v="0"/>
    <x v="1"/>
    <x v="0"/>
  </r>
  <r>
    <s v="TXF-79780-017"/>
    <x v="112"/>
    <x v="894"/>
    <s v="R-L-1"/>
    <n v="5"/>
    <n v="0"/>
    <s v="mblakemorer5@nsw.gov.au"/>
    <x v="0"/>
    <s v="Rob"/>
    <s v="L"/>
    <x v="0"/>
    <n v="11.95"/>
    <n v="59.75"/>
    <x v="0"/>
    <x v="1"/>
    <x v="1"/>
  </r>
  <r>
    <s v="ALM-80762-974"/>
    <x v="55"/>
    <x v="890"/>
    <s v="A-L-0.5"/>
    <n v="3"/>
    <n v="0"/>
    <s v="ckeaver1@ucoz.com"/>
    <x v="0"/>
    <s v="Ara"/>
    <s v="L"/>
    <x v="1"/>
    <n v="7.77"/>
    <n v="23.31"/>
    <x v="2"/>
    <x v="1"/>
    <x v="1"/>
  </r>
  <r>
    <s v="NXF-15738-707"/>
    <x v="680"/>
    <x v="895"/>
    <s v="R-D-0.5"/>
    <n v="2"/>
    <n v="0"/>
    <s v=""/>
    <x v="0"/>
    <s v="Rob"/>
    <s v="D"/>
    <x v="1"/>
    <n v="5.3699999999999992"/>
    <n v="10.739999999999998"/>
    <x v="0"/>
    <x v="2"/>
    <x v="1"/>
  </r>
  <r>
    <s v="MVV-19034-198"/>
    <x v="94"/>
    <x v="896"/>
    <s v="E-D-2.5"/>
    <n v="6"/>
    <n v="0"/>
    <s v=""/>
    <x v="0"/>
    <s v="Exc"/>
    <s v="D"/>
    <x v="2"/>
    <n v="27.945"/>
    <n v="167.67000000000002"/>
    <x v="1"/>
    <x v="2"/>
    <x v="0"/>
  </r>
  <r>
    <s v="KUX-19632-830"/>
    <x v="160"/>
    <x v="897"/>
    <s v="E-D-0.2"/>
    <n v="6"/>
    <n v="0"/>
    <s v="cbernardotr9@wix.com"/>
    <x v="0"/>
    <s v="Exc"/>
    <s v="D"/>
    <x v="3"/>
    <n v="3.645"/>
    <n v="21.87"/>
    <x v="1"/>
    <x v="2"/>
    <x v="0"/>
  </r>
  <r>
    <s v="SNZ-44595-152"/>
    <x v="681"/>
    <x v="898"/>
    <s v="R-L-1"/>
    <n v="2"/>
    <n v="0"/>
    <s v="kkemeryra@t.co"/>
    <x v="0"/>
    <s v="Rob"/>
    <s v="L"/>
    <x v="0"/>
    <n v="11.95"/>
    <n v="23.9"/>
    <x v="0"/>
    <x v="1"/>
    <x v="0"/>
  </r>
  <r>
    <s v="GQA-37241-629"/>
    <x v="502"/>
    <x v="899"/>
    <s v="A-M-0.2"/>
    <n v="2"/>
    <n v="0"/>
    <s v="fparlotrb@forbes.com"/>
    <x v="0"/>
    <s v="Ara"/>
    <s v="M"/>
    <x v="3"/>
    <n v="3.375"/>
    <n v="6.75"/>
    <x v="2"/>
    <x v="0"/>
    <x v="0"/>
  </r>
  <r>
    <s v="WVV-79948-067"/>
    <x v="682"/>
    <x v="900"/>
    <s v="E-M-2.5"/>
    <n v="1"/>
    <n v="0"/>
    <s v="rcheakrc@tripadvisor.com"/>
    <x v="1"/>
    <s v="Exc"/>
    <s v="M"/>
    <x v="2"/>
    <n v="31.624999999999996"/>
    <n v="31.624999999999996"/>
    <x v="1"/>
    <x v="0"/>
    <x v="0"/>
  </r>
  <r>
    <s v="LHX-81117-166"/>
    <x v="683"/>
    <x v="901"/>
    <s v="R-L-1"/>
    <n v="4"/>
    <n v="0"/>
    <s v="kogeneayrd@utexas.edu"/>
    <x v="0"/>
    <s v="Rob"/>
    <s v="L"/>
    <x v="0"/>
    <n v="11.95"/>
    <n v="47.8"/>
    <x v="0"/>
    <x v="1"/>
    <x v="1"/>
  </r>
  <r>
    <s v="GCD-75444-320"/>
    <x v="594"/>
    <x v="902"/>
    <s v="L-M-2.5"/>
    <n v="1"/>
    <n v="0"/>
    <s v="cayrere@symantec.com"/>
    <x v="0"/>
    <s v="Lib"/>
    <s v="M"/>
    <x v="2"/>
    <n v="33.464999999999996"/>
    <n v="33.464999999999996"/>
    <x v="3"/>
    <x v="0"/>
    <x v="1"/>
  </r>
  <r>
    <s v="SGA-30059-217"/>
    <x v="389"/>
    <x v="903"/>
    <s v="A-D-0.5"/>
    <n v="5"/>
    <n v="0"/>
    <s v="lkynetonrf@macromedia.com"/>
    <x v="2"/>
    <s v="Ara"/>
    <s v="D"/>
    <x v="1"/>
    <n v="5.97"/>
    <n v="29.849999999999998"/>
    <x v="2"/>
    <x v="2"/>
    <x v="0"/>
  </r>
  <r>
    <s v="GNL-98714-885"/>
    <x v="583"/>
    <x v="904"/>
    <s v="R-M-1"/>
    <n v="3"/>
    <n v="0"/>
    <s v=""/>
    <x v="2"/>
    <s v="Rob"/>
    <s v="M"/>
    <x v="0"/>
    <n v="9.9499999999999993"/>
    <n v="29.849999999999998"/>
    <x v="0"/>
    <x v="0"/>
    <x v="0"/>
  </r>
  <r>
    <s v="OQA-93249-841"/>
    <x v="647"/>
    <x v="905"/>
    <s v="A-M-2.5"/>
    <n v="6"/>
    <n v="0"/>
    <s v=""/>
    <x v="0"/>
    <s v="Ara"/>
    <s v="M"/>
    <x v="2"/>
    <n v="25.874999999999996"/>
    <n v="155.24999999999997"/>
    <x v="2"/>
    <x v="0"/>
    <x v="0"/>
  </r>
  <r>
    <s v="DUV-12075-132"/>
    <x v="366"/>
    <x v="906"/>
    <s v="E-D-0.2"/>
    <n v="5"/>
    <n v="0"/>
    <s v=""/>
    <x v="0"/>
    <s v="Exc"/>
    <s v="D"/>
    <x v="3"/>
    <n v="3.645"/>
    <n v="18.225000000000001"/>
    <x v="1"/>
    <x v="2"/>
    <x v="1"/>
  </r>
  <r>
    <s v="DUV-12075-132"/>
    <x v="366"/>
    <x v="906"/>
    <s v="L-D-0.5"/>
    <n v="2"/>
    <n v="0"/>
    <s v=""/>
    <x v="0"/>
    <s v="Lib"/>
    <s v="D"/>
    <x v="1"/>
    <n v="7.77"/>
    <n v="15.54"/>
    <x v="3"/>
    <x v="2"/>
    <x v="1"/>
  </r>
  <r>
    <s v="KPO-24942-184"/>
    <x v="684"/>
    <x v="907"/>
    <s v="L-L-2.5"/>
    <n v="3"/>
    <n v="0"/>
    <s v=""/>
    <x v="1"/>
    <s v="Lib"/>
    <s v="L"/>
    <x v="2"/>
    <n v="36.454999999999998"/>
    <n v="109.36499999999999"/>
    <x v="3"/>
    <x v="1"/>
    <x v="1"/>
  </r>
  <r>
    <s v="SRJ-79353-838"/>
    <x v="506"/>
    <x v="908"/>
    <s v="A-L-1"/>
    <n v="6"/>
    <n v="0"/>
    <s v=""/>
    <x v="0"/>
    <s v="Ara"/>
    <s v="L"/>
    <x v="0"/>
    <n v="12.95"/>
    <n v="77.699999999999989"/>
    <x v="2"/>
    <x v="1"/>
    <x v="1"/>
  </r>
  <r>
    <s v="XBV-40336-071"/>
    <x v="685"/>
    <x v="909"/>
    <s v="A-D-0.2"/>
    <n v="3"/>
    <n v="0"/>
    <s v=""/>
    <x v="1"/>
    <s v="Ara"/>
    <s v="D"/>
    <x v="3"/>
    <n v="2.9849999999999999"/>
    <n v="8.9550000000000001"/>
    <x v="2"/>
    <x v="2"/>
    <x v="1"/>
  </r>
  <r>
    <s v="RLM-96511-467"/>
    <x v="191"/>
    <x v="910"/>
    <s v="R-L-2.5"/>
    <n v="1"/>
    <n v="0"/>
    <s v="jtewelsonrn@samsung.com"/>
    <x v="0"/>
    <s v="Rob"/>
    <s v="L"/>
    <x v="2"/>
    <n v="27.484999999999996"/>
    <n v="27.484999999999996"/>
    <x v="0"/>
    <x v="1"/>
    <x v="1"/>
  </r>
  <r>
    <s v="AEZ-13242-456"/>
    <x v="686"/>
    <x v="906"/>
    <s v="R-M-0.5"/>
    <n v="5"/>
    <n v="0"/>
    <s v=""/>
    <x v="0"/>
    <s v="Rob"/>
    <s v="M"/>
    <x v="1"/>
    <n v="5.97"/>
    <n v="29.849999999999998"/>
    <x v="0"/>
    <x v="0"/>
    <x v="1"/>
  </r>
  <r>
    <s v="UME-75640-698"/>
    <x v="687"/>
    <x v="906"/>
    <s v="A-M-0.5"/>
    <n v="4"/>
    <n v="0"/>
    <s v=""/>
    <x v="0"/>
    <s v="Ara"/>
    <s v="M"/>
    <x v="1"/>
    <n v="6.75"/>
    <n v="27"/>
    <x v="2"/>
    <x v="0"/>
    <x v="1"/>
  </r>
  <r>
    <s v="GJC-66474-557"/>
    <x v="629"/>
    <x v="911"/>
    <s v="A-D-1"/>
    <n v="1"/>
    <n v="0"/>
    <s v="njennyrq@bigcartel.com"/>
    <x v="0"/>
    <s v="Ara"/>
    <s v="D"/>
    <x v="0"/>
    <n v="9.9499999999999993"/>
    <n v="9.9499999999999993"/>
    <x v="2"/>
    <x v="2"/>
    <x v="1"/>
  </r>
  <r>
    <s v="IRV-20769-219"/>
    <x v="688"/>
    <x v="912"/>
    <s v="E-M-0.2"/>
    <n v="3"/>
    <n v="0"/>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8FED79-4CB8-4256-8F7C-D8719331EB7C}"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7" indent="0" compact="0" compactData="0" multipleFieldFilters="0" chartFormat="21">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8">
    <chartFormat chart="16" format="0" series="1">
      <pivotArea type="data" outline="0" fieldPosition="0">
        <references count="2">
          <reference field="4294967294" count="1" selected="0">
            <x v="0"/>
          </reference>
          <reference field="13" count="1" selected="0">
            <x v="0"/>
          </reference>
        </references>
      </pivotArea>
    </chartFormat>
    <chartFormat chart="16" format="1" series="1">
      <pivotArea type="data" outline="0" fieldPosition="0">
        <references count="2">
          <reference field="4294967294" count="1" selected="0">
            <x v="0"/>
          </reference>
          <reference field="13" count="1" selected="0">
            <x v="1"/>
          </reference>
        </references>
      </pivotArea>
    </chartFormat>
    <chartFormat chart="16" format="2" series="1">
      <pivotArea type="data" outline="0" fieldPosition="0">
        <references count="2">
          <reference field="4294967294" count="1" selected="0">
            <x v="0"/>
          </reference>
          <reference field="13" count="1" selected="0">
            <x v="2"/>
          </reference>
        </references>
      </pivotArea>
    </chartFormat>
    <chartFormat chart="16" format="3" series="1">
      <pivotArea type="data" outline="0" fieldPosition="0">
        <references count="2">
          <reference field="4294967294" count="1" selected="0">
            <x v="0"/>
          </reference>
          <reference field="13" count="1" selected="0">
            <x v="3"/>
          </reference>
        </references>
      </pivotArea>
    </chartFormat>
    <chartFormat chart="20" format="12" series="1">
      <pivotArea type="data" outline="0" fieldPosition="0">
        <references count="2">
          <reference field="4294967294" count="1" selected="0">
            <x v="0"/>
          </reference>
          <reference field="13" count="1" selected="0">
            <x v="0"/>
          </reference>
        </references>
      </pivotArea>
    </chartFormat>
    <chartFormat chart="20" format="13" series="1">
      <pivotArea type="data" outline="0" fieldPosition="0">
        <references count="2">
          <reference field="4294967294" count="1" selected="0">
            <x v="0"/>
          </reference>
          <reference field="13" count="1" selected="0">
            <x v="1"/>
          </reference>
        </references>
      </pivotArea>
    </chartFormat>
    <chartFormat chart="20" format="14" series="1">
      <pivotArea type="data" outline="0" fieldPosition="0">
        <references count="2">
          <reference field="4294967294" count="1" selected="0">
            <x v="0"/>
          </reference>
          <reference field="13" count="1" selected="0">
            <x v="2"/>
          </reference>
        </references>
      </pivotArea>
    </chartFormat>
    <chartFormat chart="20"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362774-AC5B-476F-AC57-263D069923C8}"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7" indent="0" compact="0" compactData="0" multipleFieldFilters="0" chartFormat="26">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4">
        <item x="0"/>
        <item x="2"/>
        <item x="1"/>
        <item m="1" x="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0" baseItem="9" numFmtId="168"/>
  </dataFields>
  <chartFormats count="3">
    <chartFormat chart="18"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8C556A-C49C-473C-9121-4D6B2F092D8D}"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7" indent="0" compact="0" compactData="0" multipleFieldFilters="0" chartFormat="23">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axis="axisRow" compact="0" outline="0" showAll="0" measureFilter="1" sortType="ascending"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outline="0" showAll="0" sortType="ascending" defaultSubtotal="0">
      <items count="4">
        <item x="0"/>
        <item x="2"/>
        <item x="1"/>
        <item m="1" x="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2"/>
  </rowFields>
  <rowItems count="5">
    <i>
      <x v="181"/>
    </i>
    <i>
      <x v="158"/>
    </i>
    <i>
      <x v="157"/>
    </i>
    <i>
      <x v="785"/>
    </i>
    <i>
      <x v="256"/>
    </i>
  </rowItems>
  <colItems count="1">
    <i/>
  </colItems>
  <dataFields count="1">
    <dataField name="Sum of Sales" fld="12" baseField="0" baseItem="9" numFmtId="168"/>
  </dataFields>
  <chartFormats count="6">
    <chartFormat chart="17" format="8"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3" series="1">
      <pivotArea type="data" outline="0" fieldPosition="0">
        <references count="1">
          <reference field="4294967294" count="1" selected="0">
            <x v="0"/>
          </reference>
        </references>
      </pivotArea>
    </chartFormat>
    <chartFormat chart="22"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2" type="count" evalOrder="-1" id="4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2D393B4-B6AB-4245-8E77-ACAD1A96215A}" sourceName="Size">
  <pivotTables>
    <pivotTable tabId="18" name="TotalSales"/>
    <pivotTable tabId="20" name="TotalSales"/>
    <pivotTable tabId="21" name="TotalSales"/>
  </pivotTables>
  <data>
    <tabular pivotCacheId="94106988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B16E2B1-5F0A-42B6-A685-233CFE4078D9}" sourceName="Roast Type Name">
  <pivotTables>
    <pivotTable tabId="18" name="TotalSales"/>
    <pivotTable tabId="20" name="TotalSales"/>
    <pivotTable tabId="21" name="TotalSales"/>
  </pivotTables>
  <data>
    <tabular pivotCacheId="94106988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02DA328-85D3-4E9A-8A68-E63F91439554}" sourceName="Loyalty Card">
  <pivotTables>
    <pivotTable tabId="18" name="TotalSales"/>
    <pivotTable tabId="20" name="TotalSales"/>
    <pivotTable tabId="21" name="TotalSales"/>
  </pivotTables>
  <data>
    <tabular pivotCacheId="94106988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576F996-1419-4593-8BC5-2713FEA654E9}" cache="Slicer_Size" caption="Size" columnCount="2" style="SlicerStyleLight5" rowHeight="234950"/>
  <slicer name="Roast Type Name" xr10:uid="{A0D22043-E5E2-4007-98E5-78742AC7D037}" cache="Slicer_Roast_Type_Name" caption="Roast Type Name" columnCount="3" style="SlicerStyleLight5" rowHeight="234950"/>
  <slicer name="Loyalty Card" xr10:uid="{B4A7CB22-C35F-4D53-A415-9A0BB692451D}" cache="Slicer_Loyalty_Card" caption="Loyalty Card" style="SlicerStyleLight5"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F0771763-11BF-480F-9312-81B78B3BE26C}" cache="Slicer_Size" caption="Size" columnCount="2" style="SlicerStyleDark1" rowHeight="234950"/>
  <slicer name="Roast Type Name 1" xr10:uid="{AF9402CD-46B3-46AB-8048-4059CF299D35}" cache="Slicer_Roast_Type_Name" caption="Roast Type Name" columnCount="3" style="SlicerStyleDark1" rowHeight="234950"/>
  <slicer name="Loyalty Card 1" xr10:uid="{A9233266-1E86-4F7A-BDEB-B3000C444B6B}" cache="Slicer_Loyalty_Card" caption="Loyalty Card"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6AF7E5-C98A-4B0B-877A-0B377279E573}" name="Orders" displayName="Orders" ref="A1:P1001" totalsRowShown="0" headerRowDxfId="11">
  <autoFilter ref="A1:P1001" xr:uid="{876AF7E5-C98A-4B0B-877A-0B377279E573}"/>
  <tableColumns count="16">
    <tableColumn id="1" xr3:uid="{AFB9A37A-0CDF-4248-B0FB-66FBB9619E5A}" name="Order ID" dataDxfId="10"/>
    <tableColumn id="2" xr3:uid="{E43AF97E-DF48-495E-B1ED-D835699DDA60}" name="Order Date" dataDxfId="9"/>
    <tableColumn id="3" xr3:uid="{1B0BF84C-EEB4-4F63-916C-67AC53BE7630}" name="Customer ID" dataDxfId="8"/>
    <tableColumn id="4" xr3:uid="{265ECC26-C708-4266-978A-A8E4D8308705}" name="Product ID"/>
    <tableColumn id="5" xr3:uid="{34E55D56-D3DD-4632-B6B5-F1613C62E7D5}" name="Quantity" dataDxfId="7"/>
    <tableColumn id="6" xr3:uid="{FD457E8D-2FAF-41E7-B86C-D8FBB9EA791B}" name="Customer Name" dataDxfId="6">
      <calculatedColumnFormula>_xlfn.XLOOKUP(C2,customers!$A$1:$A$1001,customers!B1:B1001,,0)</calculatedColumnFormula>
    </tableColumn>
    <tableColumn id="7" xr3:uid="{0CD7B4D5-8682-442C-9B1A-1A6E631026D9}" name="Email" dataDxfId="5">
      <calculatedColumnFormula>IF(_xlfn.XLOOKUP(C2,customers!$A$1:$A$1001,customers!$C$1:$C$1001,,0)=0,"",_xlfn.XLOOKUP(C2,customers!$A$1:$A$1001,customers!$C$1:$C$1001,,0))</calculatedColumnFormula>
    </tableColumn>
    <tableColumn id="8" xr3:uid="{66606579-7999-4CCA-98A8-56F5445022FF}" name="Country" dataDxfId="4">
      <calculatedColumnFormula>_xlfn.XLOOKUP(Orders[[#This Row],[Customer ID]],customers!$A$1:$A$1001,customers!$G$1:$G$1001,,0)</calculatedColumnFormula>
    </tableColumn>
    <tableColumn id="9" xr3:uid="{31DBAB61-2468-4CEA-87F8-E2AE37F13DE9}" name="Coffee Type">
      <calculatedColumnFormula>INDEX(products!$A$1:$G$49,MATCH(orders!$D2,products!$A$1:$A$49,0),MATCH(orders!I$1,products!$A$1:$G$1,0))</calculatedColumnFormula>
    </tableColumn>
    <tableColumn id="10" xr3:uid="{B42EAF21-825D-416E-AAFA-E7E6335E6999}" name="Roast Type">
      <calculatedColumnFormula>INDEX(products!$A$1:$G$49,MATCH(orders!$D2,products!$A$1:$A$49,0),MATCH(orders!J$1,products!$A$1:$G$1,0))</calculatedColumnFormula>
    </tableColumn>
    <tableColumn id="11" xr3:uid="{45E2BC15-D2CF-47CA-9D4C-D1E303450954}" name="Size" dataDxfId="3">
      <calculatedColumnFormula>INDEX(products!$A$1:$G$49,MATCH(orders!$D2,products!$A$1:$A$49,0),MATCH(orders!K$1,products!$A$1:$G$1,0))</calculatedColumnFormula>
    </tableColumn>
    <tableColumn id="12" xr3:uid="{6D9915A6-1032-4D4F-9AC4-534918830BFC}" name="Unit Price" dataDxfId="2">
      <calculatedColumnFormula>INDEX(products!$A$1:$G$49,MATCH(orders!$D2,products!$A$1:$A$49,0),MATCH(orders!L$1,products!$A$1:$G$1,0))</calculatedColumnFormula>
    </tableColumn>
    <tableColumn id="13" xr3:uid="{EA859B26-68B9-4912-8B50-478026FF60F7}" name="Sales" dataDxfId="1">
      <calculatedColumnFormula>L2*E2</calculatedColumnFormula>
    </tableColumn>
    <tableColumn id="14" xr3:uid="{695EB43D-C85B-4862-8A5F-A705425FF756}" name="Coffee Type Name">
      <calculatedColumnFormula>IF(I2="Rob","Robusta",IF(I2="Exc","Excelsa",IF(I2="Ara","Arabica",IF(I2="Lib","Liberica",""))))</calculatedColumnFormula>
    </tableColumn>
    <tableColumn id="15" xr3:uid="{D6B97AB1-13C2-4DFB-81A2-7CD4B087D7F7}" name="Roast Type Name">
      <calculatedColumnFormula>IF(J2="M","Medium",IF(J2="L","Light",IF(J2="D","Dark","")))</calculatedColumnFormula>
    </tableColumn>
    <tableColumn id="16" xr3:uid="{244C5805-06F1-43D0-9789-D5E3C67867A0}"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D079C60-D4AE-4506-BE2D-8756FAEF1FD2}" sourceName="Order Date">
  <pivotTables>
    <pivotTable tabId="18" name="TotalSales"/>
    <pivotTable tabId="20" name="TotalSales"/>
    <pivotTable tabId="21" name="TotalSales"/>
  </pivotTables>
  <state minimalRefreshVersion="6" lastRefreshVersion="6" pivotCacheId="94106988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30C9F4F-602D-4EE3-89E8-7809C29D90F9}" cache="NativeTimeline_Order_Date" caption="Order Date" level="2" selectionLevel="2" scrollPosition="2019-01-01T00:00:00" style="TimeSlicerStyleLight5"/>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3" xr10:uid="{5A105051-899B-4873-B579-441CC13CD1A2}" cache="NativeTimeline_Order_Date" caption="Order Date" level="2" selectionLevel="2" scrollPosition="2020-02-27T00:00:00" style="TimeSlicerStyleDark1"/>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H2" sqref="H2"/>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20.44140625" bestFit="1" customWidth="1"/>
    <col min="7" max="7" width="36" bestFit="1" customWidth="1"/>
    <col min="8" max="8" width="14.33203125" bestFit="1" customWidth="1"/>
    <col min="9" max="9" width="13" customWidth="1"/>
    <col min="10" max="10" width="12.109375" customWidth="1"/>
    <col min="11" max="11" width="6.109375" customWidth="1"/>
    <col min="12" max="12" width="11" customWidth="1"/>
    <col min="13" max="13" width="8.6640625" bestFit="1" customWidth="1"/>
    <col min="14" max="14" width="18.44140625" customWidth="1"/>
    <col min="15" max="15" width="17.5546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_xlfn.XLOOKUP(Orders[[#This Row],[Customer ID]],customers!$A$1:$A$1001,customers!$G$1:$G$1001,,0)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 t="shared" ref="O2:O65" si="0">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_xlfn.XLOOKUP(C3,customers!$A$1:$A$1001,customers!B2:B1002,,0)</f>
        <v>Piotr Bote</v>
      </c>
      <c r="G3" s="2" t="str">
        <f>IF(_xlfn.XLOOKUP(C3,customers!$A$1:$A$1001,customers!$C$1:$C$1001,,0)=0,"",_xlfn.XLOOKUP(C3,customers!$A$1:$A$1001,customers!$C$1:$C$1001,,0))</f>
        <v>aallner0@lulu.com</v>
      </c>
      <c r="H3" s="2" t="str">
        <f>_xlfn.XLOOKUP(Orders[[#This Row],[Customer ID]],customers!$A$1:$A$1001,customers!$G$1:$G$1001,,0)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1">L3*E3</f>
        <v>41.25</v>
      </c>
      <c r="N3" t="str">
        <f t="shared" ref="N3:N66" si="2">IF(I3="Rob","Robusta",IF(I3="Exc","Excelsa",IF(I3="Ara","Arabica",IF(I3="Lib","Liberica",""))))</f>
        <v>Excelsa</v>
      </c>
      <c r="O3" t="str">
        <f t="shared" si="0"/>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_xlfn.XLOOKUP(C4,customers!$A$1:$A$1001,customers!B3:B1003,,0)</f>
        <v>Christoffer O' Shea</v>
      </c>
      <c r="G4" s="2" t="str">
        <f>IF(_xlfn.XLOOKUP(C4,customers!$A$1:$A$1001,customers!$C$1:$C$1001,,0)=0,"",_xlfn.XLOOKUP(C4,customers!$A$1:$A$1001,customers!$C$1:$C$1001,,0))</f>
        <v>jredholes2@tmall.com</v>
      </c>
      <c r="H4" s="2" t="str">
        <f>_xlfn.XLOOKUP(Orders[[#This Row],[Customer ID]],customers!$A$1:$A$1001,customers!$G$1:$G$1001,,0)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1"/>
        <v>12.95</v>
      </c>
      <c r="N4" t="str">
        <f t="shared" si="2"/>
        <v>Arabica</v>
      </c>
      <c r="O4" t="str">
        <f t="shared" si="0"/>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_xlfn.XLOOKUP(C5,customers!$A$1:$A$1001,customers!B4:B1004,,0)</f>
        <v>Melvin Wharfe</v>
      </c>
      <c r="G5" s="2" t="str">
        <f>IF(_xlfn.XLOOKUP(C5,customers!$A$1:$A$1001,customers!$C$1:$C$1001,,0)=0,"",_xlfn.XLOOKUP(C5,customers!$A$1:$A$1001,customers!$C$1:$C$1001,,0))</f>
        <v/>
      </c>
      <c r="H5" s="2" t="str">
        <f>_xlfn.XLOOKUP(Orders[[#This Row],[Customer ID]],customers!$A$1:$A$1001,customers!$G$1:$G$1001,,0)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1"/>
        <v>27.5</v>
      </c>
      <c r="N5" t="str">
        <f t="shared" si="2"/>
        <v>Excelsa</v>
      </c>
      <c r="O5" t="str">
        <f t="shared" si="0"/>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_xlfn.XLOOKUP(C6,customers!$A$1:$A$1001,customers!B5:B1005,,0)</f>
        <v>Guthrey Petracci</v>
      </c>
      <c r="G6" s="2" t="str">
        <f>IF(_xlfn.XLOOKUP(C6,customers!$A$1:$A$1001,customers!$C$1:$C$1001,,0)=0,"",_xlfn.XLOOKUP(C6,customers!$A$1:$A$1001,customers!$C$1:$C$1001,,0))</f>
        <v/>
      </c>
      <c r="H6" s="2" t="str">
        <f>_xlfn.XLOOKUP(Orders[[#This Row],[Customer ID]],customers!$A$1:$A$1001,customers!$G$1:$G$1001,,0)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1"/>
        <v>54.969999999999992</v>
      </c>
      <c r="N6" t="str">
        <f t="shared" si="2"/>
        <v>Robusta</v>
      </c>
      <c r="O6" t="str">
        <f t="shared" si="0"/>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_xlfn.XLOOKUP(C7,customers!$A$1:$A$1001,customers!B6:B1006,,0)</f>
        <v>Ferrell Ferber</v>
      </c>
      <c r="G7" s="2" t="str">
        <f>IF(_xlfn.XLOOKUP(C7,customers!$A$1:$A$1001,customers!$C$1:$C$1001,,0)=0,"",_xlfn.XLOOKUP(C7,customers!$A$1:$A$1001,customers!$C$1:$C$1001,,0))</f>
        <v/>
      </c>
      <c r="H7" s="2" t="str">
        <f>_xlfn.XLOOKUP(Orders[[#This Row],[Customer ID]],customers!$A$1:$A$1001,customers!$G$1:$G$1001,,0)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1"/>
        <v>38.849999999999994</v>
      </c>
      <c r="N7" t="str">
        <f t="shared" si="2"/>
        <v>Liberica</v>
      </c>
      <c r="O7" t="str">
        <f t="shared" si="0"/>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_xlfn.XLOOKUP(C8,customers!$A$1:$A$1001,customers!B7:B1007,,0)</f>
        <v>Rosaleen Scholar</v>
      </c>
      <c r="G8" s="2" t="str">
        <f>IF(_xlfn.XLOOKUP(C8,customers!$A$1:$A$1001,customers!$C$1:$C$1001,,0)=0,"",_xlfn.XLOOKUP(C8,customers!$A$1:$A$1001,customers!$C$1:$C$1001,,0))</f>
        <v>slobe6@nifty.com</v>
      </c>
      <c r="H8" s="2" t="str">
        <f>_xlfn.XLOOKUP(Orders[[#This Row],[Customer ID]],customers!$A$1:$A$1001,customers!$G$1:$G$1001,,0)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1"/>
        <v>21.87</v>
      </c>
      <c r="N8" t="str">
        <f t="shared" si="2"/>
        <v>Excelsa</v>
      </c>
      <c r="O8" t="str">
        <f t="shared" si="0"/>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_xlfn.XLOOKUP(C9,customers!$A$1:$A$1001,customers!B8:B1008,,0)</f>
        <v>Patrice Trobe</v>
      </c>
      <c r="G9" s="2" t="str">
        <f>IF(_xlfn.XLOOKUP(C9,customers!$A$1:$A$1001,customers!$C$1:$C$1001,,0)=0,"",_xlfn.XLOOKUP(C9,customers!$A$1:$A$1001,customers!$C$1:$C$1001,,0))</f>
        <v/>
      </c>
      <c r="H9" s="2" t="str">
        <f>_xlfn.XLOOKUP(Orders[[#This Row],[Customer ID]],customers!$A$1:$A$1001,customers!$G$1:$G$1001,,0)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1"/>
        <v>4.7549999999999999</v>
      </c>
      <c r="N9" t="str">
        <f t="shared" si="2"/>
        <v>Liberica</v>
      </c>
      <c r="O9" t="str">
        <f t="shared" si="0"/>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_xlfn.XLOOKUP(C10,customers!$A$1:$A$1001,customers!B9:B1009,,0)</f>
        <v>Minni Alabaster</v>
      </c>
      <c r="G10" s="2" t="str">
        <f>IF(_xlfn.XLOOKUP(C10,customers!$A$1:$A$1001,customers!$C$1:$C$1001,,0)=0,"",_xlfn.XLOOKUP(C10,customers!$A$1:$A$1001,customers!$C$1:$C$1001,,0))</f>
        <v>gpetracci8@livejournal.com</v>
      </c>
      <c r="H10" s="2" t="str">
        <f>_xlfn.XLOOKUP(Orders[[#This Row],[Customer ID]],customers!$A$1:$A$1001,customers!$G$1:$G$1001,,0)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1"/>
        <v>17.91</v>
      </c>
      <c r="N10" t="str">
        <f t="shared" si="2"/>
        <v>Robusta</v>
      </c>
      <c r="O10" t="str">
        <f t="shared" si="0"/>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_xlfn.XLOOKUP(C11,customers!$A$1:$A$1001,customers!B10:B1010,,0)</f>
        <v>Pall Redford</v>
      </c>
      <c r="G11" s="2" t="str">
        <f>IF(_xlfn.XLOOKUP(C11,customers!$A$1:$A$1001,customers!$C$1:$C$1001,,0)=0,"",_xlfn.XLOOKUP(C11,customers!$A$1:$A$1001,customers!$C$1:$C$1001,,0))</f>
        <v>rraven9@ed.gov</v>
      </c>
      <c r="H11" s="2" t="str">
        <f>_xlfn.XLOOKUP(Orders[[#This Row],[Customer ID]],customers!$A$1:$A$1001,customers!$G$1:$G$1001,,0)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1"/>
        <v>5.97</v>
      </c>
      <c r="N11" t="str">
        <f t="shared" si="2"/>
        <v>Robusta</v>
      </c>
      <c r="O11" t="str">
        <f t="shared" si="0"/>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_xlfn.XLOOKUP(C12,customers!$A$1:$A$1001,customers!B11:B1011,,0)</f>
        <v>Kendal Scardefield</v>
      </c>
      <c r="G12" s="2" t="str">
        <f>IF(_xlfn.XLOOKUP(C12,customers!$A$1:$A$1001,customers!$C$1:$C$1001,,0)=0,"",_xlfn.XLOOKUP(C12,customers!$A$1:$A$1001,customers!$C$1:$C$1001,,0))</f>
        <v>fferbera@businesswire.com</v>
      </c>
      <c r="H12" s="2" t="str">
        <f>_xlfn.XLOOKUP(Orders[[#This Row],[Customer ID]],customers!$A$1:$A$1001,customers!$G$1:$G$1001,,0)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1"/>
        <v>39.799999999999997</v>
      </c>
      <c r="N12" t="str">
        <f t="shared" si="2"/>
        <v>Arabica</v>
      </c>
      <c r="O12" t="str">
        <f t="shared" si="0"/>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_xlfn.XLOOKUP(C13,customers!$A$1:$A$1001,customers!B12:B1012,,0)</f>
        <v>Annabel Antuk</v>
      </c>
      <c r="G13" s="2" t="str">
        <f>IF(_xlfn.XLOOKUP(C13,customers!$A$1:$A$1001,customers!$C$1:$C$1001,,0)=0,"",_xlfn.XLOOKUP(C13,customers!$A$1:$A$1001,customers!$C$1:$C$1001,,0))</f>
        <v>dphizackerlyb@utexas.edu</v>
      </c>
      <c r="H13" s="2" t="str">
        <f>_xlfn.XLOOKUP(Orders[[#This Row],[Customer ID]],customers!$A$1:$A$1001,customers!$G$1:$G$1001,,0)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1"/>
        <v>170.77499999999998</v>
      </c>
      <c r="N13" t="str">
        <f t="shared" si="2"/>
        <v>Excelsa</v>
      </c>
      <c r="O13" t="str">
        <f t="shared" si="0"/>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_xlfn.XLOOKUP(C14,customers!$A$1:$A$1001,customers!B13:B1013,,0)</f>
        <v>Chrisy Blofeld</v>
      </c>
      <c r="G14" s="2" t="str">
        <f>IF(_xlfn.XLOOKUP(C14,customers!$A$1:$A$1001,customers!$C$1:$C$1001,,0)=0,"",_xlfn.XLOOKUP(C14,customers!$A$1:$A$1001,customers!$C$1:$C$1001,,0))</f>
        <v>rscholarc@nyu.edu</v>
      </c>
      <c r="H14" s="2" t="str">
        <f>_xlfn.XLOOKUP(Orders[[#This Row],[Customer ID]],customers!$A$1:$A$1001,customers!$G$1:$G$1001,,0)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1"/>
        <v>49.75</v>
      </c>
      <c r="N14" t="str">
        <f t="shared" si="2"/>
        <v>Robusta</v>
      </c>
      <c r="O14" t="str">
        <f t="shared" si="0"/>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_xlfn.XLOOKUP(C15,customers!$A$1:$A$1001,customers!B14:B1014,,0)</f>
        <v>Selene Shales</v>
      </c>
      <c r="G15" s="2" t="str">
        <f>IF(_xlfn.XLOOKUP(C15,customers!$A$1:$A$1001,customers!$C$1:$C$1001,,0)=0,"",_xlfn.XLOOKUP(C15,customers!$A$1:$A$1001,customers!$C$1:$C$1001,,0))</f>
        <v>tvanyutind@wix.com</v>
      </c>
      <c r="H15" s="2" t="str">
        <f>_xlfn.XLOOKUP(Orders[[#This Row],[Customer ID]],customers!$A$1:$A$1001,customers!$G$1:$G$1001,,0)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1"/>
        <v>41.169999999999995</v>
      </c>
      <c r="N15" t="str">
        <f t="shared" si="2"/>
        <v>Robusta</v>
      </c>
      <c r="O15" t="str">
        <f t="shared" si="0"/>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_xlfn.XLOOKUP(C16,customers!$A$1:$A$1001,customers!B15:B1015,,0)</f>
        <v>Theresita Newbury</v>
      </c>
      <c r="G16" s="2" t="str">
        <f>IF(_xlfn.XLOOKUP(C16,customers!$A$1:$A$1001,customers!$C$1:$C$1001,,0)=0,"",_xlfn.XLOOKUP(C16,customers!$A$1:$A$1001,customers!$C$1:$C$1001,,0))</f>
        <v>ptrobee@wunderground.com</v>
      </c>
      <c r="H16" s="2" t="str">
        <f>_xlfn.XLOOKUP(Orders[[#This Row],[Customer ID]],customers!$A$1:$A$1001,customers!$G$1:$G$1001,,0)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1"/>
        <v>11.654999999999999</v>
      </c>
      <c r="N16" t="str">
        <f t="shared" si="2"/>
        <v>Liberica</v>
      </c>
      <c r="O16" t="str">
        <f t="shared" si="0"/>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_xlfn.XLOOKUP(C17,customers!$A$1:$A$1001,customers!B16:B1016,,0)</f>
        <v>Adrian Swaine</v>
      </c>
      <c r="G17" s="2" t="str">
        <f>IF(_xlfn.XLOOKUP(C17,customers!$A$1:$A$1001,customers!$C$1:$C$1001,,0)=0,"",_xlfn.XLOOKUP(C17,customers!$A$1:$A$1001,customers!$C$1:$C$1001,,0))</f>
        <v>loscroftf@ebay.co.uk</v>
      </c>
      <c r="H17" s="2" t="str">
        <f>_xlfn.XLOOKUP(Orders[[#This Row],[Customer ID]],customers!$A$1:$A$1001,customers!$G$1:$G$1001,,0)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1"/>
        <v>114.42499999999998</v>
      </c>
      <c r="N17" t="str">
        <f t="shared" si="2"/>
        <v>Robusta</v>
      </c>
      <c r="O17" t="str">
        <f t="shared" si="0"/>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_xlfn.XLOOKUP(C18,customers!$A$1:$A$1001,customers!B17:B1017,,0)</f>
        <v>Nelly Basezzi</v>
      </c>
      <c r="G18" s="2" t="str">
        <f>IF(_xlfn.XLOOKUP(C18,customers!$A$1:$A$1001,customers!$C$1:$C$1001,,0)=0,"",_xlfn.XLOOKUP(C18,customers!$A$1:$A$1001,customers!$C$1:$C$1001,,0))</f>
        <v>malabasterg@hexun.com</v>
      </c>
      <c r="H18" s="2" t="str">
        <f>_xlfn.XLOOKUP(Orders[[#This Row],[Customer ID]],customers!$A$1:$A$1001,customers!$G$1:$G$1001,,0)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1"/>
        <v>20.25</v>
      </c>
      <c r="N18" t="str">
        <f t="shared" si="2"/>
        <v>Arabica</v>
      </c>
      <c r="O18" t="str">
        <f t="shared" si="0"/>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_xlfn.XLOOKUP(C19,customers!$A$1:$A$1001,customers!B18:B1018,,0)</f>
        <v>Una Welberry</v>
      </c>
      <c r="G19" s="2" t="str">
        <f>IF(_xlfn.XLOOKUP(C19,customers!$A$1:$A$1001,customers!$C$1:$C$1001,,0)=0,"",_xlfn.XLOOKUP(C19,customers!$A$1:$A$1001,customers!$C$1:$C$1001,,0))</f>
        <v>rbroxuph@jimdo.com</v>
      </c>
      <c r="H19" s="2" t="str">
        <f>_xlfn.XLOOKUP(Orders[[#This Row],[Customer ID]],customers!$A$1:$A$1001,customers!$G$1:$G$1001,,0)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1"/>
        <v>77.699999999999989</v>
      </c>
      <c r="N19" t="str">
        <f t="shared" si="2"/>
        <v>Arabica</v>
      </c>
      <c r="O19" t="str">
        <f t="shared" si="0"/>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_xlfn.XLOOKUP(C20,customers!$A$1:$A$1001,customers!B19:B1019,,0)</f>
        <v>Zorina Ponting</v>
      </c>
      <c r="G20" s="2" t="str">
        <f>IF(_xlfn.XLOOKUP(C20,customers!$A$1:$A$1001,customers!$C$1:$C$1001,,0)=0,"",_xlfn.XLOOKUP(C20,customers!$A$1:$A$1001,customers!$C$1:$C$1001,,0))</f>
        <v>predfordi@ow.ly</v>
      </c>
      <c r="H20" s="2" t="str">
        <f>_xlfn.XLOOKUP(Orders[[#This Row],[Customer ID]],customers!$A$1:$A$1001,customers!$G$1:$G$1001,,0)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1"/>
        <v>82.339999999999989</v>
      </c>
      <c r="N20" t="str">
        <f t="shared" si="2"/>
        <v>Robusta</v>
      </c>
      <c r="O20" t="str">
        <f t="shared" si="0"/>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_xlfn.XLOOKUP(C21,customers!$A$1:$A$1001,customers!B20:B1020,,0)</f>
        <v>Dorie de la Tremoille</v>
      </c>
      <c r="G21" s="2" t="str">
        <f>IF(_xlfn.XLOOKUP(C21,customers!$A$1:$A$1001,customers!$C$1:$C$1001,,0)=0,"",_xlfn.XLOOKUP(C21,customers!$A$1:$A$1001,customers!$C$1:$C$1001,,0))</f>
        <v>acorradinoj@harvard.edu</v>
      </c>
      <c r="H21" s="2" t="str">
        <f>_xlfn.XLOOKUP(Orders[[#This Row],[Customer ID]],customers!$A$1:$A$1001,customers!$G$1:$G$1001,,0)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1"/>
        <v>16.875</v>
      </c>
      <c r="N21" t="str">
        <f t="shared" si="2"/>
        <v>Arabica</v>
      </c>
      <c r="O21" t="str">
        <f t="shared" si="0"/>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_xlfn.XLOOKUP(C22,customers!$A$1:$A$1001,customers!B21:B1021,,0)</f>
        <v>Hy Zanetto</v>
      </c>
      <c r="G22" s="2" t="str">
        <f>IF(_xlfn.XLOOKUP(C22,customers!$A$1:$A$1001,customers!$C$1:$C$1001,,0)=0,"",_xlfn.XLOOKUP(C22,customers!$A$1:$A$1001,customers!$C$1:$C$1001,,0))</f>
        <v>acorradinoj@harvard.edu</v>
      </c>
      <c r="H22" s="2" t="str">
        <f>_xlfn.XLOOKUP(Orders[[#This Row],[Customer ID]],customers!$A$1:$A$1001,customers!$G$1:$G$1001,,0)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1"/>
        <v>14.58</v>
      </c>
      <c r="N22" t="str">
        <f t="shared" si="2"/>
        <v>Excelsa</v>
      </c>
      <c r="O22" t="str">
        <f t="shared" si="0"/>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_xlfn.XLOOKUP(C23,customers!$A$1:$A$1001,customers!B22:B1022,,0)</f>
        <v>Abigail Tolworthy</v>
      </c>
      <c r="G23" s="2" t="str">
        <f>IF(_xlfn.XLOOKUP(C23,customers!$A$1:$A$1001,customers!$C$1:$C$1001,,0)=0,"",_xlfn.XLOOKUP(C23,customers!$A$1:$A$1001,customers!$C$1:$C$1001,,0))</f>
        <v>adavidowskyl@netvibes.com</v>
      </c>
      <c r="H23" s="2" t="str">
        <f>_xlfn.XLOOKUP(Orders[[#This Row],[Customer ID]],customers!$A$1:$A$1001,customers!$G$1:$G$1001,,0)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1"/>
        <v>17.91</v>
      </c>
      <c r="N23" t="str">
        <f t="shared" si="2"/>
        <v>Arabica</v>
      </c>
      <c r="O23" t="str">
        <f t="shared" si="0"/>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_xlfn.XLOOKUP(C24,customers!$A$1:$A$1001,customers!B23:B1023,,0)</f>
        <v>Olag Baudassi</v>
      </c>
      <c r="G24" s="2" t="str">
        <f>IF(_xlfn.XLOOKUP(C24,customers!$A$1:$A$1001,customers!$C$1:$C$1001,,0)=0,"",_xlfn.XLOOKUP(C24,customers!$A$1:$A$1001,customers!$C$1:$C$1001,,0))</f>
        <v>aantukm@kickstarter.com</v>
      </c>
      <c r="H24" s="2" t="str">
        <f>_xlfn.XLOOKUP(Orders[[#This Row],[Customer ID]],customers!$A$1:$A$1001,customers!$G$1:$G$1001,,0)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1"/>
        <v>91.539999999999992</v>
      </c>
      <c r="N24" t="str">
        <f t="shared" si="2"/>
        <v>Robusta</v>
      </c>
      <c r="O24" t="str">
        <f t="shared" si="0"/>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_xlfn.XLOOKUP(C25,customers!$A$1:$A$1001,customers!B24:B1024,,0)</f>
        <v>Donna Baskeyfied</v>
      </c>
      <c r="G25" s="2" t="str">
        <f>IF(_xlfn.XLOOKUP(C25,customers!$A$1:$A$1001,customers!$C$1:$C$1001,,0)=0,"",_xlfn.XLOOKUP(C25,customers!$A$1:$A$1001,customers!$C$1:$C$1001,,0))</f>
        <v>ikleinertn@timesonline.co.uk</v>
      </c>
      <c r="H25" s="2" t="str">
        <f>_xlfn.XLOOKUP(Orders[[#This Row],[Customer ID]],customers!$A$1:$A$1001,customers!$G$1:$G$1001,,0)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1"/>
        <v>11.94</v>
      </c>
      <c r="N25" t="str">
        <f t="shared" si="2"/>
        <v>Arabica</v>
      </c>
      <c r="O25" t="str">
        <f t="shared" si="0"/>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_xlfn.XLOOKUP(C26,customers!$A$1:$A$1001,customers!B25:B1025,,0)</f>
        <v>Raynor McGilvary</v>
      </c>
      <c r="G26" s="2" t="str">
        <f>IF(_xlfn.XLOOKUP(C26,customers!$A$1:$A$1001,customers!$C$1:$C$1001,,0)=0,"",_xlfn.XLOOKUP(C26,customers!$A$1:$A$1001,customers!$C$1:$C$1001,,0))</f>
        <v>cblofeldo@amazon.co.uk</v>
      </c>
      <c r="H26" s="2" t="str">
        <f>_xlfn.XLOOKUP(Orders[[#This Row],[Customer ID]],customers!$A$1:$A$1001,customers!$G$1:$G$1001,,0)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1"/>
        <v>11.25</v>
      </c>
      <c r="N26" t="str">
        <f t="shared" si="2"/>
        <v>Arabica</v>
      </c>
      <c r="O26" t="str">
        <f t="shared" si="0"/>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_xlfn.XLOOKUP(C27,customers!$A$1:$A$1001,customers!B26:B1026,,0)</f>
        <v>Inger Bouldon</v>
      </c>
      <c r="G27" s="2" t="str">
        <f>IF(_xlfn.XLOOKUP(C27,customers!$A$1:$A$1001,customers!$C$1:$C$1001,,0)=0,"",_xlfn.XLOOKUP(C27,customers!$A$1:$A$1001,customers!$C$1:$C$1001,,0))</f>
        <v/>
      </c>
      <c r="H27" s="2" t="str">
        <f>_xlfn.XLOOKUP(Orders[[#This Row],[Customer ID]],customers!$A$1:$A$1001,customers!$G$1:$G$1001,,0)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1"/>
        <v>12.375</v>
      </c>
      <c r="N27" t="str">
        <f t="shared" si="2"/>
        <v>Excelsa</v>
      </c>
      <c r="O27" t="str">
        <f t="shared" si="0"/>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_xlfn.XLOOKUP(C28,customers!$A$1:$A$1001,customers!B27:B1027,,0)</f>
        <v>Hartley Mattioli</v>
      </c>
      <c r="G28" s="2" t="str">
        <f>IF(_xlfn.XLOOKUP(C28,customers!$A$1:$A$1001,customers!$C$1:$C$1001,,0)=0,"",_xlfn.XLOOKUP(C28,customers!$A$1:$A$1001,customers!$C$1:$C$1001,,0))</f>
        <v>sshalesq@umich.edu</v>
      </c>
      <c r="H28" s="2" t="str">
        <f>_xlfn.XLOOKUP(Orders[[#This Row],[Customer ID]],customers!$A$1:$A$1001,customers!$G$1:$G$1001,,0)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1"/>
        <v>27</v>
      </c>
      <c r="N28" t="str">
        <f t="shared" si="2"/>
        <v>Arabica</v>
      </c>
      <c r="O28" t="str">
        <f t="shared" si="0"/>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_xlfn.XLOOKUP(C29,customers!$A$1:$A$1001,customers!B28:B1028,,0)</f>
        <v>Archambault Gillard</v>
      </c>
      <c r="G29" s="2" t="str">
        <f>IF(_xlfn.XLOOKUP(C29,customers!$A$1:$A$1001,customers!$C$1:$C$1001,,0)=0,"",_xlfn.XLOOKUP(C29,customers!$A$1:$A$1001,customers!$C$1:$C$1001,,0))</f>
        <v>vdanneilr@mtv.com</v>
      </c>
      <c r="H29" s="2" t="str">
        <f>_xlfn.XLOOKUP(Orders[[#This Row],[Customer ID]],customers!$A$1:$A$1001,customers!$G$1:$G$1001,,0)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1"/>
        <v>16.875</v>
      </c>
      <c r="N29" t="str">
        <f t="shared" si="2"/>
        <v>Arabica</v>
      </c>
      <c r="O29" t="str">
        <f t="shared" si="0"/>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_xlfn.XLOOKUP(C30,customers!$A$1:$A$1001,customers!B29:B1029,,0)</f>
        <v>Theda Grizard</v>
      </c>
      <c r="G30" s="2" t="str">
        <f>IF(_xlfn.XLOOKUP(C30,customers!$A$1:$A$1001,customers!$C$1:$C$1001,,0)=0,"",_xlfn.XLOOKUP(C30,customers!$A$1:$A$1001,customers!$C$1:$C$1001,,0))</f>
        <v>tnewburys@usda.gov</v>
      </c>
      <c r="H30" s="2" t="str">
        <f>_xlfn.XLOOKUP(Orders[[#This Row],[Customer ID]],customers!$A$1:$A$1001,customers!$G$1:$G$1001,,0)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1"/>
        <v>17.91</v>
      </c>
      <c r="N30" t="str">
        <f t="shared" si="2"/>
        <v>Arabica</v>
      </c>
      <c r="O30" t="str">
        <f t="shared" si="0"/>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_xlfn.XLOOKUP(C31,customers!$A$1:$A$1001,customers!B30:B1030,,0)</f>
        <v>Willa Rolling</v>
      </c>
      <c r="G31" s="2" t="str">
        <f>IF(_xlfn.XLOOKUP(C31,customers!$A$1:$A$1001,customers!$C$1:$C$1001,,0)=0,"",_xlfn.XLOOKUP(C31,customers!$A$1:$A$1001,customers!$C$1:$C$1001,,0))</f>
        <v>mcalcuttt@baidu.com</v>
      </c>
      <c r="H31" s="2" t="str">
        <f>_xlfn.XLOOKUP(Orders[[#This Row],[Customer ID]],customers!$A$1:$A$1001,customers!$G$1:$G$1001,,0)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1"/>
        <v>39.799999999999997</v>
      </c>
      <c r="N31" t="str">
        <f t="shared" si="2"/>
        <v>Arabica</v>
      </c>
      <c r="O31" t="str">
        <f t="shared" si="0"/>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_xlfn.XLOOKUP(C32,customers!$A$1:$A$1001,customers!B31:B1031,,0)</f>
        <v>Correy Cottingham</v>
      </c>
      <c r="G32" s="2" t="str">
        <f>IF(_xlfn.XLOOKUP(C32,customers!$A$1:$A$1001,customers!$C$1:$C$1001,,0)=0,"",_xlfn.XLOOKUP(C32,customers!$A$1:$A$1001,customers!$C$1:$C$1001,,0))</f>
        <v/>
      </c>
      <c r="H32" s="2" t="str">
        <f>_xlfn.XLOOKUP(Orders[[#This Row],[Customer ID]],customers!$A$1:$A$1001,customers!$G$1:$G$1001,,0)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1"/>
        <v>21.825000000000003</v>
      </c>
      <c r="N32" t="str">
        <f t="shared" si="2"/>
        <v>Liberica</v>
      </c>
      <c r="O32" t="str">
        <f t="shared" si="0"/>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_xlfn.XLOOKUP(C33,customers!$A$1:$A$1001,customers!B32:B1032,,0)</f>
        <v>Pammi Endacott</v>
      </c>
      <c r="G33" s="2" t="str">
        <f>IF(_xlfn.XLOOKUP(C33,customers!$A$1:$A$1001,customers!$C$1:$C$1001,,0)=0,"",_xlfn.XLOOKUP(C33,customers!$A$1:$A$1001,customers!$C$1:$C$1001,,0))</f>
        <v/>
      </c>
      <c r="H33" s="2" t="str">
        <f>_xlfn.XLOOKUP(Orders[[#This Row],[Customer ID]],customers!$A$1:$A$1001,customers!$G$1:$G$1001,,0)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1"/>
        <v>35.82</v>
      </c>
      <c r="N33" t="str">
        <f t="shared" si="2"/>
        <v>Arabica</v>
      </c>
      <c r="O33" t="str">
        <f t="shared" si="0"/>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_xlfn.XLOOKUP(C34,customers!$A$1:$A$1001,customers!B33:B1033,,0)</f>
        <v>Nona Linklater</v>
      </c>
      <c r="G34" s="2" t="str">
        <f>IF(_xlfn.XLOOKUP(C34,customers!$A$1:$A$1001,customers!$C$1:$C$1001,,0)=0,"",_xlfn.XLOOKUP(C34,customers!$A$1:$A$1001,customers!$C$1:$C$1001,,0))</f>
        <v/>
      </c>
      <c r="H34" s="2" t="str">
        <f>_xlfn.XLOOKUP(Orders[[#This Row],[Customer ID]],customers!$A$1:$A$1001,customers!$G$1:$G$1001,,0)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1"/>
        <v>52.38</v>
      </c>
      <c r="N34" t="str">
        <f t="shared" si="2"/>
        <v>Liberica</v>
      </c>
      <c r="O34" t="str">
        <f t="shared" si="0"/>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_xlfn.XLOOKUP(C35,customers!$A$1:$A$1001,customers!B34:B1034,,0)</f>
        <v>Belvia Umpleby</v>
      </c>
      <c r="G35" s="2" t="str">
        <f>IF(_xlfn.XLOOKUP(C35,customers!$A$1:$A$1001,customers!$C$1:$C$1001,,0)=0,"",_xlfn.XLOOKUP(C35,customers!$A$1:$A$1001,customers!$C$1:$C$1001,,0))</f>
        <v>ggatheralx@123-reg.co.uk</v>
      </c>
      <c r="H35" s="2" t="str">
        <f>_xlfn.XLOOKUP(Orders[[#This Row],[Customer ID]],customers!$A$1:$A$1001,customers!$G$1:$G$1001,,0)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1"/>
        <v>23.774999999999999</v>
      </c>
      <c r="N35" t="str">
        <f t="shared" si="2"/>
        <v>Liberica</v>
      </c>
      <c r="O35" t="str">
        <f t="shared" si="0"/>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_xlfn.XLOOKUP(C36,customers!$A$1:$A$1001,customers!B35:B1035,,0)</f>
        <v>Hayward Goulter</v>
      </c>
      <c r="G36" s="2" t="str">
        <f>IF(_xlfn.XLOOKUP(C36,customers!$A$1:$A$1001,customers!$C$1:$C$1001,,0)=0,"",_xlfn.XLOOKUP(C36,customers!$A$1:$A$1001,customers!$C$1:$C$1001,,0))</f>
        <v>uwelberryy@ebay.co.uk</v>
      </c>
      <c r="H36" s="2" t="str">
        <f>_xlfn.XLOOKUP(Orders[[#This Row],[Customer ID]],customers!$A$1:$A$1001,customers!$G$1:$G$1001,,0)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1"/>
        <v>57.06</v>
      </c>
      <c r="N36" t="str">
        <f t="shared" si="2"/>
        <v>Liberica</v>
      </c>
      <c r="O36" t="str">
        <f t="shared" si="0"/>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_xlfn.XLOOKUP(C37,customers!$A$1:$A$1001,customers!B36:B1036,,0)</f>
        <v>Shannon List</v>
      </c>
      <c r="G37" s="2" t="str">
        <f>IF(_xlfn.XLOOKUP(C37,customers!$A$1:$A$1001,customers!$C$1:$C$1001,,0)=0,"",_xlfn.XLOOKUP(C37,customers!$A$1:$A$1001,customers!$C$1:$C$1001,,0))</f>
        <v>feilhartz@who.int</v>
      </c>
      <c r="H37" s="2" t="str">
        <f>_xlfn.XLOOKUP(Orders[[#This Row],[Customer ID]],customers!$A$1:$A$1001,customers!$G$1:$G$1001,,0)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1"/>
        <v>35.82</v>
      </c>
      <c r="N37" t="str">
        <f t="shared" si="2"/>
        <v>Arabica</v>
      </c>
      <c r="O37" t="str">
        <f t="shared" si="0"/>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_xlfn.XLOOKUP(C38,customers!$A$1:$A$1001,customers!B37:B1037,,0)</f>
        <v>Aurlie McCarl</v>
      </c>
      <c r="G38" s="2" t="str">
        <f>IF(_xlfn.XLOOKUP(C38,customers!$A$1:$A$1001,customers!$C$1:$C$1001,,0)=0,"",_xlfn.XLOOKUP(C38,customers!$A$1:$A$1001,customers!$C$1:$C$1001,,0))</f>
        <v>zponting10@altervista.org</v>
      </c>
      <c r="H38" s="2" t="str">
        <f>_xlfn.XLOOKUP(Orders[[#This Row],[Customer ID]],customers!$A$1:$A$1001,customers!$G$1:$G$1001,,0)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1"/>
        <v>8.73</v>
      </c>
      <c r="N38" t="str">
        <f t="shared" si="2"/>
        <v>Liberica</v>
      </c>
      <c r="O38" t="str">
        <f t="shared" si="0"/>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_xlfn.XLOOKUP(C39,customers!$A$1:$A$1001,customers!B38:B1038,,0)</f>
        <v>Jennifer Rangall</v>
      </c>
      <c r="G39" s="2" t="str">
        <f>IF(_xlfn.XLOOKUP(C39,customers!$A$1:$A$1001,customers!$C$1:$C$1001,,0)=0,"",_xlfn.XLOOKUP(C39,customers!$A$1:$A$1001,customers!$C$1:$C$1001,,0))</f>
        <v>sstrase11@booking.com</v>
      </c>
      <c r="H39" s="2" t="str">
        <f>_xlfn.XLOOKUP(Orders[[#This Row],[Customer ID]],customers!$A$1:$A$1001,customers!$G$1:$G$1001,,0)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1"/>
        <v>28.53</v>
      </c>
      <c r="N39" t="str">
        <f t="shared" si="2"/>
        <v>Liberica</v>
      </c>
      <c r="O39" t="str">
        <f t="shared" si="0"/>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_xlfn.XLOOKUP(C40,customers!$A$1:$A$1001,customers!B39:B1039,,0)</f>
        <v>Melania Beadle</v>
      </c>
      <c r="G40" s="2" t="str">
        <f>IF(_xlfn.XLOOKUP(C40,customers!$A$1:$A$1001,customers!$C$1:$C$1001,,0)=0,"",_xlfn.XLOOKUP(C40,customers!$A$1:$A$1001,customers!$C$1:$C$1001,,0))</f>
        <v>dde12@unesco.org</v>
      </c>
      <c r="H40" s="2" t="str">
        <f>_xlfn.XLOOKUP(Orders[[#This Row],[Customer ID]],customers!$A$1:$A$1001,customers!$G$1:$G$1001,,0)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1"/>
        <v>114.42499999999998</v>
      </c>
      <c r="N40" t="str">
        <f t="shared" si="2"/>
        <v>Robusta</v>
      </c>
      <c r="O40" t="str">
        <f t="shared" si="0"/>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_xlfn.XLOOKUP(C41,customers!$A$1:$A$1001,customers!B40:B1040,,0)</f>
        <v>Lothaire Mizzi</v>
      </c>
      <c r="G41" s="2" t="str">
        <f>IF(_xlfn.XLOOKUP(C41,customers!$A$1:$A$1001,customers!$C$1:$C$1001,,0)=0,"",_xlfn.XLOOKUP(C41,customers!$A$1:$A$1001,customers!$C$1:$C$1001,,0))</f>
        <v/>
      </c>
      <c r="H41" s="2" t="str">
        <f>_xlfn.XLOOKUP(Orders[[#This Row],[Customer ID]],customers!$A$1:$A$1001,customers!$G$1:$G$1001,,0)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1"/>
        <v>59.699999999999996</v>
      </c>
      <c r="N41" t="str">
        <f t="shared" si="2"/>
        <v>Robusta</v>
      </c>
      <c r="O41" t="str">
        <f t="shared" si="0"/>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_xlfn.XLOOKUP(C42,customers!$A$1:$A$1001,customers!B41:B1041,,0)</f>
        <v>Ami Arnow</v>
      </c>
      <c r="G42" s="2" t="str">
        <f>IF(_xlfn.XLOOKUP(C42,customers!$A$1:$A$1001,customers!$C$1:$C$1001,,0)=0,"",_xlfn.XLOOKUP(C42,customers!$A$1:$A$1001,customers!$C$1:$C$1001,,0))</f>
        <v/>
      </c>
      <c r="H42" s="2" t="str">
        <f>_xlfn.XLOOKUP(Orders[[#This Row],[Customer ID]],customers!$A$1:$A$1001,customers!$G$1:$G$1001,,0)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1"/>
        <v>43.650000000000006</v>
      </c>
      <c r="N42" t="str">
        <f t="shared" si="2"/>
        <v>Liberica</v>
      </c>
      <c r="O42" t="str">
        <f t="shared" si="0"/>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_xlfn.XLOOKUP(C43,customers!$A$1:$A$1001,customers!B42:B1042,,0)</f>
        <v>Bunny Naulls</v>
      </c>
      <c r="G43" s="2" t="str">
        <f>IF(_xlfn.XLOOKUP(C43,customers!$A$1:$A$1001,customers!$C$1:$C$1001,,0)=0,"",_xlfn.XLOOKUP(C43,customers!$A$1:$A$1001,customers!$C$1:$C$1001,,0))</f>
        <v>lyeoland15@pbs.org</v>
      </c>
      <c r="H43" s="2" t="str">
        <f>_xlfn.XLOOKUP(Orders[[#This Row],[Customer ID]],customers!$A$1:$A$1001,customers!$G$1:$G$1001,,0)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1"/>
        <v>7.29</v>
      </c>
      <c r="N43" t="str">
        <f t="shared" si="2"/>
        <v>Excelsa</v>
      </c>
      <c r="O43" t="str">
        <f t="shared" si="0"/>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_xlfn.XLOOKUP(C44,customers!$A$1:$A$1001,customers!B43:B1043,,0)</f>
        <v>Zaccaria Sherewood</v>
      </c>
      <c r="G44" s="2" t="str">
        <f>IF(_xlfn.XLOOKUP(C44,customers!$A$1:$A$1001,customers!$C$1:$C$1001,,0)=0,"",_xlfn.XLOOKUP(C44,customers!$A$1:$A$1001,customers!$C$1:$C$1001,,0))</f>
        <v>atolworthy16@toplist.cz</v>
      </c>
      <c r="H44" s="2" t="str">
        <f>_xlfn.XLOOKUP(Orders[[#This Row],[Customer ID]],customers!$A$1:$A$1001,customers!$G$1:$G$1001,,0)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1"/>
        <v>8.0549999999999997</v>
      </c>
      <c r="N44" t="str">
        <f t="shared" si="2"/>
        <v>Robusta</v>
      </c>
      <c r="O44" t="str">
        <f t="shared" si="0"/>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_xlfn.XLOOKUP(C45,customers!$A$1:$A$1001,customers!B44:B1044,,0)</f>
        <v>Blancha McAmish</v>
      </c>
      <c r="G45" s="2" t="str">
        <f>IF(_xlfn.XLOOKUP(C45,customers!$A$1:$A$1001,customers!$C$1:$C$1001,,0)=0,"",_xlfn.XLOOKUP(C45,customers!$A$1:$A$1001,customers!$C$1:$C$1001,,0))</f>
        <v/>
      </c>
      <c r="H45" s="2" t="str">
        <f>_xlfn.XLOOKUP(Orders[[#This Row],[Customer ID]],customers!$A$1:$A$1001,customers!$G$1:$G$1001,,0)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1"/>
        <v>72.91</v>
      </c>
      <c r="N45" t="str">
        <f t="shared" si="2"/>
        <v>Liberica</v>
      </c>
      <c r="O45" t="str">
        <f t="shared" si="0"/>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_xlfn.XLOOKUP(C46,customers!$A$1:$A$1001,customers!B45:B1045,,0)</f>
        <v>Elna Grise</v>
      </c>
      <c r="G46" s="2" t="str">
        <f>IF(_xlfn.XLOOKUP(C46,customers!$A$1:$A$1001,customers!$C$1:$C$1001,,0)=0,"",_xlfn.XLOOKUP(C46,customers!$A$1:$A$1001,customers!$C$1:$C$1001,,0))</f>
        <v>obaudassi18@seesaa.net</v>
      </c>
      <c r="H46" s="2" t="str">
        <f>_xlfn.XLOOKUP(Orders[[#This Row],[Customer ID]],customers!$A$1:$A$1001,customers!$G$1:$G$1001,,0)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1"/>
        <v>16.5</v>
      </c>
      <c r="N46" t="str">
        <f t="shared" si="2"/>
        <v>Excelsa</v>
      </c>
      <c r="O46" t="str">
        <f t="shared" si="0"/>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_xlfn.XLOOKUP(C47,customers!$A$1:$A$1001,customers!B46:B1046,,0)</f>
        <v>Loydie Langlais</v>
      </c>
      <c r="G47" s="2" t="str">
        <f>IF(_xlfn.XLOOKUP(C47,customers!$A$1:$A$1001,customers!$C$1:$C$1001,,0)=0,"",_xlfn.XLOOKUP(C47,customers!$A$1:$A$1001,customers!$C$1:$C$1001,,0))</f>
        <v>pkingsbury19@comcast.net</v>
      </c>
      <c r="H47" s="2" t="str">
        <f>_xlfn.XLOOKUP(Orders[[#This Row],[Customer ID]],customers!$A$1:$A$1001,customers!$G$1:$G$1001,,0)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1"/>
        <v>178.70999999999998</v>
      </c>
      <c r="N47" t="str">
        <f t="shared" si="2"/>
        <v>Liberica</v>
      </c>
      <c r="O47" t="str">
        <f t="shared" si="0"/>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_xlfn.XLOOKUP(C48,customers!$A$1:$A$1001,customers!B47:B1047,,0)</f>
        <v>Hamish MacSherry</v>
      </c>
      <c r="G48" s="2" t="str">
        <f>IF(_xlfn.XLOOKUP(C48,customers!$A$1:$A$1001,customers!$C$1:$C$1001,,0)=0,"",_xlfn.XLOOKUP(C48,customers!$A$1:$A$1001,customers!$C$1:$C$1001,,0))</f>
        <v/>
      </c>
      <c r="H48" s="2" t="str">
        <f>_xlfn.XLOOKUP(Orders[[#This Row],[Customer ID]],customers!$A$1:$A$1001,customers!$G$1:$G$1001,,0)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1"/>
        <v>63.249999999999993</v>
      </c>
      <c r="N48" t="str">
        <f t="shared" si="2"/>
        <v>Excelsa</v>
      </c>
      <c r="O48" t="str">
        <f t="shared" si="0"/>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_xlfn.XLOOKUP(C49,customers!$A$1:$A$1001,customers!B48:B1048,,0)</f>
        <v>Rudy Farquharson</v>
      </c>
      <c r="G49" s="2" t="str">
        <f>IF(_xlfn.XLOOKUP(C49,customers!$A$1:$A$1001,customers!$C$1:$C$1001,,0)=0,"",_xlfn.XLOOKUP(C49,customers!$A$1:$A$1001,customers!$C$1:$C$1001,,0))</f>
        <v>acurley1b@hao123.com</v>
      </c>
      <c r="H49" s="2" t="str">
        <f>_xlfn.XLOOKUP(Orders[[#This Row],[Customer ID]],customers!$A$1:$A$1001,customers!$G$1:$G$1001,,0)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1"/>
        <v>7.77</v>
      </c>
      <c r="N49" t="str">
        <f t="shared" si="2"/>
        <v>Arabica</v>
      </c>
      <c r="O49" t="str">
        <f t="shared" si="0"/>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_xlfn.XLOOKUP(C50,customers!$A$1:$A$1001,customers!B49:B1049,,0)</f>
        <v>Vicki Kirdsch</v>
      </c>
      <c r="G50" s="2" t="str">
        <f>IF(_xlfn.XLOOKUP(C50,customers!$A$1:$A$1001,customers!$C$1:$C$1001,,0)=0,"",_xlfn.XLOOKUP(C50,customers!$A$1:$A$1001,customers!$C$1:$C$1001,,0))</f>
        <v>rmcgilvary1c@tamu.edu</v>
      </c>
      <c r="H50" s="2" t="str">
        <f>_xlfn.XLOOKUP(Orders[[#This Row],[Customer ID]],customers!$A$1:$A$1001,customers!$G$1:$G$1001,,0)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1"/>
        <v>91.539999999999992</v>
      </c>
      <c r="N50" t="str">
        <f t="shared" si="2"/>
        <v>Arabica</v>
      </c>
      <c r="O50" t="str">
        <f t="shared" si="0"/>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_xlfn.XLOOKUP(C51,customers!$A$1:$A$1001,customers!B50:B1050,,0)</f>
        <v>Ruy Cancellieri</v>
      </c>
      <c r="G51" s="2" t="str">
        <f>IF(_xlfn.XLOOKUP(C51,customers!$A$1:$A$1001,customers!$C$1:$C$1001,,0)=0,"",_xlfn.XLOOKUP(C51,customers!$A$1:$A$1001,customers!$C$1:$C$1001,,0))</f>
        <v>ipikett1d@xinhuanet.com</v>
      </c>
      <c r="H51" s="2" t="str">
        <f>_xlfn.XLOOKUP(Orders[[#This Row],[Customer ID]],customers!$A$1:$A$1001,customers!$G$1:$G$1001,,0)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1"/>
        <v>38.849999999999994</v>
      </c>
      <c r="N51" t="str">
        <f t="shared" si="2"/>
        <v>Arabica</v>
      </c>
      <c r="O51" t="str">
        <f t="shared" si="0"/>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_xlfn.XLOOKUP(C52,customers!$A$1:$A$1001,customers!B51:B1051,,0)</f>
        <v>Rudiger Di Bartolomeo</v>
      </c>
      <c r="G52" s="2" t="str">
        <f>IF(_xlfn.XLOOKUP(C52,customers!$A$1:$A$1001,customers!$C$1:$C$1001,,0)=0,"",_xlfn.XLOOKUP(C52,customers!$A$1:$A$1001,customers!$C$1:$C$1001,,0))</f>
        <v>ibouldon1e@gizmodo.com</v>
      </c>
      <c r="H52" s="2" t="str">
        <f>_xlfn.XLOOKUP(Orders[[#This Row],[Customer ID]],customers!$A$1:$A$1001,customers!$G$1:$G$1001,,0)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1"/>
        <v>15.54</v>
      </c>
      <c r="N52" t="str">
        <f t="shared" si="2"/>
        <v>Liberica</v>
      </c>
      <c r="O52" t="str">
        <f t="shared" si="0"/>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_xlfn.XLOOKUP(C53,customers!$A$1:$A$1001,customers!B52:B1052,,0)</f>
        <v>Dyanna Aizikovitz</v>
      </c>
      <c r="G53" s="2" t="str">
        <f>IF(_xlfn.XLOOKUP(C53,customers!$A$1:$A$1001,customers!$C$1:$C$1001,,0)=0,"",_xlfn.XLOOKUP(C53,customers!$A$1:$A$1001,customers!$C$1:$C$1001,,0))</f>
        <v>kflanders1f@over-blog.com</v>
      </c>
      <c r="H53" s="2" t="str">
        <f>_xlfn.XLOOKUP(Orders[[#This Row],[Customer ID]],customers!$A$1:$A$1001,customers!$G$1:$G$1001,,0)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1"/>
        <v>145.82</v>
      </c>
      <c r="N53" t="str">
        <f t="shared" si="2"/>
        <v>Liberica</v>
      </c>
      <c r="O53" t="str">
        <f t="shared" si="0"/>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_xlfn.XLOOKUP(C54,customers!$A$1:$A$1001,customers!B53:B1053,,0)</f>
        <v>Emiline Priddis</v>
      </c>
      <c r="G54" s="2" t="str">
        <f>IF(_xlfn.XLOOKUP(C54,customers!$A$1:$A$1001,customers!$C$1:$C$1001,,0)=0,"",_xlfn.XLOOKUP(C54,customers!$A$1:$A$1001,customers!$C$1:$C$1001,,0))</f>
        <v>hmattioli1g@webmd.com</v>
      </c>
      <c r="H54" s="2" t="str">
        <f>_xlfn.XLOOKUP(Orders[[#This Row],[Customer ID]],customers!$A$1:$A$1001,customers!$G$1:$G$1001,,0)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1"/>
        <v>29.849999999999998</v>
      </c>
      <c r="N54" t="str">
        <f t="shared" si="2"/>
        <v>Robusta</v>
      </c>
      <c r="O54" t="str">
        <f t="shared" si="0"/>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_xlfn.XLOOKUP(C55,customers!$A$1:$A$1001,customers!B54:B1054,,0)</f>
        <v>Queenie Veel</v>
      </c>
      <c r="G55" s="2" t="str">
        <f>IF(_xlfn.XLOOKUP(C55,customers!$A$1:$A$1001,customers!$C$1:$C$1001,,0)=0,"",_xlfn.XLOOKUP(C55,customers!$A$1:$A$1001,customers!$C$1:$C$1001,,0))</f>
        <v>hmattioli1g@webmd.com</v>
      </c>
      <c r="H55" s="2" t="str">
        <f>_xlfn.XLOOKUP(Orders[[#This Row],[Customer ID]],customers!$A$1:$A$1001,customers!$G$1:$G$1001,,0)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1"/>
        <v>72.91</v>
      </c>
      <c r="N55" t="str">
        <f t="shared" si="2"/>
        <v>Liberica</v>
      </c>
      <c r="O55" t="str">
        <f t="shared" si="0"/>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_xlfn.XLOOKUP(C56,customers!$A$1:$A$1001,customers!B55:B1055,,0)</f>
        <v>Isahella Hagland</v>
      </c>
      <c r="G56" s="2" t="str">
        <f>IF(_xlfn.XLOOKUP(C56,customers!$A$1:$A$1001,customers!$C$1:$C$1001,,0)=0,"",_xlfn.XLOOKUP(C56,customers!$A$1:$A$1001,customers!$C$1:$C$1001,,0))</f>
        <v>agillard1i@issuu.com</v>
      </c>
      <c r="H56" s="2" t="str">
        <f>_xlfn.XLOOKUP(Orders[[#This Row],[Customer ID]],customers!$A$1:$A$1001,customers!$G$1:$G$1001,,0)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1"/>
        <v>72.75</v>
      </c>
      <c r="N56" t="str">
        <f t="shared" si="2"/>
        <v>Liberica</v>
      </c>
      <c r="O56" t="str">
        <f t="shared" si="0"/>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_xlfn.XLOOKUP(C57,customers!$A$1:$A$1001,customers!B56:B1056,,0)</f>
        <v>Marie-jeanne Redgrave</v>
      </c>
      <c r="G57" s="2" t="str">
        <f>IF(_xlfn.XLOOKUP(C57,customers!$A$1:$A$1001,customers!$C$1:$C$1001,,0)=0,"",_xlfn.XLOOKUP(C57,customers!$A$1:$A$1001,customers!$C$1:$C$1001,,0))</f>
        <v/>
      </c>
      <c r="H57" s="2" t="str">
        <f>_xlfn.XLOOKUP(Orders[[#This Row],[Customer ID]],customers!$A$1:$A$1001,customers!$G$1:$G$1001,,0)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1"/>
        <v>47.55</v>
      </c>
      <c r="N57" t="str">
        <f t="shared" si="2"/>
        <v>Liberica</v>
      </c>
      <c r="O57" t="str">
        <f t="shared" si="0"/>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_xlfn.XLOOKUP(C58,customers!$A$1:$A$1001,customers!B57:B1057,,0)</f>
        <v>Shawnee Critchlow</v>
      </c>
      <c r="G58" s="2" t="str">
        <f>IF(_xlfn.XLOOKUP(C58,customers!$A$1:$A$1001,customers!$C$1:$C$1001,,0)=0,"",_xlfn.XLOOKUP(C58,customers!$A$1:$A$1001,customers!$C$1:$C$1001,,0))</f>
        <v>tgrizard1k@odnoklassniki.ru</v>
      </c>
      <c r="H58" s="2" t="str">
        <f>_xlfn.XLOOKUP(Orders[[#This Row],[Customer ID]],customers!$A$1:$A$1001,customers!$G$1:$G$1001,,0)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1"/>
        <v>10.935</v>
      </c>
      <c r="N58" t="str">
        <f t="shared" si="2"/>
        <v>Excelsa</v>
      </c>
      <c r="O58" t="str">
        <f t="shared" si="0"/>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_xlfn.XLOOKUP(C59,customers!$A$1:$A$1001,customers!B58:B1058,,0)</f>
        <v>Carmina Hubbuck</v>
      </c>
      <c r="G59" s="2" t="str">
        <f>IF(_xlfn.XLOOKUP(C59,customers!$A$1:$A$1001,customers!$C$1:$C$1001,,0)=0,"",_xlfn.XLOOKUP(C59,customers!$A$1:$A$1001,customers!$C$1:$C$1001,,0))</f>
        <v>rrelton1l@stanford.edu</v>
      </c>
      <c r="H59" s="2" t="str">
        <f>_xlfn.XLOOKUP(Orders[[#This Row],[Customer ID]],customers!$A$1:$A$1001,customers!$G$1:$G$1001,,0)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1"/>
        <v>59.4</v>
      </c>
      <c r="N59" t="str">
        <f t="shared" si="2"/>
        <v>Excelsa</v>
      </c>
      <c r="O59" t="str">
        <f t="shared" si="0"/>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_xlfn.XLOOKUP(C60,customers!$A$1:$A$1001,customers!B59:B1059,,0)</f>
        <v>Geneva Standley</v>
      </c>
      <c r="G60" s="2" t="str">
        <f>IF(_xlfn.XLOOKUP(C60,customers!$A$1:$A$1001,customers!$C$1:$C$1001,,0)=0,"",_xlfn.XLOOKUP(C60,customers!$A$1:$A$1001,customers!$C$1:$C$1001,,0))</f>
        <v/>
      </c>
      <c r="H60" s="2" t="str">
        <f>_xlfn.XLOOKUP(Orders[[#This Row],[Customer ID]],customers!$A$1:$A$1001,customers!$G$1:$G$1001,,0)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1"/>
        <v>89.35499999999999</v>
      </c>
      <c r="N60" t="str">
        <f t="shared" si="2"/>
        <v>Liberica</v>
      </c>
      <c r="O60" t="str">
        <f t="shared" si="0"/>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_xlfn.XLOOKUP(C61,customers!$A$1:$A$1001,customers!B60:B1060,,0)</f>
        <v>Muffin Yallop</v>
      </c>
      <c r="G61" s="2" t="str">
        <f>IF(_xlfn.XLOOKUP(C61,customers!$A$1:$A$1001,customers!$C$1:$C$1001,,0)=0,"",_xlfn.XLOOKUP(C61,customers!$A$1:$A$1001,customers!$C$1:$C$1001,,0))</f>
        <v>sgilroy1n@eepurl.com</v>
      </c>
      <c r="H61" s="2" t="str">
        <f>_xlfn.XLOOKUP(Orders[[#This Row],[Customer ID]],customers!$A$1:$A$1001,customers!$G$1:$G$1001,,0)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1"/>
        <v>26.19</v>
      </c>
      <c r="N61" t="str">
        <f t="shared" si="2"/>
        <v>Liberica</v>
      </c>
      <c r="O61" t="str">
        <f t="shared" si="0"/>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_xlfn.XLOOKUP(C62,customers!$A$1:$A$1001,customers!B61:B1061,,0)</f>
        <v>Ezri Hows</v>
      </c>
      <c r="G62" s="2" t="str">
        <f>IF(_xlfn.XLOOKUP(C62,customers!$A$1:$A$1001,customers!$C$1:$C$1001,,0)=0,"",_xlfn.XLOOKUP(C62,customers!$A$1:$A$1001,customers!$C$1:$C$1001,,0))</f>
        <v>ccottingham1o@wikipedia.org</v>
      </c>
      <c r="H62" s="2" t="str">
        <f>_xlfn.XLOOKUP(Orders[[#This Row],[Customer ID]],customers!$A$1:$A$1001,customers!$G$1:$G$1001,,0)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1"/>
        <v>114.42499999999998</v>
      </c>
      <c r="N62" t="str">
        <f t="shared" si="2"/>
        <v>Arabica</v>
      </c>
      <c r="O62" t="str">
        <f t="shared" si="0"/>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_xlfn.XLOOKUP(C63,customers!$A$1:$A$1001,customers!B62:B1062,,0)</f>
        <v>Mahala Ludwell</v>
      </c>
      <c r="G63" s="2" t="str">
        <f>IF(_xlfn.XLOOKUP(C63,customers!$A$1:$A$1001,customers!$C$1:$C$1001,,0)=0,"",_xlfn.XLOOKUP(C63,customers!$A$1:$A$1001,customers!$C$1:$C$1001,,0))</f>
        <v/>
      </c>
      <c r="H63" s="2" t="str">
        <f>_xlfn.XLOOKUP(Orders[[#This Row],[Customer ID]],customers!$A$1:$A$1001,customers!$G$1:$G$1001,,0)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1"/>
        <v>26.849999999999994</v>
      </c>
      <c r="N63" t="str">
        <f t="shared" si="2"/>
        <v>Robusta</v>
      </c>
      <c r="O63" t="str">
        <f t="shared" si="0"/>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_xlfn.XLOOKUP(C64,customers!$A$1:$A$1001,customers!B63:B1063,,0)</f>
        <v>Stanford Rodliff</v>
      </c>
      <c r="G64" s="2" t="str">
        <f>IF(_xlfn.XLOOKUP(C64,customers!$A$1:$A$1001,customers!$C$1:$C$1001,,0)=0,"",_xlfn.XLOOKUP(C64,customers!$A$1:$A$1001,customers!$C$1:$C$1001,,0))</f>
        <v/>
      </c>
      <c r="H64" s="2" t="str">
        <f>_xlfn.XLOOKUP(Orders[[#This Row],[Customer ID]],customers!$A$1:$A$1001,customers!$G$1:$G$1001,,0)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1"/>
        <v>23.774999999999999</v>
      </c>
      <c r="N64" t="str">
        <f t="shared" si="2"/>
        <v>Liberica</v>
      </c>
      <c r="O64" t="str">
        <f t="shared" si="0"/>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_xlfn.XLOOKUP(C65,customers!$A$1:$A$1001,customers!B64:B1064,,0)</f>
        <v>Hewet Synnot</v>
      </c>
      <c r="G65" s="2" t="str">
        <f>IF(_xlfn.XLOOKUP(C65,customers!$A$1:$A$1001,customers!$C$1:$C$1001,,0)=0,"",_xlfn.XLOOKUP(C65,customers!$A$1:$A$1001,customers!$C$1:$C$1001,,0))</f>
        <v>adykes1r@eventbrite.com</v>
      </c>
      <c r="H65" s="2" t="str">
        <f>_xlfn.XLOOKUP(Orders[[#This Row],[Customer ID]],customers!$A$1:$A$1001,customers!$G$1:$G$1001,,0)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1"/>
        <v>6.75</v>
      </c>
      <c r="N65" t="str">
        <f t="shared" si="2"/>
        <v>Arabica</v>
      </c>
      <c r="O65" t="str">
        <f t="shared" si="0"/>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_xlfn.XLOOKUP(C66,customers!$A$1:$A$1001,customers!B65:B1065,,0)</f>
        <v>Timofei Woofinden</v>
      </c>
      <c r="G66" s="2" t="str">
        <f>IF(_xlfn.XLOOKUP(C66,customers!$A$1:$A$1001,customers!$C$1:$C$1001,,0)=0,"",_xlfn.XLOOKUP(C66,customers!$A$1:$A$1001,customers!$C$1:$C$1001,,0))</f>
        <v/>
      </c>
      <c r="H66" s="2" t="str">
        <f>_xlfn.XLOOKUP(Orders[[#This Row],[Customer ID]],customers!$A$1:$A$1001,customers!$G$1:$G$1001,,0)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1"/>
        <v>35.82</v>
      </c>
      <c r="N66" t="str">
        <f t="shared" si="2"/>
        <v>Robusta</v>
      </c>
      <c r="O66" t="str">
        <f t="shared" ref="O66:O129" si="3">IF(J66="M","Medium",IF(J66="L","Light",IF(J66="D","Dark","")))</f>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_xlfn.XLOOKUP(C67,customers!$A$1:$A$1001,customers!B66:B1066,,0)</f>
        <v>Bidget Tremellier</v>
      </c>
      <c r="G67" s="2" t="str">
        <f>IF(_xlfn.XLOOKUP(C67,customers!$A$1:$A$1001,customers!$C$1:$C$1001,,0)=0,"",_xlfn.XLOOKUP(C67,customers!$A$1:$A$1001,customers!$C$1:$C$1001,,0))</f>
        <v>acockrem1t@engadget.com</v>
      </c>
      <c r="H67" s="2" t="str">
        <f>_xlfn.XLOOKUP(Orders[[#This Row],[Customer ID]],customers!$A$1:$A$1001,customers!$G$1:$G$1001,,0)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4">L67*E67</f>
        <v>82.339999999999989</v>
      </c>
      <c r="N67" t="str">
        <f t="shared" ref="N67:N130" si="5">IF(I67="Rob","Robusta",IF(I67="Exc","Excelsa",IF(I67="Ara","Arabica",IF(I67="Lib","Liberica",""))))</f>
        <v>Robusta</v>
      </c>
      <c r="O67" t="str">
        <f t="shared" si="3"/>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_xlfn.XLOOKUP(C68,customers!$A$1:$A$1001,customers!B67:B1067,,0)</f>
        <v>Osbert Robins</v>
      </c>
      <c r="G68" s="2" t="str">
        <f>IF(_xlfn.XLOOKUP(C68,customers!$A$1:$A$1001,customers!$C$1:$C$1001,,0)=0,"",_xlfn.XLOOKUP(C68,customers!$A$1:$A$1001,customers!$C$1:$C$1001,,0))</f>
        <v>bumpleby1u@soundcloud.com</v>
      </c>
      <c r="H68" s="2" t="str">
        <f>_xlfn.XLOOKUP(Orders[[#This Row],[Customer ID]],customers!$A$1:$A$1001,customers!$G$1:$G$1001,,0)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4"/>
        <v>7.169999999999999</v>
      </c>
      <c r="N68" t="str">
        <f t="shared" si="5"/>
        <v>Robusta</v>
      </c>
      <c r="O68" t="str">
        <f t="shared" si="3"/>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_xlfn.XLOOKUP(C69,customers!$A$1:$A$1001,customers!B68:B1068,,0)</f>
        <v>Ewell Hanby</v>
      </c>
      <c r="G69" s="2" t="str">
        <f>IF(_xlfn.XLOOKUP(C69,customers!$A$1:$A$1001,customers!$C$1:$C$1001,,0)=0,"",_xlfn.XLOOKUP(C69,customers!$A$1:$A$1001,customers!$C$1:$C$1001,,0))</f>
        <v>nsaleway1v@dedecms.com</v>
      </c>
      <c r="H69" s="2" t="str">
        <f>_xlfn.XLOOKUP(Orders[[#This Row],[Customer ID]],customers!$A$1:$A$1001,customers!$G$1:$G$1001,,0)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4"/>
        <v>9.51</v>
      </c>
      <c r="N69" t="str">
        <f t="shared" si="5"/>
        <v>Liberica</v>
      </c>
      <c r="O69" t="str">
        <f t="shared" si="3"/>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_xlfn.XLOOKUP(C70,customers!$A$1:$A$1001,customers!B69:B1069,,0)</f>
        <v>Lowell Keenleyside</v>
      </c>
      <c r="G70" s="2" t="str">
        <f>IF(_xlfn.XLOOKUP(C70,customers!$A$1:$A$1001,customers!$C$1:$C$1001,,0)=0,"",_xlfn.XLOOKUP(C70,customers!$A$1:$A$1001,customers!$C$1:$C$1001,,0))</f>
        <v>hgoulter1w@abc.net.au</v>
      </c>
      <c r="H70" s="2" t="str">
        <f>_xlfn.XLOOKUP(Orders[[#This Row],[Customer ID]],customers!$A$1:$A$1001,customers!$G$1:$G$1001,,0)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4"/>
        <v>2.9849999999999999</v>
      </c>
      <c r="N70" t="str">
        <f t="shared" si="5"/>
        <v>Robusta</v>
      </c>
      <c r="O70" t="str">
        <f t="shared" si="3"/>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_xlfn.XLOOKUP(C71,customers!$A$1:$A$1001,customers!B70:B1070,,0)</f>
        <v>Abraham Coleman</v>
      </c>
      <c r="G71" s="2" t="str">
        <f>IF(_xlfn.XLOOKUP(C71,customers!$A$1:$A$1001,customers!$C$1:$C$1001,,0)=0,"",_xlfn.XLOOKUP(C71,customers!$A$1:$A$1001,customers!$C$1:$C$1001,,0))</f>
        <v>grizzello1x@symantec.com</v>
      </c>
      <c r="H71" s="2" t="str">
        <f>_xlfn.XLOOKUP(Orders[[#This Row],[Customer ID]],customers!$A$1:$A$1001,customers!$G$1:$G$1001,,0)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4"/>
        <v>59.699999999999996</v>
      </c>
      <c r="N71" t="str">
        <f t="shared" si="5"/>
        <v>Robusta</v>
      </c>
      <c r="O71" t="str">
        <f t="shared" si="3"/>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_xlfn.XLOOKUP(C72,customers!$A$1:$A$1001,customers!B71:B1071,,0)</f>
        <v>Vallie Kundt</v>
      </c>
      <c r="G72" s="2" t="str">
        <f>IF(_xlfn.XLOOKUP(C72,customers!$A$1:$A$1001,customers!$C$1:$C$1001,,0)=0,"",_xlfn.XLOOKUP(C72,customers!$A$1:$A$1001,customers!$C$1:$C$1001,,0))</f>
        <v>slist1y@mapquest.com</v>
      </c>
      <c r="H72" s="2" t="str">
        <f>_xlfn.XLOOKUP(Orders[[#This Row],[Customer ID]],customers!$A$1:$A$1001,customers!$G$1:$G$1001,,0)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4"/>
        <v>136.61999999999998</v>
      </c>
      <c r="N72" t="str">
        <f t="shared" si="5"/>
        <v>Excelsa</v>
      </c>
      <c r="O72" t="str">
        <f t="shared" si="3"/>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_xlfn.XLOOKUP(C73,customers!$A$1:$A$1001,customers!B72:B1072,,0)</f>
        <v>Julio Armytage</v>
      </c>
      <c r="G73" s="2" t="str">
        <f>IF(_xlfn.XLOOKUP(C73,customers!$A$1:$A$1001,customers!$C$1:$C$1001,,0)=0,"",_xlfn.XLOOKUP(C73,customers!$A$1:$A$1001,customers!$C$1:$C$1001,,0))</f>
        <v>sedmondson1z@theguardian.com</v>
      </c>
      <c r="H73" s="2" t="str">
        <f>_xlfn.XLOOKUP(Orders[[#This Row],[Customer ID]],customers!$A$1:$A$1001,customers!$G$1:$G$1001,,0)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4"/>
        <v>9.51</v>
      </c>
      <c r="N73" t="str">
        <f t="shared" si="5"/>
        <v>Liberica</v>
      </c>
      <c r="O73" t="str">
        <f t="shared" si="3"/>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_xlfn.XLOOKUP(C74,customers!$A$1:$A$1001,customers!B73:B1073,,0)</f>
        <v>Winn Keyse</v>
      </c>
      <c r="G74" s="2" t="str">
        <f>IF(_xlfn.XLOOKUP(C74,customers!$A$1:$A$1001,customers!$C$1:$C$1001,,0)=0,"",_xlfn.XLOOKUP(C74,customers!$A$1:$A$1001,customers!$C$1:$C$1001,,0))</f>
        <v/>
      </c>
      <c r="H74" s="2" t="str">
        <f>_xlfn.XLOOKUP(Orders[[#This Row],[Customer ID]],customers!$A$1:$A$1001,customers!$G$1:$G$1001,,0)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4"/>
        <v>77.624999999999986</v>
      </c>
      <c r="N74" t="str">
        <f t="shared" si="5"/>
        <v>Arabica</v>
      </c>
      <c r="O74" t="str">
        <f t="shared" si="3"/>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_xlfn.XLOOKUP(C75,customers!$A$1:$A$1001,customers!B74:B1074,,0)</f>
        <v>Leonore Francisco</v>
      </c>
      <c r="G75" s="2" t="str">
        <f>IF(_xlfn.XLOOKUP(C75,customers!$A$1:$A$1001,customers!$C$1:$C$1001,,0)=0,"",_xlfn.XLOOKUP(C75,customers!$A$1:$A$1001,customers!$C$1:$C$1001,,0))</f>
        <v/>
      </c>
      <c r="H75" s="2" t="str">
        <f>_xlfn.XLOOKUP(Orders[[#This Row],[Customer ID]],customers!$A$1:$A$1001,customers!$G$1:$G$1001,,0)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4"/>
        <v>21.825000000000003</v>
      </c>
      <c r="N75" t="str">
        <f t="shared" si="5"/>
        <v>Liberica</v>
      </c>
      <c r="O75" t="str">
        <f t="shared" si="3"/>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_xlfn.XLOOKUP(C76,customers!$A$1:$A$1001,customers!B75:B1075,,0)</f>
        <v>Giacobo Skingle</v>
      </c>
      <c r="G76" s="2" t="str">
        <f>IF(_xlfn.XLOOKUP(C76,customers!$A$1:$A$1001,customers!$C$1:$C$1001,,0)=0,"",_xlfn.XLOOKUP(C76,customers!$A$1:$A$1001,customers!$C$1:$C$1001,,0))</f>
        <v>jrangall22@newsvine.com</v>
      </c>
      <c r="H76" s="2" t="str">
        <f>_xlfn.XLOOKUP(Orders[[#This Row],[Customer ID]],customers!$A$1:$A$1001,customers!$G$1:$G$1001,,0)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4"/>
        <v>17.82</v>
      </c>
      <c r="N76" t="str">
        <f t="shared" si="5"/>
        <v>Excelsa</v>
      </c>
      <c r="O76" t="str">
        <f t="shared" si="3"/>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_xlfn.XLOOKUP(C77,customers!$A$1:$A$1001,customers!B76:B1076,,0)</f>
        <v>Jacinthe Balsillie</v>
      </c>
      <c r="G77" s="2" t="str">
        <f>IF(_xlfn.XLOOKUP(C77,customers!$A$1:$A$1001,customers!$C$1:$C$1001,,0)=0,"",_xlfn.XLOOKUP(C77,customers!$A$1:$A$1001,customers!$C$1:$C$1001,,0))</f>
        <v>kboorn23@ezinearticles.com</v>
      </c>
      <c r="H77" s="2" t="str">
        <f>_xlfn.XLOOKUP(Orders[[#This Row],[Customer ID]],customers!$A$1:$A$1001,customers!$G$1:$G$1001,,0)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4"/>
        <v>53.699999999999996</v>
      </c>
      <c r="N77" t="str">
        <f t="shared" si="5"/>
        <v>Robusta</v>
      </c>
      <c r="O77" t="str">
        <f t="shared" si="3"/>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_xlfn.XLOOKUP(C78,customers!$A$1:$A$1001,customers!B77:B1077,,0)</f>
        <v>Bettina Leffek</v>
      </c>
      <c r="G78" s="2" t="str">
        <f>IF(_xlfn.XLOOKUP(C78,customers!$A$1:$A$1001,customers!$C$1:$C$1001,,0)=0,"",_xlfn.XLOOKUP(C78,customers!$A$1:$A$1001,customers!$C$1:$C$1001,,0))</f>
        <v/>
      </c>
      <c r="H78" s="2" t="str">
        <f>_xlfn.XLOOKUP(Orders[[#This Row],[Customer ID]],customers!$A$1:$A$1001,customers!$G$1:$G$1001,,0)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4"/>
        <v>3.5849999999999995</v>
      </c>
      <c r="N78" t="str">
        <f t="shared" si="5"/>
        <v>Robusta</v>
      </c>
      <c r="O78" t="str">
        <f t="shared" si="3"/>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_xlfn.XLOOKUP(C79,customers!$A$1:$A$1001,customers!B78:B1078,,0)</f>
        <v>Jocko Pray</v>
      </c>
      <c r="G79" s="2" t="str">
        <f>IF(_xlfn.XLOOKUP(C79,customers!$A$1:$A$1001,customers!$C$1:$C$1001,,0)=0,"",_xlfn.XLOOKUP(C79,customers!$A$1:$A$1001,customers!$C$1:$C$1001,,0))</f>
        <v>celgey25@webs.com</v>
      </c>
      <c r="H79" s="2" t="str">
        <f>_xlfn.XLOOKUP(Orders[[#This Row],[Customer ID]],customers!$A$1:$A$1001,customers!$G$1:$G$1001,,0)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4"/>
        <v>7.29</v>
      </c>
      <c r="N79" t="str">
        <f t="shared" si="5"/>
        <v>Excelsa</v>
      </c>
      <c r="O79" t="str">
        <f t="shared" si="3"/>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_xlfn.XLOOKUP(C80,customers!$A$1:$A$1001,customers!B79:B1079,,0)</f>
        <v>Fielding Keinrat</v>
      </c>
      <c r="G80" s="2" t="str">
        <f>IF(_xlfn.XLOOKUP(C80,customers!$A$1:$A$1001,customers!$C$1:$C$1001,,0)=0,"",_xlfn.XLOOKUP(C80,customers!$A$1:$A$1001,customers!$C$1:$C$1001,,0))</f>
        <v>lmizzi26@rakuten.co.jp</v>
      </c>
      <c r="H80" s="2" t="str">
        <f>_xlfn.XLOOKUP(Orders[[#This Row],[Customer ID]],customers!$A$1:$A$1001,customers!$G$1:$G$1001,,0)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4"/>
        <v>40.5</v>
      </c>
      <c r="N80" t="str">
        <f t="shared" si="5"/>
        <v>Arabica</v>
      </c>
      <c r="O80" t="str">
        <f t="shared" si="3"/>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_xlfn.XLOOKUP(C81,customers!$A$1:$A$1001,customers!B80:B1080,,0)</f>
        <v>Say Risborough</v>
      </c>
      <c r="G81" s="2" t="str">
        <f>IF(_xlfn.XLOOKUP(C81,customers!$A$1:$A$1001,customers!$C$1:$C$1001,,0)=0,"",_xlfn.XLOOKUP(C81,customers!$A$1:$A$1001,customers!$C$1:$C$1001,,0))</f>
        <v>cgiacomazzo27@jigsy.com</v>
      </c>
      <c r="H81" s="2" t="str">
        <f>_xlfn.XLOOKUP(Orders[[#This Row],[Customer ID]],customers!$A$1:$A$1001,customers!$G$1:$G$1001,,0)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4"/>
        <v>47.8</v>
      </c>
      <c r="N81" t="str">
        <f t="shared" si="5"/>
        <v>Robusta</v>
      </c>
      <c r="O81" t="str">
        <f t="shared" si="3"/>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_xlfn.XLOOKUP(C82,customers!$A$1:$A$1001,customers!B81:B1081,,0)</f>
        <v>Kari Swede</v>
      </c>
      <c r="G82" s="2" t="str">
        <f>IF(_xlfn.XLOOKUP(C82,customers!$A$1:$A$1001,customers!$C$1:$C$1001,,0)=0,"",_xlfn.XLOOKUP(C82,customers!$A$1:$A$1001,customers!$C$1:$C$1001,,0))</f>
        <v>aarnow28@arizona.edu</v>
      </c>
      <c r="H82" s="2" t="str">
        <f>_xlfn.XLOOKUP(Orders[[#This Row],[Customer ID]],customers!$A$1:$A$1001,customers!$G$1:$G$1001,,0)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4"/>
        <v>38.849999999999994</v>
      </c>
      <c r="N82" t="str">
        <f t="shared" si="5"/>
        <v>Arabica</v>
      </c>
      <c r="O82" t="str">
        <f t="shared" si="3"/>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_xlfn.XLOOKUP(C83,customers!$A$1:$A$1001,customers!B82:B1082,,0)</f>
        <v>Dottie Tift</v>
      </c>
      <c r="G83" s="2" t="str">
        <f>IF(_xlfn.XLOOKUP(C83,customers!$A$1:$A$1001,customers!$C$1:$C$1001,,0)=0,"",_xlfn.XLOOKUP(C83,customers!$A$1:$A$1001,customers!$C$1:$C$1001,,0))</f>
        <v>syann29@senate.gov</v>
      </c>
      <c r="H83" s="2" t="str">
        <f>_xlfn.XLOOKUP(Orders[[#This Row],[Customer ID]],customers!$A$1:$A$1001,customers!$G$1:$G$1001,,0)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4"/>
        <v>109.36499999999999</v>
      </c>
      <c r="N83" t="str">
        <f t="shared" si="5"/>
        <v>Liberica</v>
      </c>
      <c r="O83" t="str">
        <f t="shared" si="3"/>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_xlfn.XLOOKUP(C84,customers!$A$1:$A$1001,customers!B83:B1083,,0)</f>
        <v>Claiborne Feye</v>
      </c>
      <c r="G84" s="2" t="str">
        <f>IF(_xlfn.XLOOKUP(C84,customers!$A$1:$A$1001,customers!$C$1:$C$1001,,0)=0,"",_xlfn.XLOOKUP(C84,customers!$A$1:$A$1001,customers!$C$1:$C$1001,,0))</f>
        <v>bnaulls2a@tiny.cc</v>
      </c>
      <c r="H84" s="2" t="str">
        <f>_xlfn.XLOOKUP(Orders[[#This Row],[Customer ID]],customers!$A$1:$A$1001,customers!$G$1:$G$1001,,0)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4"/>
        <v>100.39499999999998</v>
      </c>
      <c r="N84" t="str">
        <f t="shared" si="5"/>
        <v>Liberica</v>
      </c>
      <c r="O84" t="str">
        <f t="shared" si="3"/>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_xlfn.XLOOKUP(C85,customers!$A$1:$A$1001,customers!B84:B1084,,0)</f>
        <v>Sherman Mewrcik</v>
      </c>
      <c r="G85" s="2" t="str">
        <f>IF(_xlfn.XLOOKUP(C85,customers!$A$1:$A$1001,customers!$C$1:$C$1001,,0)=0,"",_xlfn.XLOOKUP(C85,customers!$A$1:$A$1001,customers!$C$1:$C$1001,,0))</f>
        <v/>
      </c>
      <c r="H85" s="2" t="str">
        <f>_xlfn.XLOOKUP(Orders[[#This Row],[Customer ID]],customers!$A$1:$A$1001,customers!$G$1:$G$1001,,0)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4"/>
        <v>82.339999999999989</v>
      </c>
      <c r="N85" t="str">
        <f t="shared" si="5"/>
        <v>Robusta</v>
      </c>
      <c r="O85" t="str">
        <f t="shared" si="3"/>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_xlfn.XLOOKUP(C86,customers!$A$1:$A$1001,customers!B85:B1085,,0)</f>
        <v>Stanislaus Valsler</v>
      </c>
      <c r="G86" s="2" t="str">
        <f>IF(_xlfn.XLOOKUP(C86,customers!$A$1:$A$1001,customers!$C$1:$C$1001,,0)=0,"",_xlfn.XLOOKUP(C86,customers!$A$1:$A$1001,customers!$C$1:$C$1001,,0))</f>
        <v>zsherewood2c@apache.org</v>
      </c>
      <c r="H86" s="2" t="str">
        <f>_xlfn.XLOOKUP(Orders[[#This Row],[Customer ID]],customers!$A$1:$A$1001,customers!$G$1:$G$1001,,0)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4"/>
        <v>9.51</v>
      </c>
      <c r="N86" t="str">
        <f t="shared" si="5"/>
        <v>Liberica</v>
      </c>
      <c r="O86" t="str">
        <f t="shared" si="3"/>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_xlfn.XLOOKUP(C87,customers!$A$1:$A$1001,customers!B86:B1086,,0)</f>
        <v>Serena Earley</v>
      </c>
      <c r="G87" s="2" t="str">
        <f>IF(_xlfn.XLOOKUP(C87,customers!$A$1:$A$1001,customers!$C$1:$C$1001,,0)=0,"",_xlfn.XLOOKUP(C87,customers!$A$1:$A$1001,customers!$C$1:$C$1001,,0))</f>
        <v>jdufaire2d@fc2.com</v>
      </c>
      <c r="H87" s="2" t="str">
        <f>_xlfn.XLOOKUP(Orders[[#This Row],[Customer ID]],customers!$A$1:$A$1001,customers!$G$1:$G$1001,,0)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4"/>
        <v>89.35499999999999</v>
      </c>
      <c r="N87" t="str">
        <f t="shared" si="5"/>
        <v>Arabica</v>
      </c>
      <c r="O87" t="str">
        <f t="shared" si="3"/>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_xlfn.XLOOKUP(C88,customers!$A$1:$A$1001,customers!B87:B1087,,0)</f>
        <v>Minny Chamberlayne</v>
      </c>
      <c r="G88" s="2" t="str">
        <f>IF(_xlfn.XLOOKUP(C88,customers!$A$1:$A$1001,customers!$C$1:$C$1001,,0)=0,"",_xlfn.XLOOKUP(C88,customers!$A$1:$A$1001,customers!$C$1:$C$1001,,0))</f>
        <v>jdufaire2d@fc2.com</v>
      </c>
      <c r="H88" s="2" t="str">
        <f>_xlfn.XLOOKUP(Orders[[#This Row],[Customer ID]],customers!$A$1:$A$1001,customers!$G$1:$G$1001,,0)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4"/>
        <v>11.94</v>
      </c>
      <c r="N88" t="str">
        <f t="shared" si="5"/>
        <v>Arabica</v>
      </c>
      <c r="O88" t="str">
        <f t="shared" si="3"/>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_xlfn.XLOOKUP(C89,customers!$A$1:$A$1001,customers!B88:B1088,,0)</f>
        <v>Elysee Sketch</v>
      </c>
      <c r="G89" s="2" t="str">
        <f>IF(_xlfn.XLOOKUP(C89,customers!$A$1:$A$1001,customers!$C$1:$C$1001,,0)=0,"",_xlfn.XLOOKUP(C89,customers!$A$1:$A$1001,customers!$C$1:$C$1001,,0))</f>
        <v>bkeaveney2f@netlog.com</v>
      </c>
      <c r="H89" s="2" t="str">
        <f>_xlfn.XLOOKUP(Orders[[#This Row],[Customer ID]],customers!$A$1:$A$1001,customers!$G$1:$G$1001,,0)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4"/>
        <v>33.75</v>
      </c>
      <c r="N89" t="str">
        <f t="shared" si="5"/>
        <v>Arabica</v>
      </c>
      <c r="O89" t="str">
        <f t="shared" si="3"/>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_xlfn.XLOOKUP(C90,customers!$A$1:$A$1001,customers!B89:B1089,,0)</f>
        <v>Odille Thynne</v>
      </c>
      <c r="G90" s="2" t="str">
        <f>IF(_xlfn.XLOOKUP(C90,customers!$A$1:$A$1001,customers!$C$1:$C$1001,,0)=0,"",_xlfn.XLOOKUP(C90,customers!$A$1:$A$1001,customers!$C$1:$C$1001,,0))</f>
        <v>egrise2g@cargocollective.com</v>
      </c>
      <c r="H90" s="2" t="str">
        <f>_xlfn.XLOOKUP(Orders[[#This Row],[Customer ID]],customers!$A$1:$A$1001,customers!$G$1:$G$1001,,0)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4"/>
        <v>35.849999999999994</v>
      </c>
      <c r="N90" t="str">
        <f t="shared" si="5"/>
        <v>Robusta</v>
      </c>
      <c r="O90" t="str">
        <f t="shared" si="3"/>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_xlfn.XLOOKUP(C91,customers!$A$1:$A$1001,customers!B90:B1090,,0)</f>
        <v>Katerina Melloi</v>
      </c>
      <c r="G91" s="2" t="str">
        <f>IF(_xlfn.XLOOKUP(C91,customers!$A$1:$A$1001,customers!$C$1:$C$1001,,0)=0,"",_xlfn.XLOOKUP(C91,customers!$A$1:$A$1001,customers!$C$1:$C$1001,,0))</f>
        <v>tgottelier2h@vistaprint.com</v>
      </c>
      <c r="H91" s="2" t="str">
        <f>_xlfn.XLOOKUP(Orders[[#This Row],[Customer ID]],customers!$A$1:$A$1001,customers!$G$1:$G$1001,,0)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4"/>
        <v>77.699999999999989</v>
      </c>
      <c r="N91" t="str">
        <f t="shared" si="5"/>
        <v>Arabica</v>
      </c>
      <c r="O91" t="str">
        <f t="shared" si="3"/>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_xlfn.XLOOKUP(C92,customers!$A$1:$A$1001,customers!B91:B1091,,0)</f>
        <v>Abrahan Mussen</v>
      </c>
      <c r="G92" s="2" t="str">
        <f>IF(_xlfn.XLOOKUP(C92,customers!$A$1:$A$1001,customers!$C$1:$C$1001,,0)=0,"",_xlfn.XLOOKUP(C92,customers!$A$1:$A$1001,customers!$C$1:$C$1001,,0))</f>
        <v/>
      </c>
      <c r="H92" s="2" t="str">
        <f>_xlfn.XLOOKUP(Orders[[#This Row],[Customer ID]],customers!$A$1:$A$1001,customers!$G$1:$G$1001,,0)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4"/>
        <v>51.8</v>
      </c>
      <c r="N92" t="str">
        <f t="shared" si="5"/>
        <v>Arabica</v>
      </c>
      <c r="O92" t="str">
        <f t="shared" si="3"/>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_xlfn.XLOOKUP(C93,customers!$A$1:$A$1001,customers!B92:B1092,,0)</f>
        <v>Anny Mundford</v>
      </c>
      <c r="G93" s="2" t="str">
        <f>IF(_xlfn.XLOOKUP(C93,customers!$A$1:$A$1001,customers!$C$1:$C$1001,,0)=0,"",_xlfn.XLOOKUP(C93,customers!$A$1:$A$1001,customers!$C$1:$C$1001,,0))</f>
        <v>agreenhead2j@dailymail.co.uk</v>
      </c>
      <c r="H93" s="2" t="str">
        <f>_xlfn.XLOOKUP(Orders[[#This Row],[Customer ID]],customers!$A$1:$A$1001,customers!$G$1:$G$1001,,0)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4"/>
        <v>103.49999999999999</v>
      </c>
      <c r="N93" t="str">
        <f t="shared" si="5"/>
        <v>Arabica</v>
      </c>
      <c r="O93" t="str">
        <f t="shared" si="3"/>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_xlfn.XLOOKUP(C94,customers!$A$1:$A$1001,customers!B93:B1093,,0)</f>
        <v>Isa Blazewicz</v>
      </c>
      <c r="G94" s="2" t="str">
        <f>IF(_xlfn.XLOOKUP(C94,customers!$A$1:$A$1001,customers!$C$1:$C$1001,,0)=0,"",_xlfn.XLOOKUP(C94,customers!$A$1:$A$1001,customers!$C$1:$C$1001,,0))</f>
        <v/>
      </c>
      <c r="H94" s="2" t="str">
        <f>_xlfn.XLOOKUP(Orders[[#This Row],[Customer ID]],customers!$A$1:$A$1001,customers!$G$1:$G$1001,,0)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4"/>
        <v>44.55</v>
      </c>
      <c r="N94" t="str">
        <f t="shared" si="5"/>
        <v>Excelsa</v>
      </c>
      <c r="O94" t="str">
        <f t="shared" si="3"/>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_xlfn.XLOOKUP(C95,customers!$A$1:$A$1001,customers!B94:B1094,,0)</f>
        <v>Mord Meriet</v>
      </c>
      <c r="G95" s="2" t="str">
        <f>IF(_xlfn.XLOOKUP(C95,customers!$A$1:$A$1001,customers!$C$1:$C$1001,,0)=0,"",_xlfn.XLOOKUP(C95,customers!$A$1:$A$1001,customers!$C$1:$C$1001,,0))</f>
        <v>elangcaster2l@spotify.com</v>
      </c>
      <c r="H95" s="2" t="str">
        <f>_xlfn.XLOOKUP(Orders[[#This Row],[Customer ID]],customers!$A$1:$A$1001,customers!$G$1:$G$1001,,0)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4"/>
        <v>35.64</v>
      </c>
      <c r="N95" t="str">
        <f t="shared" si="5"/>
        <v>Excelsa</v>
      </c>
      <c r="O95" t="str">
        <f t="shared" si="3"/>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_xlfn.XLOOKUP(C96,customers!$A$1:$A$1001,customers!B95:B1095,,0)</f>
        <v>Astrix Kitchingham</v>
      </c>
      <c r="G96" s="2" t="str">
        <f>IF(_xlfn.XLOOKUP(C96,customers!$A$1:$A$1001,customers!$C$1:$C$1001,,0)=0,"",_xlfn.XLOOKUP(C96,customers!$A$1:$A$1001,customers!$C$1:$C$1001,,0))</f>
        <v/>
      </c>
      <c r="H96" s="2" t="str">
        <f>_xlfn.XLOOKUP(Orders[[#This Row],[Customer ID]],customers!$A$1:$A$1001,customers!$G$1:$G$1001,,0)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4"/>
        <v>17.91</v>
      </c>
      <c r="N96" t="str">
        <f t="shared" si="5"/>
        <v>Arabica</v>
      </c>
      <c r="O96" t="str">
        <f t="shared" si="3"/>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_xlfn.XLOOKUP(C97,customers!$A$1:$A$1001,customers!B96:B1096,,0)</f>
        <v>Madelene Prinn</v>
      </c>
      <c r="G97" s="2" t="str">
        <f>IF(_xlfn.XLOOKUP(C97,customers!$A$1:$A$1001,customers!$C$1:$C$1001,,0)=0,"",_xlfn.XLOOKUP(C97,customers!$A$1:$A$1001,customers!$C$1:$C$1001,,0))</f>
        <v>nmagauran2n@51.la</v>
      </c>
      <c r="H97" s="2" t="str">
        <f>_xlfn.XLOOKUP(Orders[[#This Row],[Customer ID]],customers!$A$1:$A$1001,customers!$G$1:$G$1001,,0)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4"/>
        <v>155.24999999999997</v>
      </c>
      <c r="N97" t="str">
        <f t="shared" si="5"/>
        <v>Arabica</v>
      </c>
      <c r="O97" t="str">
        <f t="shared" si="3"/>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_xlfn.XLOOKUP(C98,customers!$A$1:$A$1001,customers!B97:B1097,,0)</f>
        <v>Philipa Petrushanko</v>
      </c>
      <c r="G98" s="2" t="str">
        <f>IF(_xlfn.XLOOKUP(C98,customers!$A$1:$A$1001,customers!$C$1:$C$1001,,0)=0,"",_xlfn.XLOOKUP(C98,customers!$A$1:$A$1001,customers!$C$1:$C$1001,,0))</f>
        <v>vkirdsch2o@google.fr</v>
      </c>
      <c r="H98" s="2" t="str">
        <f>_xlfn.XLOOKUP(Orders[[#This Row],[Customer ID]],customers!$A$1:$A$1001,customers!$G$1:$G$1001,,0)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4"/>
        <v>5.97</v>
      </c>
      <c r="N98" t="str">
        <f t="shared" si="5"/>
        <v>Arabica</v>
      </c>
      <c r="O98" t="str">
        <f t="shared" si="3"/>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_xlfn.XLOOKUP(C99,customers!$A$1:$A$1001,customers!B98:B1098,,0)</f>
        <v>Emlynne Laird</v>
      </c>
      <c r="G99" s="2" t="str">
        <f>IF(_xlfn.XLOOKUP(C99,customers!$A$1:$A$1001,customers!$C$1:$C$1001,,0)=0,"",_xlfn.XLOOKUP(C99,customers!$A$1:$A$1001,customers!$C$1:$C$1001,,0))</f>
        <v>iwhapple2p@com.com</v>
      </c>
      <c r="H99" s="2" t="str">
        <f>_xlfn.XLOOKUP(Orders[[#This Row],[Customer ID]],customers!$A$1:$A$1001,customers!$G$1:$G$1001,,0)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4"/>
        <v>13.5</v>
      </c>
      <c r="N99" t="str">
        <f t="shared" si="5"/>
        <v>Arabica</v>
      </c>
      <c r="O99" t="str">
        <f t="shared" si="3"/>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_xlfn.XLOOKUP(C100,customers!$A$1:$A$1001,customers!B99:B1099,,0)</f>
        <v>Nealson Cuttler</v>
      </c>
      <c r="G100" s="2" t="str">
        <f>IF(_xlfn.XLOOKUP(C100,customers!$A$1:$A$1001,customers!$C$1:$C$1001,,0)=0,"",_xlfn.XLOOKUP(C100,customers!$A$1:$A$1001,customers!$C$1:$C$1001,,0))</f>
        <v/>
      </c>
      <c r="H100" s="2" t="str">
        <f>_xlfn.XLOOKUP(Orders[[#This Row],[Customer ID]],customers!$A$1:$A$1001,customers!$G$1:$G$1001,,0)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4"/>
        <v>2.9849999999999999</v>
      </c>
      <c r="N100" t="str">
        <f t="shared" si="5"/>
        <v>Arabica</v>
      </c>
      <c r="O100" t="str">
        <f t="shared" si="3"/>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_xlfn.XLOOKUP(C101,customers!$A$1:$A$1001,customers!B100:B1100,,0)</f>
        <v>Jenn Munnings</v>
      </c>
      <c r="G101" s="2" t="str">
        <f>IF(_xlfn.XLOOKUP(C101,customers!$A$1:$A$1001,customers!$C$1:$C$1001,,0)=0,"",_xlfn.XLOOKUP(C101,customers!$A$1:$A$1001,customers!$C$1:$C$1001,,0))</f>
        <v/>
      </c>
      <c r="H101" s="2" t="str">
        <f>_xlfn.XLOOKUP(Orders[[#This Row],[Customer ID]],customers!$A$1:$A$1001,customers!$G$1:$G$1001,,0)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4"/>
        <v>13.095000000000001</v>
      </c>
      <c r="N101" t="str">
        <f t="shared" si="5"/>
        <v>Liberica</v>
      </c>
      <c r="O101" t="str">
        <f t="shared" si="3"/>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_xlfn.XLOOKUP(C102,customers!$A$1:$A$1001,customers!B101:B1101,,0)</f>
        <v>Ingaborg Dunwoody</v>
      </c>
      <c r="G102" s="2" t="str">
        <f>IF(_xlfn.XLOOKUP(C102,customers!$A$1:$A$1001,customers!$C$1:$C$1001,,0)=0,"",_xlfn.XLOOKUP(C102,customers!$A$1:$A$1001,customers!$C$1:$C$1001,,0))</f>
        <v/>
      </c>
      <c r="H102" s="2" t="str">
        <f>_xlfn.XLOOKUP(Orders[[#This Row],[Customer ID]],customers!$A$1:$A$1001,customers!$G$1:$G$1001,,0)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4"/>
        <v>7.77</v>
      </c>
      <c r="N102" t="str">
        <f t="shared" si="5"/>
        <v>Arabica</v>
      </c>
      <c r="O102" t="str">
        <f t="shared" si="3"/>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_xlfn.XLOOKUP(C103,customers!$A$1:$A$1001,customers!B102:B1102,,0)</f>
        <v>Tallie felip</v>
      </c>
      <c r="G103" s="2" t="str">
        <f>IF(_xlfn.XLOOKUP(C103,customers!$A$1:$A$1001,customers!$C$1:$C$1001,,0)=0,"",_xlfn.XLOOKUP(C103,customers!$A$1:$A$1001,customers!$C$1:$C$1001,,0))</f>
        <v>nyoules2t@reference.com</v>
      </c>
      <c r="H103" s="2" t="str">
        <f>_xlfn.XLOOKUP(Orders[[#This Row],[Customer ID]],customers!$A$1:$A$1001,customers!$G$1:$G$1001,,0)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4"/>
        <v>148.92499999999998</v>
      </c>
      <c r="N103" t="str">
        <f t="shared" si="5"/>
        <v>Liberica</v>
      </c>
      <c r="O103" t="str">
        <f t="shared" si="3"/>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_xlfn.XLOOKUP(C104,customers!$A$1:$A$1001,customers!B103:B1103,,0)</f>
        <v>Sarette Ducarel</v>
      </c>
      <c r="G104" s="2" t="str">
        <f>IF(_xlfn.XLOOKUP(C104,customers!$A$1:$A$1001,customers!$C$1:$C$1001,,0)=0,"",_xlfn.XLOOKUP(C104,customers!$A$1:$A$1001,customers!$C$1:$C$1001,,0))</f>
        <v>daizikovitz2u@answers.com</v>
      </c>
      <c r="H104" s="2" t="str">
        <f>_xlfn.XLOOKUP(Orders[[#This Row],[Customer ID]],customers!$A$1:$A$1001,customers!$G$1:$G$1001,,0)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4"/>
        <v>38.849999999999994</v>
      </c>
      <c r="N104" t="str">
        <f t="shared" si="5"/>
        <v>Liberica</v>
      </c>
      <c r="O104" t="str">
        <f t="shared" si="3"/>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_xlfn.XLOOKUP(C105,customers!$A$1:$A$1001,customers!B104:B1104,,0)</f>
        <v>Nertie Poolman</v>
      </c>
      <c r="G105" s="2" t="str">
        <f>IF(_xlfn.XLOOKUP(C105,customers!$A$1:$A$1001,customers!$C$1:$C$1001,,0)=0,"",_xlfn.XLOOKUP(C105,customers!$A$1:$A$1001,customers!$C$1:$C$1001,,0))</f>
        <v>brevel2v@fastcompany.com</v>
      </c>
      <c r="H105" s="2" t="str">
        <f>_xlfn.XLOOKUP(Orders[[#This Row],[Customer ID]],customers!$A$1:$A$1001,customers!$G$1:$G$1001,,0)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4"/>
        <v>11.94</v>
      </c>
      <c r="N105" t="str">
        <f t="shared" si="5"/>
        <v>Robusta</v>
      </c>
      <c r="O105" t="str">
        <f t="shared" si="3"/>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_xlfn.XLOOKUP(C106,customers!$A$1:$A$1001,customers!B105:B1105,,0)</f>
        <v>Constance Halfhide</v>
      </c>
      <c r="G106" s="2" t="str">
        <f>IF(_xlfn.XLOOKUP(C106,customers!$A$1:$A$1001,customers!$C$1:$C$1001,,0)=0,"",_xlfn.XLOOKUP(C106,customers!$A$1:$A$1001,customers!$C$1:$C$1001,,0))</f>
        <v>epriddis2w@nationalgeographic.com</v>
      </c>
      <c r="H106" s="2" t="str">
        <f>_xlfn.XLOOKUP(Orders[[#This Row],[Customer ID]],customers!$A$1:$A$1001,customers!$G$1:$G$1001,,0)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4"/>
        <v>87.300000000000011</v>
      </c>
      <c r="N106" t="str">
        <f t="shared" si="5"/>
        <v>Liberica</v>
      </c>
      <c r="O106" t="str">
        <f t="shared" si="3"/>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_xlfn.XLOOKUP(C107,customers!$A$1:$A$1001,customers!B106:B1106,,0)</f>
        <v>Anselma Attwater</v>
      </c>
      <c r="G107" s="2" t="str">
        <f>IF(_xlfn.XLOOKUP(C107,customers!$A$1:$A$1001,customers!$C$1:$C$1001,,0)=0,"",_xlfn.XLOOKUP(C107,customers!$A$1:$A$1001,customers!$C$1:$C$1001,,0))</f>
        <v>qveel2x@jugem.jp</v>
      </c>
      <c r="H107" s="2" t="str">
        <f>_xlfn.XLOOKUP(Orders[[#This Row],[Customer ID]],customers!$A$1:$A$1001,customers!$G$1:$G$1001,,0)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4"/>
        <v>40.5</v>
      </c>
      <c r="N107" t="str">
        <f t="shared" si="5"/>
        <v>Arabica</v>
      </c>
      <c r="O107" t="str">
        <f t="shared" si="3"/>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_xlfn.XLOOKUP(C108,customers!$A$1:$A$1001,customers!B107:B1107,,0)</f>
        <v>Dael Camilletti</v>
      </c>
      <c r="G108" s="2" t="str">
        <f>IF(_xlfn.XLOOKUP(C108,customers!$A$1:$A$1001,customers!$C$1:$C$1001,,0)=0,"",_xlfn.XLOOKUP(C108,customers!$A$1:$A$1001,customers!$C$1:$C$1001,,0))</f>
        <v>lconyers2y@twitter.com</v>
      </c>
      <c r="H108" s="2" t="str">
        <f>_xlfn.XLOOKUP(Orders[[#This Row],[Customer ID]],customers!$A$1:$A$1001,customers!$G$1:$G$1001,,0)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4"/>
        <v>24.3</v>
      </c>
      <c r="N108" t="str">
        <f t="shared" si="5"/>
        <v>Excelsa</v>
      </c>
      <c r="O108" t="str">
        <f t="shared" si="3"/>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_xlfn.XLOOKUP(C109,customers!$A$1:$A$1001,customers!B108:B1108,,0)</f>
        <v>Murdock Hame</v>
      </c>
      <c r="G109" s="2" t="str">
        <f>IF(_xlfn.XLOOKUP(C109,customers!$A$1:$A$1001,customers!$C$1:$C$1001,,0)=0,"",_xlfn.XLOOKUP(C109,customers!$A$1:$A$1001,customers!$C$1:$C$1001,,0))</f>
        <v>pwye2z@dagondesign.com</v>
      </c>
      <c r="H109" s="2" t="str">
        <f>_xlfn.XLOOKUP(Orders[[#This Row],[Customer ID]],customers!$A$1:$A$1001,customers!$G$1:$G$1001,,0)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4"/>
        <v>17.91</v>
      </c>
      <c r="N109" t="str">
        <f t="shared" si="5"/>
        <v>Robusta</v>
      </c>
      <c r="O109" t="str">
        <f t="shared" si="3"/>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_xlfn.XLOOKUP(C110,customers!$A$1:$A$1001,customers!B109:B1109,,0)</f>
        <v>Alfy Snowding</v>
      </c>
      <c r="G110" s="2" t="str">
        <f>IF(_xlfn.XLOOKUP(C110,customers!$A$1:$A$1001,customers!$C$1:$C$1001,,0)=0,"",_xlfn.XLOOKUP(C110,customers!$A$1:$A$1001,customers!$C$1:$C$1001,,0))</f>
        <v/>
      </c>
      <c r="H110" s="2" t="str">
        <f>_xlfn.XLOOKUP(Orders[[#This Row],[Customer ID]],customers!$A$1:$A$1001,customers!$G$1:$G$1001,,0)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4"/>
        <v>27</v>
      </c>
      <c r="N110" t="str">
        <f t="shared" si="5"/>
        <v>Arabica</v>
      </c>
      <c r="O110" t="str">
        <f t="shared" si="3"/>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_xlfn.XLOOKUP(C111,customers!$A$1:$A$1001,customers!B110:B1110,,0)</f>
        <v>Rem Furman</v>
      </c>
      <c r="G111" s="2" t="str">
        <f>IF(_xlfn.XLOOKUP(C111,customers!$A$1:$A$1001,customers!$C$1:$C$1001,,0)=0,"",_xlfn.XLOOKUP(C111,customers!$A$1:$A$1001,customers!$C$1:$C$1001,,0))</f>
        <v>tsheryn31@mtv.com</v>
      </c>
      <c r="H111" s="2" t="str">
        <f>_xlfn.XLOOKUP(Orders[[#This Row],[Customer ID]],customers!$A$1:$A$1001,customers!$G$1:$G$1001,,0)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4"/>
        <v>7.77</v>
      </c>
      <c r="N111" t="str">
        <f t="shared" si="5"/>
        <v>Liberica</v>
      </c>
      <c r="O111" t="str">
        <f t="shared" si="3"/>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_xlfn.XLOOKUP(C112,customers!$A$1:$A$1001,customers!B111:B1111,,0)</f>
        <v>Monte Percifull</v>
      </c>
      <c r="G112" s="2" t="str">
        <f>IF(_xlfn.XLOOKUP(C112,customers!$A$1:$A$1001,customers!$C$1:$C$1001,,0)=0,"",_xlfn.XLOOKUP(C112,customers!$A$1:$A$1001,customers!$C$1:$C$1001,,0))</f>
        <v>mredgrave32@cargocollective.com</v>
      </c>
      <c r="H112" s="2" t="str">
        <f>_xlfn.XLOOKUP(Orders[[#This Row],[Customer ID]],customers!$A$1:$A$1001,customers!$G$1:$G$1001,,0)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4"/>
        <v>13.365</v>
      </c>
      <c r="N112" t="str">
        <f t="shared" si="5"/>
        <v>Excelsa</v>
      </c>
      <c r="O112" t="str">
        <f t="shared" si="3"/>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_xlfn.XLOOKUP(C113,customers!$A$1:$A$1001,customers!B112:B1112,,0)</f>
        <v>Waneta Edinborough</v>
      </c>
      <c r="G113" s="2" t="str">
        <f>IF(_xlfn.XLOOKUP(C113,customers!$A$1:$A$1001,customers!$C$1:$C$1001,,0)=0,"",_xlfn.XLOOKUP(C113,customers!$A$1:$A$1001,customers!$C$1:$C$1001,,0))</f>
        <v>bfominov33@yale.edu</v>
      </c>
      <c r="H113" s="2" t="str">
        <f>_xlfn.XLOOKUP(Orders[[#This Row],[Customer ID]],customers!$A$1:$A$1001,customers!$G$1:$G$1001,,0)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4"/>
        <v>26.849999999999994</v>
      </c>
      <c r="N113" t="str">
        <f t="shared" si="5"/>
        <v>Robusta</v>
      </c>
      <c r="O113" t="str">
        <f t="shared" si="3"/>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_xlfn.XLOOKUP(C114,customers!$A$1:$A$1001,customers!B113:B1113,,0)</f>
        <v>Ketty Bromehead</v>
      </c>
      <c r="G114" s="2" t="str">
        <f>IF(_xlfn.XLOOKUP(C114,customers!$A$1:$A$1001,customers!$C$1:$C$1001,,0)=0,"",_xlfn.XLOOKUP(C114,customers!$A$1:$A$1001,customers!$C$1:$C$1001,,0))</f>
        <v>scritchlow34@un.org</v>
      </c>
      <c r="H114" s="2" t="str">
        <f>_xlfn.XLOOKUP(Orders[[#This Row],[Customer ID]],customers!$A$1:$A$1001,customers!$G$1:$G$1001,,0)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4"/>
        <v>11.25</v>
      </c>
      <c r="N114" t="str">
        <f t="shared" si="5"/>
        <v>Arabica</v>
      </c>
      <c r="O114" t="str">
        <f t="shared" si="3"/>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_xlfn.XLOOKUP(C115,customers!$A$1:$A$1001,customers!B114:B1114,,0)</f>
        <v>Anabelle Hutchens</v>
      </c>
      <c r="G115" s="2" t="str">
        <f>IF(_xlfn.XLOOKUP(C115,customers!$A$1:$A$1001,customers!$C$1:$C$1001,,0)=0,"",_xlfn.XLOOKUP(C115,customers!$A$1:$A$1001,customers!$C$1:$C$1001,,0))</f>
        <v>msteptow35@earthlink.net</v>
      </c>
      <c r="H115" s="2" t="str">
        <f>_xlfn.XLOOKUP(Orders[[#This Row],[Customer ID]],customers!$A$1:$A$1001,customers!$G$1:$G$1001,,0)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4"/>
        <v>14.55</v>
      </c>
      <c r="N115" t="str">
        <f t="shared" si="5"/>
        <v>Liberica</v>
      </c>
      <c r="O115" t="str">
        <f t="shared" si="3"/>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_xlfn.XLOOKUP(C116,customers!$A$1:$A$1001,customers!B115:B1115,,0)</f>
        <v>Beltran Mathon</v>
      </c>
      <c r="G116" s="2" t="str">
        <f>IF(_xlfn.XLOOKUP(C116,customers!$A$1:$A$1001,customers!$C$1:$C$1001,,0)=0,"",_xlfn.XLOOKUP(C116,customers!$A$1:$A$1001,customers!$C$1:$C$1001,,0))</f>
        <v/>
      </c>
      <c r="H116" s="2" t="str">
        <f>_xlfn.XLOOKUP(Orders[[#This Row],[Customer ID]],customers!$A$1:$A$1001,customers!$G$1:$G$1001,,0)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4"/>
        <v>14.339999999999998</v>
      </c>
      <c r="N116" t="str">
        <f t="shared" si="5"/>
        <v>Robusta</v>
      </c>
      <c r="O116" t="str">
        <f t="shared" si="3"/>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_xlfn.XLOOKUP(C117,customers!$A$1:$A$1001,customers!B116:B1116,,0)</f>
        <v>Portie Cutchie</v>
      </c>
      <c r="G117" s="2" t="str">
        <f>IF(_xlfn.XLOOKUP(C117,customers!$A$1:$A$1001,customers!$C$1:$C$1001,,0)=0,"",_xlfn.XLOOKUP(C117,customers!$A$1:$A$1001,customers!$C$1:$C$1001,,0))</f>
        <v>imulliner37@pinterest.com</v>
      </c>
      <c r="H117" s="2" t="str">
        <f>_xlfn.XLOOKUP(Orders[[#This Row],[Customer ID]],customers!$A$1:$A$1001,customers!$G$1:$G$1001,,0)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4"/>
        <v>15.85</v>
      </c>
      <c r="N117" t="str">
        <f t="shared" si="5"/>
        <v>Liberica</v>
      </c>
      <c r="O117" t="str">
        <f t="shared" si="3"/>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_xlfn.XLOOKUP(C118,customers!$A$1:$A$1001,customers!B117:B1117,,0)</f>
        <v>Conny Gheraldi</v>
      </c>
      <c r="G118" s="2" t="str">
        <f>IF(_xlfn.XLOOKUP(C118,customers!$A$1:$A$1001,customers!$C$1:$C$1001,,0)=0,"",_xlfn.XLOOKUP(C118,customers!$A$1:$A$1001,customers!$C$1:$C$1001,,0))</f>
        <v>gstandley38@dion.ne.jp</v>
      </c>
      <c r="H118" s="2" t="str">
        <f>_xlfn.XLOOKUP(Orders[[#This Row],[Customer ID]],customers!$A$1:$A$1001,customers!$G$1:$G$1001,,0)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4"/>
        <v>19.02</v>
      </c>
      <c r="N118" t="str">
        <f t="shared" si="5"/>
        <v>Liberica</v>
      </c>
      <c r="O118" t="str">
        <f t="shared" si="3"/>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_xlfn.XLOOKUP(C119,customers!$A$1:$A$1001,customers!B118:B1118,,0)</f>
        <v>Tomas Sutty</v>
      </c>
      <c r="G119" s="2" t="str">
        <f>IF(_xlfn.XLOOKUP(C119,customers!$A$1:$A$1001,customers!$C$1:$C$1001,,0)=0,"",_xlfn.XLOOKUP(C119,customers!$A$1:$A$1001,customers!$C$1:$C$1001,,0))</f>
        <v>bdrage39@youku.com</v>
      </c>
      <c r="H119" s="2" t="str">
        <f>_xlfn.XLOOKUP(Orders[[#This Row],[Customer ID]],customers!$A$1:$A$1001,customers!$G$1:$G$1001,,0)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4"/>
        <v>38.04</v>
      </c>
      <c r="N119" t="str">
        <f t="shared" si="5"/>
        <v>Liberica</v>
      </c>
      <c r="O119" t="str">
        <f t="shared" si="3"/>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_xlfn.XLOOKUP(C120,customers!$A$1:$A$1001,customers!B119:B1119,,0)</f>
        <v>Carlie Harce</v>
      </c>
      <c r="G120" s="2" t="str">
        <f>IF(_xlfn.XLOOKUP(C120,customers!$A$1:$A$1001,customers!$C$1:$C$1001,,0)=0,"",_xlfn.XLOOKUP(C120,customers!$A$1:$A$1001,customers!$C$1:$C$1001,,0))</f>
        <v>myallop3a@fema.gov</v>
      </c>
      <c r="H120" s="2" t="str">
        <f>_xlfn.XLOOKUP(Orders[[#This Row],[Customer ID]],customers!$A$1:$A$1001,customers!$G$1:$G$1001,,0)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4"/>
        <v>21.87</v>
      </c>
      <c r="N120" t="str">
        <f t="shared" si="5"/>
        <v>Excelsa</v>
      </c>
      <c r="O120" t="str">
        <f t="shared" si="3"/>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_xlfn.XLOOKUP(C121,customers!$A$1:$A$1001,customers!B120:B1120,,0)</f>
        <v>Friederike Drysdale</v>
      </c>
      <c r="G121" s="2" t="str">
        <f>IF(_xlfn.XLOOKUP(C121,customers!$A$1:$A$1001,customers!$C$1:$C$1001,,0)=0,"",_xlfn.XLOOKUP(C121,customers!$A$1:$A$1001,customers!$C$1:$C$1001,,0))</f>
        <v>cswitsur3b@chronoengine.com</v>
      </c>
      <c r="H121" s="2" t="str">
        <f>_xlfn.XLOOKUP(Orders[[#This Row],[Customer ID]],customers!$A$1:$A$1001,customers!$G$1:$G$1001,,0)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4"/>
        <v>4.125</v>
      </c>
      <c r="N121" t="str">
        <f t="shared" si="5"/>
        <v>Excelsa</v>
      </c>
      <c r="O121" t="str">
        <f t="shared" si="3"/>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_xlfn.XLOOKUP(C122,customers!$A$1:$A$1001,customers!B121:B1121,,0)</f>
        <v>Devon Magowan</v>
      </c>
      <c r="G122" s="2" t="str">
        <f>IF(_xlfn.XLOOKUP(C122,customers!$A$1:$A$1001,customers!$C$1:$C$1001,,0)=0,"",_xlfn.XLOOKUP(C122,customers!$A$1:$A$1001,customers!$C$1:$C$1001,,0))</f>
        <v>cswitsur3b@chronoengine.com</v>
      </c>
      <c r="H122" s="2" t="str">
        <f>_xlfn.XLOOKUP(Orders[[#This Row],[Customer ID]],customers!$A$1:$A$1001,customers!$G$1:$G$1001,,0)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4"/>
        <v>3.8849999999999998</v>
      </c>
      <c r="N122" t="str">
        <f t="shared" si="5"/>
        <v>Arabica</v>
      </c>
      <c r="O122" t="str">
        <f t="shared" si="3"/>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_xlfn.XLOOKUP(C123,customers!$A$1:$A$1001,customers!B122:B1122,,0)</f>
        <v>Codi Littrell</v>
      </c>
      <c r="G123" s="2" t="str">
        <f>IF(_xlfn.XLOOKUP(C123,customers!$A$1:$A$1001,customers!$C$1:$C$1001,,0)=0,"",_xlfn.XLOOKUP(C123,customers!$A$1:$A$1001,customers!$C$1:$C$1001,,0))</f>
        <v>cswitsur3b@chronoengine.com</v>
      </c>
      <c r="H123" s="2" t="str">
        <f>_xlfn.XLOOKUP(Orders[[#This Row],[Customer ID]],customers!$A$1:$A$1001,customers!$G$1:$G$1001,,0)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4"/>
        <v>68.75</v>
      </c>
      <c r="N123" t="str">
        <f t="shared" si="5"/>
        <v>Excelsa</v>
      </c>
      <c r="O123" t="str">
        <f t="shared" si="3"/>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_xlfn.XLOOKUP(C124,customers!$A$1:$A$1001,customers!B123:B1123,,0)</f>
        <v>Effie Yurkov</v>
      </c>
      <c r="G124" s="2" t="str">
        <f>IF(_xlfn.XLOOKUP(C124,customers!$A$1:$A$1001,customers!$C$1:$C$1001,,0)=0,"",_xlfn.XLOOKUP(C124,customers!$A$1:$A$1001,customers!$C$1:$C$1001,,0))</f>
        <v>mludwell3e@blogger.com</v>
      </c>
      <c r="H124" s="2" t="str">
        <f>_xlfn.XLOOKUP(Orders[[#This Row],[Customer ID]],customers!$A$1:$A$1001,customers!$G$1:$G$1001,,0)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4"/>
        <v>23.88</v>
      </c>
      <c r="N124" t="str">
        <f t="shared" si="5"/>
        <v>Arabica</v>
      </c>
      <c r="O124" t="str">
        <f t="shared" si="3"/>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_xlfn.XLOOKUP(C125,customers!$A$1:$A$1001,customers!B124:B1124,,0)</f>
        <v>Georgena Bentjens</v>
      </c>
      <c r="G125" s="2" t="str">
        <f>IF(_xlfn.XLOOKUP(C125,customers!$A$1:$A$1001,customers!$C$1:$C$1001,,0)=0,"",_xlfn.XLOOKUP(C125,customers!$A$1:$A$1001,customers!$C$1:$C$1001,,0))</f>
        <v>dbeauchamp3f@usda.gov</v>
      </c>
      <c r="H125" s="2" t="str">
        <f>_xlfn.XLOOKUP(Orders[[#This Row],[Customer ID]],customers!$A$1:$A$1001,customers!$G$1:$G$1001,,0)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4"/>
        <v>145.82</v>
      </c>
      <c r="N125" t="str">
        <f t="shared" si="5"/>
        <v>Liberica</v>
      </c>
      <c r="O125" t="str">
        <f t="shared" si="3"/>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_xlfn.XLOOKUP(C126,customers!$A$1:$A$1001,customers!B125:B1125,,0)</f>
        <v>Lyn Entwistle</v>
      </c>
      <c r="G126" s="2" t="str">
        <f>IF(_xlfn.XLOOKUP(C126,customers!$A$1:$A$1001,customers!$C$1:$C$1001,,0)=0,"",_xlfn.XLOOKUP(C126,customers!$A$1:$A$1001,customers!$C$1:$C$1001,,0))</f>
        <v>srodliff3g@ted.com</v>
      </c>
      <c r="H126" s="2" t="str">
        <f>_xlfn.XLOOKUP(Orders[[#This Row],[Customer ID]],customers!$A$1:$A$1001,customers!$G$1:$G$1001,,0)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4"/>
        <v>21.825000000000003</v>
      </c>
      <c r="N126" t="str">
        <f t="shared" si="5"/>
        <v>Liberica</v>
      </c>
      <c r="O126" t="str">
        <f t="shared" si="3"/>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_xlfn.XLOOKUP(C127,customers!$A$1:$A$1001,customers!B126:B1126,,0)</f>
        <v>Mercedes Acott</v>
      </c>
      <c r="G127" s="2" t="str">
        <f>IF(_xlfn.XLOOKUP(C127,customers!$A$1:$A$1001,customers!$C$1:$C$1001,,0)=0,"",_xlfn.XLOOKUP(C127,customers!$A$1:$A$1001,customers!$C$1:$C$1001,,0))</f>
        <v>swoodham3h@businesswire.com</v>
      </c>
      <c r="H127" s="2" t="str">
        <f>_xlfn.XLOOKUP(Orders[[#This Row],[Customer ID]],customers!$A$1:$A$1001,customers!$G$1:$G$1001,,0)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4"/>
        <v>26.19</v>
      </c>
      <c r="N127" t="str">
        <f t="shared" si="5"/>
        <v>Liberica</v>
      </c>
      <c r="O127" t="str">
        <f t="shared" si="3"/>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_xlfn.XLOOKUP(C128,customers!$A$1:$A$1001,customers!B127:B1127,,0)</f>
        <v>Devy Bulbrook</v>
      </c>
      <c r="G128" s="2" t="str">
        <f>IF(_xlfn.XLOOKUP(C128,customers!$A$1:$A$1001,customers!$C$1:$C$1001,,0)=0,"",_xlfn.XLOOKUP(C128,customers!$A$1:$A$1001,customers!$C$1:$C$1001,,0))</f>
        <v>hsynnot3i@about.com</v>
      </c>
      <c r="H128" s="2" t="str">
        <f>_xlfn.XLOOKUP(Orders[[#This Row],[Customer ID]],customers!$A$1:$A$1001,customers!$G$1:$G$1001,,0)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4"/>
        <v>11.25</v>
      </c>
      <c r="N128" t="str">
        <f t="shared" si="5"/>
        <v>Arabica</v>
      </c>
      <c r="O128" t="str">
        <f t="shared" si="3"/>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_xlfn.XLOOKUP(C129,customers!$A$1:$A$1001,customers!B128:B1128,,0)</f>
        <v>Rosaline McLae</v>
      </c>
      <c r="G129" s="2" t="str">
        <f>IF(_xlfn.XLOOKUP(C129,customers!$A$1:$A$1001,customers!$C$1:$C$1001,,0)=0,"",_xlfn.XLOOKUP(C129,customers!$A$1:$A$1001,customers!$C$1:$C$1001,,0))</f>
        <v>rlepere3j@shop-pro.jp</v>
      </c>
      <c r="H129" s="2" t="str">
        <f>_xlfn.XLOOKUP(Orders[[#This Row],[Customer ID]],customers!$A$1:$A$1001,customers!$G$1:$G$1001,,0)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4"/>
        <v>77.699999999999989</v>
      </c>
      <c r="N129" t="str">
        <f t="shared" si="5"/>
        <v>Liberica</v>
      </c>
      <c r="O129" t="str">
        <f t="shared" si="3"/>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_xlfn.XLOOKUP(C130,customers!$A$1:$A$1001,customers!B129:B1129,,0)</f>
        <v>Zacharias Kiffe</v>
      </c>
      <c r="G130" s="2" t="str">
        <f>IF(_xlfn.XLOOKUP(C130,customers!$A$1:$A$1001,customers!$C$1:$C$1001,,0)=0,"",_xlfn.XLOOKUP(C130,customers!$A$1:$A$1001,customers!$C$1:$C$1001,,0))</f>
        <v>twoofinden3k@businesswire.com</v>
      </c>
      <c r="H130" s="2" t="str">
        <f>_xlfn.XLOOKUP(Orders[[#This Row],[Customer ID]],customers!$A$1:$A$1001,customers!$G$1:$G$1001,,0)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4"/>
        <v>6.75</v>
      </c>
      <c r="N130" t="str">
        <f t="shared" si="5"/>
        <v>Arabica</v>
      </c>
      <c r="O130" t="str">
        <f t="shared" ref="O130:O193" si="6">IF(J130="M","Medium",IF(J130="L","Light",IF(J130="D","Dark","")))</f>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_xlfn.XLOOKUP(C131,customers!$A$1:$A$1001,customers!B130:B1130,,0)</f>
        <v>Cobby Cromwell</v>
      </c>
      <c r="G131" s="2" t="str">
        <f>IF(_xlfn.XLOOKUP(C131,customers!$A$1:$A$1001,customers!$C$1:$C$1001,,0)=0,"",_xlfn.XLOOKUP(C131,customers!$A$1:$A$1001,customers!$C$1:$C$1001,,0))</f>
        <v>edacca3l@google.pl</v>
      </c>
      <c r="H131" s="2" t="str">
        <f>_xlfn.XLOOKUP(Orders[[#This Row],[Customer ID]],customers!$A$1:$A$1001,customers!$G$1:$G$1001,,0)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7">L131*E131</f>
        <v>12.15</v>
      </c>
      <c r="N131" t="str">
        <f t="shared" ref="N131:N194" si="8">IF(I131="Rob","Robusta",IF(I131="Exc","Excelsa",IF(I131="Ara","Arabica",IF(I131="Lib","Liberica",""))))</f>
        <v>Excelsa</v>
      </c>
      <c r="O131" t="str">
        <f t="shared" si="6"/>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_xlfn.XLOOKUP(C132,customers!$A$1:$A$1001,customers!B131:B1131,,0)</f>
        <v>Tani Taffarello</v>
      </c>
      <c r="G132" s="2" t="str">
        <f>IF(_xlfn.XLOOKUP(C132,customers!$A$1:$A$1001,customers!$C$1:$C$1001,,0)=0,"",_xlfn.XLOOKUP(C132,customers!$A$1:$A$1001,customers!$C$1:$C$1001,,0))</f>
        <v/>
      </c>
      <c r="H132" s="2" t="str">
        <f>_xlfn.XLOOKUP(Orders[[#This Row],[Customer ID]],customers!$A$1:$A$1001,customers!$G$1:$G$1001,,0)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7"/>
        <v>148.92499999999998</v>
      </c>
      <c r="N132" t="str">
        <f t="shared" si="8"/>
        <v>Arabica</v>
      </c>
      <c r="O132" t="str">
        <f t="shared" si="6"/>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_xlfn.XLOOKUP(C133,customers!$A$1:$A$1001,customers!B132:B1132,,0)</f>
        <v>Javier Kopke</v>
      </c>
      <c r="G133" s="2" t="str">
        <f>IF(_xlfn.XLOOKUP(C133,customers!$A$1:$A$1001,customers!$C$1:$C$1001,,0)=0,"",_xlfn.XLOOKUP(C133,customers!$A$1:$A$1001,customers!$C$1:$C$1001,,0))</f>
        <v>bhindsberg3n@blogs.com</v>
      </c>
      <c r="H133" s="2" t="str">
        <f>_xlfn.XLOOKUP(Orders[[#This Row],[Customer ID]],customers!$A$1:$A$1001,customers!$G$1:$G$1001,,0)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7"/>
        <v>14.58</v>
      </c>
      <c r="N133" t="str">
        <f t="shared" si="8"/>
        <v>Excelsa</v>
      </c>
      <c r="O133" t="str">
        <f t="shared" si="6"/>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_xlfn.XLOOKUP(C134,customers!$A$1:$A$1001,customers!B133:B1133,,0)</f>
        <v>Arabella Fransewich</v>
      </c>
      <c r="G134" s="2" t="str">
        <f>IF(_xlfn.XLOOKUP(C134,customers!$A$1:$A$1001,customers!$C$1:$C$1001,,0)=0,"",_xlfn.XLOOKUP(C134,customers!$A$1:$A$1001,customers!$C$1:$C$1001,,0))</f>
        <v>orobins3o@salon.com</v>
      </c>
      <c r="H134" s="2" t="str">
        <f>_xlfn.XLOOKUP(Orders[[#This Row],[Customer ID]],customers!$A$1:$A$1001,customers!$G$1:$G$1001,,0)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7"/>
        <v>148.92499999999998</v>
      </c>
      <c r="N134" t="str">
        <f t="shared" si="8"/>
        <v>Arabica</v>
      </c>
      <c r="O134" t="str">
        <f t="shared" si="6"/>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_xlfn.XLOOKUP(C135,customers!$A$1:$A$1001,customers!B134:B1134,,0)</f>
        <v>Myles Seawright</v>
      </c>
      <c r="G135" s="2" t="str">
        <f>IF(_xlfn.XLOOKUP(C135,customers!$A$1:$A$1001,customers!$C$1:$C$1001,,0)=0,"",_xlfn.XLOOKUP(C135,customers!$A$1:$A$1001,customers!$C$1:$C$1001,,0))</f>
        <v>osyseland3p@independent.co.uk</v>
      </c>
      <c r="H135" s="2" t="str">
        <f>_xlfn.XLOOKUP(Orders[[#This Row],[Customer ID]],customers!$A$1:$A$1001,customers!$G$1:$G$1001,,0)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7"/>
        <v>12.95</v>
      </c>
      <c r="N135" t="str">
        <f t="shared" si="8"/>
        <v>Liberica</v>
      </c>
      <c r="O135" t="str">
        <f t="shared" si="6"/>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_xlfn.XLOOKUP(C136,customers!$A$1:$A$1001,customers!B135:B1135,,0)</f>
        <v>Annecorinne Leehane</v>
      </c>
      <c r="G136" s="2" t="str">
        <f>IF(_xlfn.XLOOKUP(C136,customers!$A$1:$A$1001,customers!$C$1:$C$1001,,0)=0,"",_xlfn.XLOOKUP(C136,customers!$A$1:$A$1001,customers!$C$1:$C$1001,,0))</f>
        <v/>
      </c>
      <c r="H136" s="2" t="str">
        <f>_xlfn.XLOOKUP(Orders[[#This Row],[Customer ID]],customers!$A$1:$A$1001,customers!$G$1:$G$1001,,0)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7"/>
        <v>94.874999999999986</v>
      </c>
      <c r="N136" t="str">
        <f t="shared" si="8"/>
        <v>Excelsa</v>
      </c>
      <c r="O136" t="str">
        <f t="shared" si="6"/>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_xlfn.XLOOKUP(C137,customers!$A$1:$A$1001,customers!B136:B1136,,0)</f>
        <v>Lenka Rushmer</v>
      </c>
      <c r="G137" s="2" t="str">
        <f>IF(_xlfn.XLOOKUP(C137,customers!$A$1:$A$1001,customers!$C$1:$C$1001,,0)=0,"",_xlfn.XLOOKUP(C137,customers!$A$1:$A$1001,customers!$C$1:$C$1001,,0))</f>
        <v>bmcamish2e@tripadvisor.com</v>
      </c>
      <c r="H137" s="2" t="str">
        <f>_xlfn.XLOOKUP(Orders[[#This Row],[Customer ID]],customers!$A$1:$A$1001,customers!$G$1:$G$1001,,0)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7"/>
        <v>38.849999999999994</v>
      </c>
      <c r="N137" t="str">
        <f t="shared" si="8"/>
        <v>Arabica</v>
      </c>
      <c r="O137" t="str">
        <f t="shared" si="6"/>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_xlfn.XLOOKUP(C138,customers!$A$1:$A$1001,customers!B137:B1137,,0)</f>
        <v>Zachariah Carlson</v>
      </c>
      <c r="G138" s="2" t="str">
        <f>IF(_xlfn.XLOOKUP(C138,customers!$A$1:$A$1001,customers!$C$1:$C$1001,,0)=0,"",_xlfn.XLOOKUP(C138,customers!$A$1:$A$1001,customers!$C$1:$C$1001,,0))</f>
        <v>lkeenleyside3s@topsy.com</v>
      </c>
      <c r="H138" s="2" t="str">
        <f>_xlfn.XLOOKUP(Orders[[#This Row],[Customer ID]],customers!$A$1:$A$1001,customers!$G$1:$G$1001,,0)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7"/>
        <v>11.94</v>
      </c>
      <c r="N138" t="str">
        <f t="shared" si="8"/>
        <v>Arabica</v>
      </c>
      <c r="O138" t="str">
        <f t="shared" si="6"/>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_xlfn.XLOOKUP(C139,customers!$A$1:$A$1001,customers!B138:B1138,,0)</f>
        <v>Donnie Hedlestone</v>
      </c>
      <c r="G139" s="2" t="str">
        <f>IF(_xlfn.XLOOKUP(C139,customers!$A$1:$A$1001,customers!$C$1:$C$1001,,0)=0,"",_xlfn.XLOOKUP(C139,customers!$A$1:$A$1001,customers!$C$1:$C$1001,,0))</f>
        <v/>
      </c>
      <c r="H139" s="2" t="str">
        <f>_xlfn.XLOOKUP(Orders[[#This Row],[Customer ID]],customers!$A$1:$A$1001,customers!$G$1:$G$1001,,0)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7"/>
        <v>102.46499999999997</v>
      </c>
      <c r="N139" t="str">
        <f t="shared" si="8"/>
        <v>Excelsa</v>
      </c>
      <c r="O139" t="str">
        <f t="shared" si="6"/>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_xlfn.XLOOKUP(C140,customers!$A$1:$A$1001,customers!B139:B1139,,0)</f>
        <v>Dorelia Bury</v>
      </c>
      <c r="G140" s="2" t="str">
        <f>IF(_xlfn.XLOOKUP(C140,customers!$A$1:$A$1001,customers!$C$1:$C$1001,,0)=0,"",_xlfn.XLOOKUP(C140,customers!$A$1:$A$1001,customers!$C$1:$C$1001,,0))</f>
        <v/>
      </c>
      <c r="H140" s="2" t="str">
        <f>_xlfn.XLOOKUP(Orders[[#This Row],[Customer ID]],customers!$A$1:$A$1001,customers!$G$1:$G$1001,,0)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7"/>
        <v>48.6</v>
      </c>
      <c r="N140" t="str">
        <f t="shared" si="8"/>
        <v>Excelsa</v>
      </c>
      <c r="O140" t="str">
        <f t="shared" si="6"/>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_xlfn.XLOOKUP(C141,customers!$A$1:$A$1001,customers!B140:B1140,,0)</f>
        <v>Emlynne Palfrey</v>
      </c>
      <c r="G141" s="2" t="str">
        <f>IF(_xlfn.XLOOKUP(C141,customers!$A$1:$A$1001,customers!$C$1:$C$1001,,0)=0,"",_xlfn.XLOOKUP(C141,customers!$A$1:$A$1001,customers!$C$1:$C$1001,,0))</f>
        <v/>
      </c>
      <c r="H141" s="2" t="str">
        <f>_xlfn.XLOOKUP(Orders[[#This Row],[Customer ID]],customers!$A$1:$A$1001,customers!$G$1:$G$1001,,0)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7"/>
        <v>77.699999999999989</v>
      </c>
      <c r="N141" t="str">
        <f t="shared" si="8"/>
        <v>Liberica</v>
      </c>
      <c r="O141" t="str">
        <f t="shared" si="6"/>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_xlfn.XLOOKUP(C142,customers!$A$1:$A$1001,customers!B141:B1141,,0)</f>
        <v>Christopher Grieveson</v>
      </c>
      <c r="G142" s="2" t="str">
        <f>IF(_xlfn.XLOOKUP(C142,customers!$A$1:$A$1001,customers!$C$1:$C$1001,,0)=0,"",_xlfn.XLOOKUP(C142,customers!$A$1:$A$1001,customers!$C$1:$C$1001,,0))</f>
        <v>vkundt3w@bigcartel.com</v>
      </c>
      <c r="H142" s="2" t="str">
        <f>_xlfn.XLOOKUP(Orders[[#This Row],[Customer ID]],customers!$A$1:$A$1001,customers!$G$1:$G$1001,,0)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7"/>
        <v>29.784999999999997</v>
      </c>
      <c r="N142" t="str">
        <f t="shared" si="8"/>
        <v>Liberica</v>
      </c>
      <c r="O142" t="str">
        <f t="shared" si="6"/>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_xlfn.XLOOKUP(C143,customers!$A$1:$A$1001,customers!B142:B1142,,0)</f>
        <v>Flory Crumpe</v>
      </c>
      <c r="G143" s="2" t="str">
        <f>IF(_xlfn.XLOOKUP(C143,customers!$A$1:$A$1001,customers!$C$1:$C$1001,,0)=0,"",_xlfn.XLOOKUP(C143,customers!$A$1:$A$1001,customers!$C$1:$C$1001,,0))</f>
        <v>bbett3x@google.de</v>
      </c>
      <c r="H143" s="2" t="str">
        <f>_xlfn.XLOOKUP(Orders[[#This Row],[Customer ID]],customers!$A$1:$A$1001,customers!$G$1:$G$1001,,0)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7"/>
        <v>15.54</v>
      </c>
      <c r="N143" t="str">
        <f t="shared" si="8"/>
        <v>Arabica</v>
      </c>
      <c r="O143" t="str">
        <f t="shared" si="6"/>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_xlfn.XLOOKUP(C144,customers!$A$1:$A$1001,customers!B143:B1143,,0)</f>
        <v>Nanine McCarthy</v>
      </c>
      <c r="G144" s="2" t="str">
        <f>IF(_xlfn.XLOOKUP(C144,customers!$A$1:$A$1001,customers!$C$1:$C$1001,,0)=0,"",_xlfn.XLOOKUP(C144,customers!$A$1:$A$1001,customers!$C$1:$C$1001,,0))</f>
        <v/>
      </c>
      <c r="H144" s="2" t="str">
        <f>_xlfn.XLOOKUP(Orders[[#This Row],[Customer ID]],customers!$A$1:$A$1001,customers!$G$1:$G$1001,,0)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7"/>
        <v>136.61999999999998</v>
      </c>
      <c r="N144" t="str">
        <f t="shared" si="8"/>
        <v>Excelsa</v>
      </c>
      <c r="O144" t="str">
        <f t="shared" si="6"/>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_xlfn.XLOOKUP(C145,customers!$A$1:$A$1001,customers!B144:B1144,,0)</f>
        <v>Byram Mergue</v>
      </c>
      <c r="G145" s="2" t="str">
        <f>IF(_xlfn.XLOOKUP(C145,customers!$A$1:$A$1001,customers!$C$1:$C$1001,,0)=0,"",_xlfn.XLOOKUP(C145,customers!$A$1:$A$1001,customers!$C$1:$C$1001,,0))</f>
        <v>dstaite3z@scientificamerican.com</v>
      </c>
      <c r="H145" s="2" t="str">
        <f>_xlfn.XLOOKUP(Orders[[#This Row],[Customer ID]],customers!$A$1:$A$1001,customers!$G$1:$G$1001,,0)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7"/>
        <v>17.46</v>
      </c>
      <c r="N145" t="str">
        <f t="shared" si="8"/>
        <v>Liberica</v>
      </c>
      <c r="O145" t="str">
        <f t="shared" si="6"/>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_xlfn.XLOOKUP(C146,customers!$A$1:$A$1001,customers!B145:B1145,,0)</f>
        <v>Mathew Goulter</v>
      </c>
      <c r="G146" s="2" t="str">
        <f>IF(_xlfn.XLOOKUP(C146,customers!$A$1:$A$1001,customers!$C$1:$C$1001,,0)=0,"",_xlfn.XLOOKUP(C146,customers!$A$1:$A$1001,customers!$C$1:$C$1001,,0))</f>
        <v>wkeyse40@apple.com</v>
      </c>
      <c r="H146" s="2" t="str">
        <f>_xlfn.XLOOKUP(Orders[[#This Row],[Customer ID]],customers!$A$1:$A$1001,customers!$G$1:$G$1001,,0)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7"/>
        <v>68.309999999999988</v>
      </c>
      <c r="N146" t="str">
        <f t="shared" si="8"/>
        <v>Excelsa</v>
      </c>
      <c r="O146" t="str">
        <f t="shared" si="6"/>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_xlfn.XLOOKUP(C147,customers!$A$1:$A$1001,customers!B146:B1146,,0)</f>
        <v>Domeniga Duke</v>
      </c>
      <c r="G147" s="2" t="str">
        <f>IF(_xlfn.XLOOKUP(C147,customers!$A$1:$A$1001,customers!$C$1:$C$1001,,0)=0,"",_xlfn.XLOOKUP(C147,customers!$A$1:$A$1001,customers!$C$1:$C$1001,,0))</f>
        <v>oclausenthue41@marriott.com</v>
      </c>
      <c r="H147" s="2" t="str">
        <f>_xlfn.XLOOKUP(Orders[[#This Row],[Customer ID]],customers!$A$1:$A$1001,customers!$G$1:$G$1001,,0)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7"/>
        <v>17.46</v>
      </c>
      <c r="N147" t="str">
        <f t="shared" si="8"/>
        <v>Liberica</v>
      </c>
      <c r="O147" t="str">
        <f t="shared" si="6"/>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_xlfn.XLOOKUP(C148,customers!$A$1:$A$1001,customers!B147:B1147,,0)</f>
        <v>Isidore Hussey</v>
      </c>
      <c r="G148" s="2" t="str">
        <f>IF(_xlfn.XLOOKUP(C148,customers!$A$1:$A$1001,customers!$C$1:$C$1001,,0)=0,"",_xlfn.XLOOKUP(C148,customers!$A$1:$A$1001,customers!$C$1:$C$1001,,0))</f>
        <v>lfrancisco42@fema.gov</v>
      </c>
      <c r="H148" s="2" t="str">
        <f>_xlfn.XLOOKUP(Orders[[#This Row],[Customer ID]],customers!$A$1:$A$1001,customers!$G$1:$G$1001,,0)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7"/>
        <v>43.650000000000006</v>
      </c>
      <c r="N148" t="str">
        <f t="shared" si="8"/>
        <v>Liberica</v>
      </c>
      <c r="O148" t="str">
        <f t="shared" si="6"/>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_xlfn.XLOOKUP(C149,customers!$A$1:$A$1001,customers!B148:B1148,,0)</f>
        <v>Cassie Pinkerton</v>
      </c>
      <c r="G149" s="2" t="str">
        <f>IF(_xlfn.XLOOKUP(C149,customers!$A$1:$A$1001,customers!$C$1:$C$1001,,0)=0,"",_xlfn.XLOOKUP(C149,customers!$A$1:$A$1001,customers!$C$1:$C$1001,,0))</f>
        <v>lfrancisco42@fema.gov</v>
      </c>
      <c r="H149" s="2" t="str">
        <f>_xlfn.XLOOKUP(Orders[[#This Row],[Customer ID]],customers!$A$1:$A$1001,customers!$G$1:$G$1001,,0)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7"/>
        <v>27.5</v>
      </c>
      <c r="N149" t="str">
        <f t="shared" si="8"/>
        <v>Excelsa</v>
      </c>
      <c r="O149" t="str">
        <f t="shared" si="6"/>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_xlfn.XLOOKUP(C150,customers!$A$1:$A$1001,customers!B149:B1149,,0)</f>
        <v>Dorian Vizor</v>
      </c>
      <c r="G150" s="2" t="str">
        <f>IF(_xlfn.XLOOKUP(C150,customers!$A$1:$A$1001,customers!$C$1:$C$1001,,0)=0,"",_xlfn.XLOOKUP(C150,customers!$A$1:$A$1001,customers!$C$1:$C$1001,,0))</f>
        <v>gskingle44@clickbank.net</v>
      </c>
      <c r="H150" s="2" t="str">
        <f>_xlfn.XLOOKUP(Orders[[#This Row],[Customer ID]],customers!$A$1:$A$1001,customers!$G$1:$G$1001,,0)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7"/>
        <v>18.225000000000001</v>
      </c>
      <c r="N150" t="str">
        <f t="shared" si="8"/>
        <v>Excelsa</v>
      </c>
      <c r="O150" t="str">
        <f t="shared" si="6"/>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_xlfn.XLOOKUP(C151,customers!$A$1:$A$1001,customers!B150:B1150,,0)</f>
        <v>Ken Lestrange</v>
      </c>
      <c r="G151" s="2" t="str">
        <f>IF(_xlfn.XLOOKUP(C151,customers!$A$1:$A$1001,customers!$C$1:$C$1001,,0)=0,"",_xlfn.XLOOKUP(C151,customers!$A$1:$A$1001,customers!$C$1:$C$1001,,0))</f>
        <v/>
      </c>
      <c r="H151" s="2" t="str">
        <f>_xlfn.XLOOKUP(Orders[[#This Row],[Customer ID]],customers!$A$1:$A$1001,customers!$G$1:$G$1001,,0)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7"/>
        <v>51.749999999999993</v>
      </c>
      <c r="N151" t="str">
        <f t="shared" si="8"/>
        <v>Arabica</v>
      </c>
      <c r="O151" t="str">
        <f t="shared" si="6"/>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_xlfn.XLOOKUP(C152,customers!$A$1:$A$1001,customers!B151:B1151,,0)</f>
        <v>Arel De Lasci</v>
      </c>
      <c r="G152" s="2" t="str">
        <f>IF(_xlfn.XLOOKUP(C152,customers!$A$1:$A$1001,customers!$C$1:$C$1001,,0)=0,"",_xlfn.XLOOKUP(C152,customers!$A$1:$A$1001,customers!$C$1:$C$1001,,0))</f>
        <v>jbalsillie46@princeton.edu</v>
      </c>
      <c r="H152" s="2" t="str">
        <f>_xlfn.XLOOKUP(Orders[[#This Row],[Customer ID]],customers!$A$1:$A$1001,customers!$G$1:$G$1001,,0)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7"/>
        <v>12.95</v>
      </c>
      <c r="N152" t="str">
        <f t="shared" si="8"/>
        <v>Liberica</v>
      </c>
      <c r="O152" t="str">
        <f t="shared" si="6"/>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_xlfn.XLOOKUP(C153,customers!$A$1:$A$1001,customers!B152:B1152,,0)</f>
        <v>Perkin Stonner</v>
      </c>
      <c r="G153" s="2" t="str">
        <f>IF(_xlfn.XLOOKUP(C153,customers!$A$1:$A$1001,customers!$C$1:$C$1001,,0)=0,"",_xlfn.XLOOKUP(C153,customers!$A$1:$A$1001,customers!$C$1:$C$1001,,0))</f>
        <v/>
      </c>
      <c r="H153" s="2" t="str">
        <f>_xlfn.XLOOKUP(Orders[[#This Row],[Customer ID]],customers!$A$1:$A$1001,customers!$G$1:$G$1001,,0)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7"/>
        <v>33.75</v>
      </c>
      <c r="N153" t="str">
        <f t="shared" si="8"/>
        <v>Arabica</v>
      </c>
      <c r="O153" t="str">
        <f t="shared" si="6"/>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_xlfn.XLOOKUP(C154,customers!$A$1:$A$1001,customers!B153:B1153,,0)</f>
        <v>Rhodie Whife</v>
      </c>
      <c r="G154" s="2" t="str">
        <f>IF(_xlfn.XLOOKUP(C154,customers!$A$1:$A$1001,customers!$C$1:$C$1001,,0)=0,"",_xlfn.XLOOKUP(C154,customers!$A$1:$A$1001,customers!$C$1:$C$1001,,0))</f>
        <v>bleffek48@ning.com</v>
      </c>
      <c r="H154" s="2" t="str">
        <f>_xlfn.XLOOKUP(Orders[[#This Row],[Customer ID]],customers!$A$1:$A$1001,customers!$G$1:$G$1001,,0)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7"/>
        <v>68.655000000000001</v>
      </c>
      <c r="N154" t="str">
        <f t="shared" si="8"/>
        <v>Robusta</v>
      </c>
      <c r="O154" t="str">
        <f t="shared" si="6"/>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_xlfn.XLOOKUP(C155,customers!$A$1:$A$1001,customers!B154:B1154,,0)</f>
        <v>Janifer Bagot</v>
      </c>
      <c r="G155" s="2" t="str">
        <f>IF(_xlfn.XLOOKUP(C155,customers!$A$1:$A$1001,customers!$C$1:$C$1001,,0)=0,"",_xlfn.XLOOKUP(C155,customers!$A$1:$A$1001,customers!$C$1:$C$1001,,0))</f>
        <v/>
      </c>
      <c r="H155" s="2" t="str">
        <f>_xlfn.XLOOKUP(Orders[[#This Row],[Customer ID]],customers!$A$1:$A$1001,customers!$G$1:$G$1001,,0)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7"/>
        <v>2.6849999999999996</v>
      </c>
      <c r="N155" t="str">
        <f t="shared" si="8"/>
        <v>Robusta</v>
      </c>
      <c r="O155" t="str">
        <f t="shared" si="6"/>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_xlfn.XLOOKUP(C156,customers!$A$1:$A$1001,customers!B155:B1155,,0)</f>
        <v>Cos Fluin</v>
      </c>
      <c r="G156" s="2" t="str">
        <f>IF(_xlfn.XLOOKUP(C156,customers!$A$1:$A$1001,customers!$C$1:$C$1001,,0)=0,"",_xlfn.XLOOKUP(C156,customers!$A$1:$A$1001,customers!$C$1:$C$1001,,0))</f>
        <v>jpray4a@youtube.com</v>
      </c>
      <c r="H156" s="2" t="str">
        <f>_xlfn.XLOOKUP(Orders[[#This Row],[Customer ID]],customers!$A$1:$A$1001,customers!$G$1:$G$1001,,0)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7"/>
        <v>114.42499999999998</v>
      </c>
      <c r="N156" t="str">
        <f t="shared" si="8"/>
        <v>Arabica</v>
      </c>
      <c r="O156" t="str">
        <f t="shared" si="6"/>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_xlfn.XLOOKUP(C157,customers!$A$1:$A$1001,customers!B156:B1156,,0)</f>
        <v>Paola Brydell</v>
      </c>
      <c r="G157" s="2" t="str">
        <f>IF(_xlfn.XLOOKUP(C157,customers!$A$1:$A$1001,customers!$C$1:$C$1001,,0)=0,"",_xlfn.XLOOKUP(C157,customers!$A$1:$A$1001,customers!$C$1:$C$1001,,0))</f>
        <v>gholborn4b@ow.ly</v>
      </c>
      <c r="H157" s="2" t="str">
        <f>_xlfn.XLOOKUP(Orders[[#This Row],[Customer ID]],customers!$A$1:$A$1001,customers!$G$1:$G$1001,,0)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7"/>
        <v>155.24999999999997</v>
      </c>
      <c r="N157" t="str">
        <f t="shared" si="8"/>
        <v>Arabica</v>
      </c>
      <c r="O157" t="str">
        <f t="shared" si="6"/>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_xlfn.XLOOKUP(C158,customers!$A$1:$A$1001,customers!B157:B1157,,0)</f>
        <v>Natka Leethem</v>
      </c>
      <c r="G158" s="2" t="str">
        <f>IF(_xlfn.XLOOKUP(C158,customers!$A$1:$A$1001,customers!$C$1:$C$1001,,0)=0,"",_xlfn.XLOOKUP(C158,customers!$A$1:$A$1001,customers!$C$1:$C$1001,,0))</f>
        <v>fkeinrat4c@dailymail.co.uk</v>
      </c>
      <c r="H158" s="2" t="str">
        <f>_xlfn.XLOOKUP(Orders[[#This Row],[Customer ID]],customers!$A$1:$A$1001,customers!$G$1:$G$1001,,0)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7"/>
        <v>77.624999999999986</v>
      </c>
      <c r="N158" t="str">
        <f t="shared" si="8"/>
        <v>Arabica</v>
      </c>
      <c r="O158" t="str">
        <f t="shared" si="6"/>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_xlfn.XLOOKUP(C159,customers!$A$1:$A$1001,customers!B158:B1158,,0)</f>
        <v>Stacy Pickworth</v>
      </c>
      <c r="G159" s="2" t="str">
        <f>IF(_xlfn.XLOOKUP(C159,customers!$A$1:$A$1001,customers!$C$1:$C$1001,,0)=0,"",_xlfn.XLOOKUP(C159,customers!$A$1:$A$1001,customers!$C$1:$C$1001,,0))</f>
        <v>pyea4d@aol.com</v>
      </c>
      <c r="H159" s="2" t="str">
        <f>_xlfn.XLOOKUP(Orders[[#This Row],[Customer ID]],customers!$A$1:$A$1001,customers!$G$1:$G$1001,,0)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7"/>
        <v>61.754999999999995</v>
      </c>
      <c r="N159" t="str">
        <f t="shared" si="8"/>
        <v>Robusta</v>
      </c>
      <c r="O159" t="str">
        <f t="shared" si="6"/>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_xlfn.XLOOKUP(C160,customers!$A$1:$A$1001,customers!B159:B1159,,0)</f>
        <v>Nanny Lush</v>
      </c>
      <c r="G160" s="2" t="str">
        <f>IF(_xlfn.XLOOKUP(C160,customers!$A$1:$A$1001,customers!$C$1:$C$1001,,0)=0,"",_xlfn.XLOOKUP(C160,customers!$A$1:$A$1001,customers!$C$1:$C$1001,,0))</f>
        <v/>
      </c>
      <c r="H160" s="2" t="str">
        <f>_xlfn.XLOOKUP(Orders[[#This Row],[Customer ID]],customers!$A$1:$A$1001,customers!$G$1:$G$1001,,0)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7"/>
        <v>123.50999999999999</v>
      </c>
      <c r="N160" t="str">
        <f t="shared" si="8"/>
        <v>Robusta</v>
      </c>
      <c r="O160" t="str">
        <f t="shared" si="6"/>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_xlfn.XLOOKUP(C161,customers!$A$1:$A$1001,customers!B160:B1160,,0)</f>
        <v>Tess Bennison</v>
      </c>
      <c r="G161" s="2" t="str">
        <f>IF(_xlfn.XLOOKUP(C161,customers!$A$1:$A$1001,customers!$C$1:$C$1001,,0)=0,"",_xlfn.XLOOKUP(C161,customers!$A$1:$A$1001,customers!$C$1:$C$1001,,0))</f>
        <v/>
      </c>
      <c r="H161" s="2" t="str">
        <f>_xlfn.XLOOKUP(Orders[[#This Row],[Customer ID]],customers!$A$1:$A$1001,customers!$G$1:$G$1001,,0)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7"/>
        <v>218.73</v>
      </c>
      <c r="N161" t="str">
        <f t="shared" si="8"/>
        <v>Liberica</v>
      </c>
      <c r="O161" t="str">
        <f t="shared" si="6"/>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_xlfn.XLOOKUP(C162,customers!$A$1:$A$1001,customers!B161:B1161,,0)</f>
        <v>Freddie Cusick</v>
      </c>
      <c r="G162" s="2" t="str">
        <f>IF(_xlfn.XLOOKUP(C162,customers!$A$1:$A$1001,customers!$C$1:$C$1001,,0)=0,"",_xlfn.XLOOKUP(C162,customers!$A$1:$A$1001,customers!$C$1:$C$1001,,0))</f>
        <v>kswede4g@addthis.com</v>
      </c>
      <c r="H162" s="2" t="str">
        <f>_xlfn.XLOOKUP(Orders[[#This Row],[Customer ID]],customers!$A$1:$A$1001,customers!$G$1:$G$1001,,0)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7"/>
        <v>33</v>
      </c>
      <c r="N162" t="str">
        <f t="shared" si="8"/>
        <v>Excelsa</v>
      </c>
      <c r="O162" t="str">
        <f t="shared" si="6"/>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_xlfn.XLOOKUP(C163,customers!$A$1:$A$1001,customers!B162:B1162,,0)</f>
        <v>Skylar Jeyness</v>
      </c>
      <c r="G163" s="2" t="str">
        <f>IF(_xlfn.XLOOKUP(C163,customers!$A$1:$A$1001,customers!$C$1:$C$1001,,0)=0,"",_xlfn.XLOOKUP(C163,customers!$A$1:$A$1001,customers!$C$1:$C$1001,,0))</f>
        <v>lrubrow4h@microsoft.com</v>
      </c>
      <c r="H163" s="2" t="str">
        <f>_xlfn.XLOOKUP(Orders[[#This Row],[Customer ID]],customers!$A$1:$A$1001,customers!$G$1:$G$1001,,0)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7"/>
        <v>23.31</v>
      </c>
      <c r="N163" t="str">
        <f t="shared" si="8"/>
        <v>Arabica</v>
      </c>
      <c r="O163" t="str">
        <f t="shared" si="6"/>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_xlfn.XLOOKUP(C164,customers!$A$1:$A$1001,customers!B163:B1163,,0)</f>
        <v>Diena Peetermann</v>
      </c>
      <c r="G164" s="2" t="str">
        <f>IF(_xlfn.XLOOKUP(C164,customers!$A$1:$A$1001,customers!$C$1:$C$1001,,0)=0,"",_xlfn.XLOOKUP(C164,customers!$A$1:$A$1001,customers!$C$1:$C$1001,,0))</f>
        <v>dtift4i@netvibes.com</v>
      </c>
      <c r="H164" s="2" t="str">
        <f>_xlfn.XLOOKUP(Orders[[#This Row],[Customer ID]],customers!$A$1:$A$1001,customers!$G$1:$G$1001,,0)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7"/>
        <v>21.87</v>
      </c>
      <c r="N164" t="str">
        <f t="shared" si="8"/>
        <v>Excelsa</v>
      </c>
      <c r="O164" t="str">
        <f t="shared" si="6"/>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_xlfn.XLOOKUP(C165,customers!$A$1:$A$1001,customers!B164:B1164,,0)</f>
        <v>Flynn Antony</v>
      </c>
      <c r="G165" s="2" t="str">
        <f>IF(_xlfn.XLOOKUP(C165,customers!$A$1:$A$1001,customers!$C$1:$C$1001,,0)=0,"",_xlfn.XLOOKUP(C165,customers!$A$1:$A$1001,customers!$C$1:$C$1001,,0))</f>
        <v>gschonfeld4j@oracle.com</v>
      </c>
      <c r="H165" s="2" t="str">
        <f>_xlfn.XLOOKUP(Orders[[#This Row],[Customer ID]],customers!$A$1:$A$1001,customers!$G$1:$G$1001,,0)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7"/>
        <v>16.11</v>
      </c>
      <c r="N165" t="str">
        <f t="shared" si="8"/>
        <v>Robusta</v>
      </c>
      <c r="O165" t="str">
        <f t="shared" si="6"/>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_xlfn.XLOOKUP(C166,customers!$A$1:$A$1001,customers!B165:B1165,,0)</f>
        <v>Homer Dulany</v>
      </c>
      <c r="G166" s="2" t="str">
        <f>IF(_xlfn.XLOOKUP(C166,customers!$A$1:$A$1001,customers!$C$1:$C$1001,,0)=0,"",_xlfn.XLOOKUP(C166,customers!$A$1:$A$1001,customers!$C$1:$C$1001,,0))</f>
        <v>cfeye4k@google.co.jp</v>
      </c>
      <c r="H166" s="2" t="str">
        <f>_xlfn.XLOOKUP(Orders[[#This Row],[Customer ID]],customers!$A$1:$A$1001,customers!$G$1:$G$1001,,0)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7"/>
        <v>29.16</v>
      </c>
      <c r="N166" t="str">
        <f t="shared" si="8"/>
        <v>Excelsa</v>
      </c>
      <c r="O166" t="str">
        <f t="shared" si="6"/>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_xlfn.XLOOKUP(C167,customers!$A$1:$A$1001,customers!B166:B1166,,0)</f>
        <v>Fiorenze Drogan</v>
      </c>
      <c r="G167" s="2" t="str">
        <f>IF(_xlfn.XLOOKUP(C167,customers!$A$1:$A$1001,customers!$C$1:$C$1001,,0)=0,"",_xlfn.XLOOKUP(C167,customers!$A$1:$A$1001,customers!$C$1:$C$1001,,0))</f>
        <v/>
      </c>
      <c r="H167" s="2" t="str">
        <f>_xlfn.XLOOKUP(Orders[[#This Row],[Customer ID]],customers!$A$1:$A$1001,customers!$G$1:$G$1001,,0)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7"/>
        <v>53.699999999999996</v>
      </c>
      <c r="N167" t="str">
        <f t="shared" si="8"/>
        <v>Robusta</v>
      </c>
      <c r="O167" t="str">
        <f t="shared" si="6"/>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_xlfn.XLOOKUP(C168,customers!$A$1:$A$1001,customers!B167:B1167,,0)</f>
        <v>Quinn Parsons</v>
      </c>
      <c r="G168" s="2" t="str">
        <f>IF(_xlfn.XLOOKUP(C168,customers!$A$1:$A$1001,customers!$C$1:$C$1001,,0)=0,"",_xlfn.XLOOKUP(C168,customers!$A$1:$A$1001,customers!$C$1:$C$1001,,0))</f>
        <v/>
      </c>
      <c r="H168" s="2" t="str">
        <f>_xlfn.XLOOKUP(Orders[[#This Row],[Customer ID]],customers!$A$1:$A$1001,customers!$G$1:$G$1001,,0)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7"/>
        <v>26.849999999999994</v>
      </c>
      <c r="N168" t="str">
        <f t="shared" si="8"/>
        <v>Robusta</v>
      </c>
      <c r="O168" t="str">
        <f t="shared" si="6"/>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_xlfn.XLOOKUP(C169,customers!$A$1:$A$1001,customers!B168:B1168,,0)</f>
        <v>Elonore Goodings</v>
      </c>
      <c r="G169" s="2" t="str">
        <f>IF(_xlfn.XLOOKUP(C169,customers!$A$1:$A$1001,customers!$C$1:$C$1001,,0)=0,"",_xlfn.XLOOKUP(C169,customers!$A$1:$A$1001,customers!$C$1:$C$1001,,0))</f>
        <v>tfero4n@comsenz.com</v>
      </c>
      <c r="H169" s="2" t="str">
        <f>_xlfn.XLOOKUP(Orders[[#This Row],[Customer ID]],customers!$A$1:$A$1001,customers!$G$1:$G$1001,,0)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7"/>
        <v>41.25</v>
      </c>
      <c r="N169" t="str">
        <f t="shared" si="8"/>
        <v>Excelsa</v>
      </c>
      <c r="O169" t="str">
        <f t="shared" si="6"/>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_xlfn.XLOOKUP(C170,customers!$A$1:$A$1001,customers!B169:B1169,,0)</f>
        <v>Terencio O'Moylan</v>
      </c>
      <c r="G170" s="2" t="str">
        <f>IF(_xlfn.XLOOKUP(C170,customers!$A$1:$A$1001,customers!$C$1:$C$1001,,0)=0,"",_xlfn.XLOOKUP(C170,customers!$A$1:$A$1001,customers!$C$1:$C$1001,,0))</f>
        <v/>
      </c>
      <c r="H170" s="2" t="str">
        <f>_xlfn.XLOOKUP(Orders[[#This Row],[Customer ID]],customers!$A$1:$A$1001,customers!$G$1:$G$1001,,0)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7"/>
        <v>40.5</v>
      </c>
      <c r="N170" t="str">
        <f t="shared" si="8"/>
        <v>Arabica</v>
      </c>
      <c r="O170" t="str">
        <f t="shared" si="6"/>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_xlfn.XLOOKUP(C171,customers!$A$1:$A$1001,customers!B170:B1170,,0)</f>
        <v>Wyatan Fetherston</v>
      </c>
      <c r="G171" s="2" t="str">
        <f>IF(_xlfn.XLOOKUP(C171,customers!$A$1:$A$1001,customers!$C$1:$C$1001,,0)=0,"",_xlfn.XLOOKUP(C171,customers!$A$1:$A$1001,customers!$C$1:$C$1001,,0))</f>
        <v>fdauney4p@sphinn.com</v>
      </c>
      <c r="H171" s="2" t="str">
        <f>_xlfn.XLOOKUP(Orders[[#This Row],[Customer ID]],customers!$A$1:$A$1001,customers!$G$1:$G$1001,,0)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7"/>
        <v>17.899999999999999</v>
      </c>
      <c r="N171" t="str">
        <f t="shared" si="8"/>
        <v>Robusta</v>
      </c>
      <c r="O171" t="str">
        <f t="shared" si="6"/>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_xlfn.XLOOKUP(C172,customers!$A$1:$A$1001,customers!B171:B1171,,0)</f>
        <v>Wesley Giorgioni</v>
      </c>
      <c r="G172" s="2" t="str">
        <f>IF(_xlfn.XLOOKUP(C172,customers!$A$1:$A$1001,customers!$C$1:$C$1001,,0)=0,"",_xlfn.XLOOKUP(C172,customers!$A$1:$A$1001,customers!$C$1:$C$1001,,0))</f>
        <v>searley4q@youku.com</v>
      </c>
      <c r="H172" s="2" t="str">
        <f>_xlfn.XLOOKUP(Orders[[#This Row],[Customer ID]],customers!$A$1:$A$1001,customers!$G$1:$G$1001,,0)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7"/>
        <v>68.309999999999988</v>
      </c>
      <c r="N172" t="str">
        <f t="shared" si="8"/>
        <v>Excelsa</v>
      </c>
      <c r="O172" t="str">
        <f t="shared" si="6"/>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_xlfn.XLOOKUP(C173,customers!$A$1:$A$1001,customers!B172:B1172,,0)</f>
        <v>Christy Franseco</v>
      </c>
      <c r="G173" s="2" t="str">
        <f>IF(_xlfn.XLOOKUP(C173,customers!$A$1:$A$1001,customers!$C$1:$C$1001,,0)=0,"",_xlfn.XLOOKUP(C173,customers!$A$1:$A$1001,customers!$C$1:$C$1001,,0))</f>
        <v>mchamberlayne4r@bigcartel.com</v>
      </c>
      <c r="H173" s="2" t="str">
        <f>_xlfn.XLOOKUP(Orders[[#This Row],[Customer ID]],customers!$A$1:$A$1001,customers!$G$1:$G$1001,,0)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7"/>
        <v>63.249999999999993</v>
      </c>
      <c r="N173" t="str">
        <f t="shared" si="8"/>
        <v>Excelsa</v>
      </c>
      <c r="O173" t="str">
        <f t="shared" si="6"/>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_xlfn.XLOOKUP(C174,customers!$A$1:$A$1001,customers!B173:B1173,,0)</f>
        <v>Catarina Donn</v>
      </c>
      <c r="G174" s="2" t="str">
        <f>IF(_xlfn.XLOOKUP(C174,customers!$A$1:$A$1001,customers!$C$1:$C$1001,,0)=0,"",_xlfn.XLOOKUP(C174,customers!$A$1:$A$1001,customers!$C$1:$C$1001,,0))</f>
        <v>bflaherty4s@moonfruit.com</v>
      </c>
      <c r="H174" s="2" t="str">
        <f>_xlfn.XLOOKUP(Orders[[#This Row],[Customer ID]],customers!$A$1:$A$1001,customers!$G$1:$G$1001,,0)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7"/>
        <v>21.87</v>
      </c>
      <c r="N174" t="str">
        <f t="shared" si="8"/>
        <v>Excelsa</v>
      </c>
      <c r="O174" t="str">
        <f t="shared" si="6"/>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_xlfn.XLOOKUP(C175,customers!$A$1:$A$1001,customers!B174:B1174,,0)</f>
        <v>Rebeka Worg</v>
      </c>
      <c r="G175" s="2" t="str">
        <f>IF(_xlfn.XLOOKUP(C175,customers!$A$1:$A$1001,customers!$C$1:$C$1001,,0)=0,"",_xlfn.XLOOKUP(C175,customers!$A$1:$A$1001,customers!$C$1:$C$1001,,0))</f>
        <v>ocolbeck4t@sina.com.cn</v>
      </c>
      <c r="H175" s="2" t="str">
        <f>_xlfn.XLOOKUP(Orders[[#This Row],[Customer ID]],customers!$A$1:$A$1001,customers!$G$1:$G$1001,,0)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7"/>
        <v>91.539999999999992</v>
      </c>
      <c r="N175" t="str">
        <f t="shared" si="8"/>
        <v>Robusta</v>
      </c>
      <c r="O175" t="str">
        <f t="shared" si="6"/>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_xlfn.XLOOKUP(C176,customers!$A$1:$A$1001,customers!B175:B1175,,0)</f>
        <v>Shelli Keynd</v>
      </c>
      <c r="G176" s="2" t="str">
        <f>IF(_xlfn.XLOOKUP(C176,customers!$A$1:$A$1001,customers!$C$1:$C$1001,,0)=0,"",_xlfn.XLOOKUP(C176,customers!$A$1:$A$1001,customers!$C$1:$C$1001,,0))</f>
        <v/>
      </c>
      <c r="H176" s="2" t="str">
        <f>_xlfn.XLOOKUP(Orders[[#This Row],[Customer ID]],customers!$A$1:$A$1001,customers!$G$1:$G$1001,,0)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7"/>
        <v>204.92999999999995</v>
      </c>
      <c r="N176" t="str">
        <f t="shared" si="8"/>
        <v>Excelsa</v>
      </c>
      <c r="O176" t="str">
        <f t="shared" si="6"/>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_xlfn.XLOOKUP(C177,customers!$A$1:$A$1001,customers!B176:B1176,,0)</f>
        <v>Joshuah Awdry</v>
      </c>
      <c r="G177" s="2" t="str">
        <f>IF(_xlfn.XLOOKUP(C177,customers!$A$1:$A$1001,customers!$C$1:$C$1001,,0)=0,"",_xlfn.XLOOKUP(C177,customers!$A$1:$A$1001,customers!$C$1:$C$1001,,0))</f>
        <v>ehobbing4v@nsw.gov.au</v>
      </c>
      <c r="H177" s="2" t="str">
        <f>_xlfn.XLOOKUP(Orders[[#This Row],[Customer ID]],customers!$A$1:$A$1001,customers!$G$1:$G$1001,,0)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7"/>
        <v>63.249999999999993</v>
      </c>
      <c r="N177" t="str">
        <f t="shared" si="8"/>
        <v>Excelsa</v>
      </c>
      <c r="O177" t="str">
        <f t="shared" si="6"/>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_xlfn.XLOOKUP(C178,customers!$A$1:$A$1001,customers!B177:B1177,,0)</f>
        <v>Selie Baulcombe</v>
      </c>
      <c r="G178" s="2" t="str">
        <f>IF(_xlfn.XLOOKUP(C178,customers!$A$1:$A$1001,customers!$C$1:$C$1001,,0)=0,"",_xlfn.XLOOKUP(C178,customers!$A$1:$A$1001,customers!$C$1:$C$1001,,0))</f>
        <v>othynne4w@auda.org.au</v>
      </c>
      <c r="H178" s="2" t="str">
        <f>_xlfn.XLOOKUP(Orders[[#This Row],[Customer ID]],customers!$A$1:$A$1001,customers!$G$1:$G$1001,,0)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7"/>
        <v>34.154999999999994</v>
      </c>
      <c r="N178" t="str">
        <f t="shared" si="8"/>
        <v>Excelsa</v>
      </c>
      <c r="O178" t="str">
        <f t="shared" si="6"/>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_xlfn.XLOOKUP(C179,customers!$A$1:$A$1001,customers!B178:B1178,,0)</f>
        <v>Jodee Caldicott</v>
      </c>
      <c r="G179" s="2" t="str">
        <f>IF(_xlfn.XLOOKUP(C179,customers!$A$1:$A$1001,customers!$C$1:$C$1001,,0)=0,"",_xlfn.XLOOKUP(C179,customers!$A$1:$A$1001,customers!$C$1:$C$1001,,0))</f>
        <v>eheining4x@flickr.com</v>
      </c>
      <c r="H179" s="2" t="str">
        <f>_xlfn.XLOOKUP(Orders[[#This Row],[Customer ID]],customers!$A$1:$A$1001,customers!$G$1:$G$1001,,0)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7"/>
        <v>109.93999999999998</v>
      </c>
      <c r="N179" t="str">
        <f t="shared" si="8"/>
        <v>Robusta</v>
      </c>
      <c r="O179" t="str">
        <f t="shared" si="6"/>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_xlfn.XLOOKUP(C180,customers!$A$1:$A$1001,customers!B179:B1179,,0)</f>
        <v>Willey Romao</v>
      </c>
      <c r="G180" s="2" t="str">
        <f>IF(_xlfn.XLOOKUP(C180,customers!$A$1:$A$1001,customers!$C$1:$C$1001,,0)=0,"",_xlfn.XLOOKUP(C180,customers!$A$1:$A$1001,customers!$C$1:$C$1001,,0))</f>
        <v>kmelloi4y@imdb.com</v>
      </c>
      <c r="H180" s="2" t="str">
        <f>_xlfn.XLOOKUP(Orders[[#This Row],[Customer ID]],customers!$A$1:$A$1001,customers!$G$1:$G$1001,,0)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7"/>
        <v>25.9</v>
      </c>
      <c r="N180" t="str">
        <f t="shared" si="8"/>
        <v>Arabica</v>
      </c>
      <c r="O180" t="str">
        <f t="shared" si="6"/>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_xlfn.XLOOKUP(C181,customers!$A$1:$A$1001,customers!B180:B1180,,0)</f>
        <v>Tomasina Cotmore</v>
      </c>
      <c r="G181" s="2" t="str">
        <f>IF(_xlfn.XLOOKUP(C181,customers!$A$1:$A$1001,customers!$C$1:$C$1001,,0)=0,"",_xlfn.XLOOKUP(C181,customers!$A$1:$A$1001,customers!$C$1:$C$1001,,0))</f>
        <v/>
      </c>
      <c r="H181" s="2" t="str">
        <f>_xlfn.XLOOKUP(Orders[[#This Row],[Customer ID]],customers!$A$1:$A$1001,customers!$G$1:$G$1001,,0)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7"/>
        <v>2.9849999999999999</v>
      </c>
      <c r="N181" t="str">
        <f t="shared" si="8"/>
        <v>Arabica</v>
      </c>
      <c r="O181" t="str">
        <f t="shared" si="6"/>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_xlfn.XLOOKUP(C182,customers!$A$1:$A$1001,customers!B181:B1181,,0)</f>
        <v>Nicko Corps</v>
      </c>
      <c r="G182" s="2" t="str">
        <f>IF(_xlfn.XLOOKUP(C182,customers!$A$1:$A$1001,customers!$C$1:$C$1001,,0)=0,"",_xlfn.XLOOKUP(C182,customers!$A$1:$A$1001,customers!$C$1:$C$1001,,0))</f>
        <v>amussen50@51.la</v>
      </c>
      <c r="H182" s="2" t="str">
        <f>_xlfn.XLOOKUP(Orders[[#This Row],[Customer ID]],customers!$A$1:$A$1001,customers!$G$1:$G$1001,,0)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7"/>
        <v>22.274999999999999</v>
      </c>
      <c r="N182" t="str">
        <f t="shared" si="8"/>
        <v>Excelsa</v>
      </c>
      <c r="O182" t="str">
        <f t="shared" si="6"/>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_xlfn.XLOOKUP(C183,customers!$A$1:$A$1001,customers!B182:B1182,,0)</f>
        <v>Christabel Rubury</v>
      </c>
      <c r="G183" s="2" t="str">
        <f>IF(_xlfn.XLOOKUP(C183,customers!$A$1:$A$1001,customers!$C$1:$C$1001,,0)=0,"",_xlfn.XLOOKUP(C183,customers!$A$1:$A$1001,customers!$C$1:$C$1001,,0))</f>
        <v>amussen50@51.la</v>
      </c>
      <c r="H183" s="2" t="str">
        <f>_xlfn.XLOOKUP(Orders[[#This Row],[Customer ID]],customers!$A$1:$A$1001,customers!$G$1:$G$1001,,0)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7"/>
        <v>29.849999999999998</v>
      </c>
      <c r="N183" t="str">
        <f t="shared" si="8"/>
        <v>Arabica</v>
      </c>
      <c r="O183" t="str">
        <f t="shared" si="6"/>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_xlfn.XLOOKUP(C184,customers!$A$1:$A$1001,customers!B183:B1183,,0)</f>
        <v>Parker Tofful</v>
      </c>
      <c r="G184" s="2" t="str">
        <f>IF(_xlfn.XLOOKUP(C184,customers!$A$1:$A$1001,customers!$C$1:$C$1001,,0)=0,"",_xlfn.XLOOKUP(C184,customers!$A$1:$A$1001,customers!$C$1:$C$1001,,0))</f>
        <v>amundford52@nbcnews.com</v>
      </c>
      <c r="H184" s="2" t="str">
        <f>_xlfn.XLOOKUP(Orders[[#This Row],[Customer ID]],customers!$A$1:$A$1001,customers!$G$1:$G$1001,,0)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7"/>
        <v>32.22</v>
      </c>
      <c r="N184" t="str">
        <f t="shared" si="8"/>
        <v>Robusta</v>
      </c>
      <c r="O184" t="str">
        <f t="shared" si="6"/>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_xlfn.XLOOKUP(C185,customers!$A$1:$A$1001,customers!B184:B1184,,0)</f>
        <v>Saree Ellesworth</v>
      </c>
      <c r="G185" s="2" t="str">
        <f>IF(_xlfn.XLOOKUP(C185,customers!$A$1:$A$1001,customers!$C$1:$C$1001,,0)=0,"",_xlfn.XLOOKUP(C185,customers!$A$1:$A$1001,customers!$C$1:$C$1001,,0))</f>
        <v>twalas53@google.ca</v>
      </c>
      <c r="H185" s="2" t="str">
        <f>_xlfn.XLOOKUP(Orders[[#This Row],[Customer ID]],customers!$A$1:$A$1001,customers!$G$1:$G$1001,,0)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7"/>
        <v>8.25</v>
      </c>
      <c r="N185" t="str">
        <f t="shared" si="8"/>
        <v>Excelsa</v>
      </c>
      <c r="O185" t="str">
        <f t="shared" si="6"/>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_xlfn.XLOOKUP(C186,customers!$A$1:$A$1001,customers!B185:B1185,,0)</f>
        <v>Leesa Flaonier</v>
      </c>
      <c r="G186" s="2" t="str">
        <f>IF(_xlfn.XLOOKUP(C186,customers!$A$1:$A$1001,customers!$C$1:$C$1001,,0)=0,"",_xlfn.XLOOKUP(C186,customers!$A$1:$A$1001,customers!$C$1:$C$1001,,0))</f>
        <v>iblazewicz54@thetimes.co.uk</v>
      </c>
      <c r="H186" s="2" t="str">
        <f>_xlfn.XLOOKUP(Orders[[#This Row],[Customer ID]],customers!$A$1:$A$1001,customers!$G$1:$G$1001,,0)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7"/>
        <v>31.08</v>
      </c>
      <c r="N186" t="str">
        <f t="shared" si="8"/>
        <v>Arabica</v>
      </c>
      <c r="O186" t="str">
        <f t="shared" si="6"/>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_xlfn.XLOOKUP(C187,customers!$A$1:$A$1001,customers!B186:B1186,,0)</f>
        <v>Corinna Catcheside</v>
      </c>
      <c r="G187" s="2" t="str">
        <f>IF(_xlfn.XLOOKUP(C187,customers!$A$1:$A$1001,customers!$C$1:$C$1001,,0)=0,"",_xlfn.XLOOKUP(C187,customers!$A$1:$A$1001,customers!$C$1:$C$1001,,0))</f>
        <v>arizzetti55@naver.com</v>
      </c>
      <c r="H187" s="2" t="str">
        <f>_xlfn.XLOOKUP(Orders[[#This Row],[Customer ID]],customers!$A$1:$A$1001,customers!$G$1:$G$1001,,0)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7"/>
        <v>36.450000000000003</v>
      </c>
      <c r="N187" t="str">
        <f t="shared" si="8"/>
        <v>Excelsa</v>
      </c>
      <c r="O187" t="str">
        <f t="shared" si="6"/>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_xlfn.XLOOKUP(C188,customers!$A$1:$A$1001,customers!B187:B1187,,0)</f>
        <v>Terri Farra</v>
      </c>
      <c r="G188" s="2" t="str">
        <f>IF(_xlfn.XLOOKUP(C188,customers!$A$1:$A$1001,customers!$C$1:$C$1001,,0)=0,"",_xlfn.XLOOKUP(C188,customers!$A$1:$A$1001,customers!$C$1:$C$1001,,0))</f>
        <v>mmeriet56@noaa.gov</v>
      </c>
      <c r="H188" s="2" t="str">
        <f>_xlfn.XLOOKUP(Orders[[#This Row],[Customer ID]],customers!$A$1:$A$1001,customers!$G$1:$G$1001,,0)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7"/>
        <v>68.655000000000001</v>
      </c>
      <c r="N188" t="str">
        <f t="shared" si="8"/>
        <v>Robusta</v>
      </c>
      <c r="O188" t="str">
        <f t="shared" si="6"/>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_xlfn.XLOOKUP(C189,customers!$A$1:$A$1001,customers!B188:B1188,,0)</f>
        <v>Gothart Bamfield</v>
      </c>
      <c r="G189" s="2" t="str">
        <f>IF(_xlfn.XLOOKUP(C189,customers!$A$1:$A$1001,customers!$C$1:$C$1001,,0)=0,"",_xlfn.XLOOKUP(C189,customers!$A$1:$A$1001,customers!$C$1:$C$1001,,0))</f>
        <v>lpratt57@netvibes.com</v>
      </c>
      <c r="H189" s="2" t="str">
        <f>_xlfn.XLOOKUP(Orders[[#This Row],[Customer ID]],customers!$A$1:$A$1001,customers!$G$1:$G$1001,,0)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7"/>
        <v>43.650000000000006</v>
      </c>
      <c r="N189" t="str">
        <f t="shared" si="8"/>
        <v>Liberica</v>
      </c>
      <c r="O189" t="str">
        <f t="shared" si="6"/>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_xlfn.XLOOKUP(C190,customers!$A$1:$A$1001,customers!B189:B1189,,0)</f>
        <v>Judd De Leek</v>
      </c>
      <c r="G190" s="2" t="str">
        <f>IF(_xlfn.XLOOKUP(C190,customers!$A$1:$A$1001,customers!$C$1:$C$1001,,0)=0,"",_xlfn.XLOOKUP(C190,customers!$A$1:$A$1001,customers!$C$1:$C$1001,,0))</f>
        <v>akitchingham58@com.com</v>
      </c>
      <c r="H190" s="2" t="str">
        <f>_xlfn.XLOOKUP(Orders[[#This Row],[Customer ID]],customers!$A$1:$A$1001,customers!$G$1:$G$1001,,0)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7"/>
        <v>4.4550000000000001</v>
      </c>
      <c r="N190" t="str">
        <f t="shared" si="8"/>
        <v>Excelsa</v>
      </c>
      <c r="O190" t="str">
        <f t="shared" si="6"/>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_xlfn.XLOOKUP(C191,customers!$A$1:$A$1001,customers!B190:B1190,,0)</f>
        <v>Jany Rudeforth</v>
      </c>
      <c r="G191" s="2" t="str">
        <f>IF(_xlfn.XLOOKUP(C191,customers!$A$1:$A$1001,customers!$C$1:$C$1001,,0)=0,"",_xlfn.XLOOKUP(C191,customers!$A$1:$A$1001,customers!$C$1:$C$1001,,0))</f>
        <v>bbartholin59@xinhuanet.com</v>
      </c>
      <c r="H191" s="2" t="str">
        <f>_xlfn.XLOOKUP(Orders[[#This Row],[Customer ID]],customers!$A$1:$A$1001,customers!$G$1:$G$1001,,0)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7"/>
        <v>43.650000000000006</v>
      </c>
      <c r="N191" t="str">
        <f t="shared" si="8"/>
        <v>Liberica</v>
      </c>
      <c r="O191" t="str">
        <f t="shared" si="6"/>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_xlfn.XLOOKUP(C192,customers!$A$1:$A$1001,customers!B191:B1191,,0)</f>
        <v>Fanni Marti</v>
      </c>
      <c r="G192" s="2" t="str">
        <f>IF(_xlfn.XLOOKUP(C192,customers!$A$1:$A$1001,customers!$C$1:$C$1001,,0)=0,"",_xlfn.XLOOKUP(C192,customers!$A$1:$A$1001,customers!$C$1:$C$1001,,0))</f>
        <v>mprinn5a@usa.gov</v>
      </c>
      <c r="H192" s="2" t="str">
        <f>_xlfn.XLOOKUP(Orders[[#This Row],[Customer ID]],customers!$A$1:$A$1001,customers!$G$1:$G$1001,,0)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7"/>
        <v>33.464999999999996</v>
      </c>
      <c r="N192" t="str">
        <f t="shared" si="8"/>
        <v>Liberica</v>
      </c>
      <c r="O192" t="str">
        <f t="shared" si="6"/>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_xlfn.XLOOKUP(C193,customers!$A$1:$A$1001,customers!B192:B1192,,0)</f>
        <v>Elka Windress</v>
      </c>
      <c r="G193" s="2" t="str">
        <f>IF(_xlfn.XLOOKUP(C193,customers!$A$1:$A$1001,customers!$C$1:$C$1001,,0)=0,"",_xlfn.XLOOKUP(C193,customers!$A$1:$A$1001,customers!$C$1:$C$1001,,0))</f>
        <v>abaudino5b@netvibes.com</v>
      </c>
      <c r="H193" s="2" t="str">
        <f>_xlfn.XLOOKUP(Orders[[#This Row],[Customer ID]],customers!$A$1:$A$1001,customers!$G$1:$G$1001,,0)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7"/>
        <v>19.424999999999997</v>
      </c>
      <c r="N193" t="str">
        <f t="shared" si="8"/>
        <v>Liberica</v>
      </c>
      <c r="O193" t="str">
        <f t="shared" si="6"/>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_xlfn.XLOOKUP(C194,customers!$A$1:$A$1001,customers!B193:B1193,,0)</f>
        <v>Nickey Dimbleby</v>
      </c>
      <c r="G194" s="2" t="str">
        <f>IF(_xlfn.XLOOKUP(C194,customers!$A$1:$A$1001,customers!$C$1:$C$1001,,0)=0,"",_xlfn.XLOOKUP(C194,customers!$A$1:$A$1001,customers!$C$1:$C$1001,,0))</f>
        <v>ppetrushanko5c@blinklist.com</v>
      </c>
      <c r="H194" s="2" t="str">
        <f>_xlfn.XLOOKUP(Orders[[#This Row],[Customer ID]],customers!$A$1:$A$1001,customers!$G$1:$G$1001,,0)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7"/>
        <v>72.900000000000006</v>
      </c>
      <c r="N194" t="str">
        <f t="shared" si="8"/>
        <v>Excelsa</v>
      </c>
      <c r="O194" t="str">
        <f t="shared" ref="O194:O257" si="9">IF(J194="M","Medium",IF(J194="L","Light",IF(J194="D","Dark","")))</f>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_xlfn.XLOOKUP(C195,customers!$A$1:$A$1001,customers!B194:B1194,,0)</f>
        <v>Lenore Messenbird</v>
      </c>
      <c r="G195" s="2" t="str">
        <f>IF(_xlfn.XLOOKUP(C195,customers!$A$1:$A$1001,customers!$C$1:$C$1001,,0)=0,"",_xlfn.XLOOKUP(C195,customers!$A$1:$A$1001,customers!$C$1:$C$1001,,0))</f>
        <v/>
      </c>
      <c r="H195" s="2" t="str">
        <f>_xlfn.XLOOKUP(Orders[[#This Row],[Customer ID]],customers!$A$1:$A$1001,customers!$G$1:$G$1001,,0)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10">L195*E195</f>
        <v>44.55</v>
      </c>
      <c r="N195" t="str">
        <f t="shared" ref="N195:N258" si="11">IF(I195="Rob","Robusta",IF(I195="Exc","Excelsa",IF(I195="Ara","Arabica",IF(I195="Lib","Liberica",""))))</f>
        <v>Excelsa</v>
      </c>
      <c r="O195" t="str">
        <f t="shared" si="9"/>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_xlfn.XLOOKUP(C196,customers!$A$1:$A$1001,customers!B195:B1195,,0)</f>
        <v>Maisie Sarvar</v>
      </c>
      <c r="G196" s="2" t="str">
        <f>IF(_xlfn.XLOOKUP(C196,customers!$A$1:$A$1001,customers!$C$1:$C$1001,,0)=0,"",_xlfn.XLOOKUP(C196,customers!$A$1:$A$1001,customers!$C$1:$C$1001,,0))</f>
        <v>elaird5e@bing.com</v>
      </c>
      <c r="H196" s="2" t="str">
        <f>_xlfn.XLOOKUP(Orders[[#This Row],[Customer ID]],customers!$A$1:$A$1001,customers!$G$1:$G$1001,,0)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10"/>
        <v>36.450000000000003</v>
      </c>
      <c r="N196" t="str">
        <f t="shared" si="11"/>
        <v>Excelsa</v>
      </c>
      <c r="O196" t="str">
        <f t="shared" si="9"/>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_xlfn.XLOOKUP(C197,customers!$A$1:$A$1001,customers!B196:B1196,,0)</f>
        <v>Sloan Diviny</v>
      </c>
      <c r="G197" s="2" t="str">
        <f>IF(_xlfn.XLOOKUP(C197,customers!$A$1:$A$1001,customers!$C$1:$C$1001,,0)=0,"",_xlfn.XLOOKUP(C197,customers!$A$1:$A$1001,customers!$C$1:$C$1001,,0))</f>
        <v>mhowsden5f@infoseek.co.jp</v>
      </c>
      <c r="H197" s="2" t="str">
        <f>_xlfn.XLOOKUP(Orders[[#This Row],[Customer ID]],customers!$A$1:$A$1001,customers!$G$1:$G$1001,,0)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10"/>
        <v>38.849999999999994</v>
      </c>
      <c r="N197" t="str">
        <f t="shared" si="11"/>
        <v>Arabica</v>
      </c>
      <c r="O197" t="str">
        <f t="shared" si="9"/>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_xlfn.XLOOKUP(C198,customers!$A$1:$A$1001,customers!B197:B1197,,0)</f>
        <v>Anson Iddison</v>
      </c>
      <c r="G198" s="2" t="str">
        <f>IF(_xlfn.XLOOKUP(C198,customers!$A$1:$A$1001,customers!$C$1:$C$1001,,0)=0,"",_xlfn.XLOOKUP(C198,customers!$A$1:$A$1001,customers!$C$1:$C$1001,,0))</f>
        <v>ncuttler5g@parallels.com</v>
      </c>
      <c r="H198" s="2" t="str">
        <f>_xlfn.XLOOKUP(Orders[[#This Row],[Customer ID]],customers!$A$1:$A$1001,customers!$G$1:$G$1001,,0)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10"/>
        <v>53.46</v>
      </c>
      <c r="N198" t="str">
        <f t="shared" si="11"/>
        <v>Excelsa</v>
      </c>
      <c r="O198" t="str">
        <f t="shared" si="9"/>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_xlfn.XLOOKUP(C199,customers!$A$1:$A$1001,customers!B198:B1198,,0)</f>
        <v>Dov Sprosson</v>
      </c>
      <c r="G199" s="2" t="str">
        <f>IF(_xlfn.XLOOKUP(C199,customers!$A$1:$A$1001,customers!$C$1:$C$1001,,0)=0,"",_xlfn.XLOOKUP(C199,customers!$A$1:$A$1001,customers!$C$1:$C$1001,,0))</f>
        <v>ncuttler5g@parallels.com</v>
      </c>
      <c r="H199" s="2" t="str">
        <f>_xlfn.XLOOKUP(Orders[[#This Row],[Customer ID]],customers!$A$1:$A$1001,customers!$G$1:$G$1001,,0)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10"/>
        <v>59.569999999999993</v>
      </c>
      <c r="N199" t="str">
        <f t="shared" si="11"/>
        <v>Liberica</v>
      </c>
      <c r="O199" t="str">
        <f t="shared" si="9"/>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_xlfn.XLOOKUP(C200,customers!$A$1:$A$1001,customers!B199:B1199,,0)</f>
        <v>Randal Longfield</v>
      </c>
      <c r="G200" s="2" t="str">
        <f>IF(_xlfn.XLOOKUP(C200,customers!$A$1:$A$1001,customers!$C$1:$C$1001,,0)=0,"",_xlfn.XLOOKUP(C200,customers!$A$1:$A$1001,customers!$C$1:$C$1001,,0))</f>
        <v>ncuttler5g@parallels.com</v>
      </c>
      <c r="H200" s="2" t="str">
        <f>_xlfn.XLOOKUP(Orders[[#This Row],[Customer ID]],customers!$A$1:$A$1001,customers!$G$1:$G$1001,,0)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10"/>
        <v>89.35499999999999</v>
      </c>
      <c r="N200" t="str">
        <f t="shared" si="11"/>
        <v>Liberica</v>
      </c>
      <c r="O200" t="str">
        <f t="shared" si="9"/>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_xlfn.XLOOKUP(C201,customers!$A$1:$A$1001,customers!B200:B1200,,0)</f>
        <v>Gregorius Kislingbury</v>
      </c>
      <c r="G201" s="2" t="str">
        <f>IF(_xlfn.XLOOKUP(C201,customers!$A$1:$A$1001,customers!$C$1:$C$1001,,0)=0,"",_xlfn.XLOOKUP(C201,customers!$A$1:$A$1001,customers!$C$1:$C$1001,,0))</f>
        <v>ncuttler5g@parallels.com</v>
      </c>
      <c r="H201" s="2" t="str">
        <f>_xlfn.XLOOKUP(Orders[[#This Row],[Customer ID]],customers!$A$1:$A$1001,customers!$G$1:$G$1001,,0)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10"/>
        <v>38.04</v>
      </c>
      <c r="N201" t="str">
        <f t="shared" si="11"/>
        <v>Liberica</v>
      </c>
      <c r="O201" t="str">
        <f t="shared" si="9"/>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_xlfn.XLOOKUP(C202,customers!$A$1:$A$1001,customers!B201:B1201,,0)</f>
        <v>Xenos Gibbons</v>
      </c>
      <c r="G202" s="2" t="str">
        <f>IF(_xlfn.XLOOKUP(C202,customers!$A$1:$A$1001,customers!$C$1:$C$1001,,0)=0,"",_xlfn.XLOOKUP(C202,customers!$A$1:$A$1001,customers!$C$1:$C$1001,,0))</f>
        <v>ncuttler5g@parallels.com</v>
      </c>
      <c r="H202" s="2" t="str">
        <f>_xlfn.XLOOKUP(Orders[[#This Row],[Customer ID]],customers!$A$1:$A$1001,customers!$G$1:$G$1001,,0)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10"/>
        <v>41.25</v>
      </c>
      <c r="N202" t="str">
        <f t="shared" si="11"/>
        <v>Excelsa</v>
      </c>
      <c r="O202" t="str">
        <f t="shared" si="9"/>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_xlfn.XLOOKUP(C203,customers!$A$1:$A$1001,customers!B202:B1202,,0)</f>
        <v>Gale Croysdale</v>
      </c>
      <c r="G203" s="2" t="str">
        <f>IF(_xlfn.XLOOKUP(C203,customers!$A$1:$A$1001,customers!$C$1:$C$1001,,0)=0,"",_xlfn.XLOOKUP(C203,customers!$A$1:$A$1001,customers!$C$1:$C$1001,,0))</f>
        <v/>
      </c>
      <c r="H203" s="2" t="str">
        <f>_xlfn.XLOOKUP(Orders[[#This Row],[Customer ID]],customers!$A$1:$A$1001,customers!$G$1:$G$1001,,0)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10"/>
        <v>57.06</v>
      </c>
      <c r="N203" t="str">
        <f t="shared" si="11"/>
        <v>Liberica</v>
      </c>
      <c r="O203" t="str">
        <f t="shared" si="9"/>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_xlfn.XLOOKUP(C204,customers!$A$1:$A$1001,customers!B203:B1203,,0)</f>
        <v>Tania Craggs</v>
      </c>
      <c r="G204" s="2" t="str">
        <f>IF(_xlfn.XLOOKUP(C204,customers!$A$1:$A$1001,customers!$C$1:$C$1001,,0)=0,"",_xlfn.XLOOKUP(C204,customers!$A$1:$A$1001,customers!$C$1:$C$1001,,0))</f>
        <v>tfelip5m@typepad.com</v>
      </c>
      <c r="H204" s="2" t="str">
        <f>_xlfn.XLOOKUP(Orders[[#This Row],[Customer ID]],customers!$A$1:$A$1001,customers!$G$1:$G$1001,,0)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10"/>
        <v>178.70999999999998</v>
      </c>
      <c r="N204" t="str">
        <f t="shared" si="11"/>
        <v>Liberica</v>
      </c>
      <c r="O204" t="str">
        <f t="shared" si="9"/>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_xlfn.XLOOKUP(C205,customers!$A$1:$A$1001,customers!B204:B1204,,0)</f>
        <v>Auguste Rizon</v>
      </c>
      <c r="G205" s="2" t="str">
        <f>IF(_xlfn.XLOOKUP(C205,customers!$A$1:$A$1001,customers!$C$1:$C$1001,,0)=0,"",_xlfn.XLOOKUP(C205,customers!$A$1:$A$1001,customers!$C$1:$C$1001,,0))</f>
        <v>vle5n@disqus.com</v>
      </c>
      <c r="H205" s="2" t="str">
        <f>_xlfn.XLOOKUP(Orders[[#This Row],[Customer ID]],customers!$A$1:$A$1001,customers!$G$1:$G$1001,,0)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10"/>
        <v>4.7549999999999999</v>
      </c>
      <c r="N205" t="str">
        <f t="shared" si="11"/>
        <v>Liberica</v>
      </c>
      <c r="O205" t="str">
        <f t="shared" si="9"/>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_xlfn.XLOOKUP(C206,customers!$A$1:$A$1001,customers!B205:B1205,,0)</f>
        <v>Felice Miell</v>
      </c>
      <c r="G206" s="2" t="str">
        <f>IF(_xlfn.XLOOKUP(C206,customers!$A$1:$A$1001,customers!$C$1:$C$1001,,0)=0,"",_xlfn.XLOOKUP(C206,customers!$A$1:$A$1001,customers!$C$1:$C$1001,,0))</f>
        <v/>
      </c>
      <c r="H206" s="2" t="str">
        <f>_xlfn.XLOOKUP(Orders[[#This Row],[Customer ID]],customers!$A$1:$A$1001,customers!$G$1:$G$1001,,0)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10"/>
        <v>82.5</v>
      </c>
      <c r="N206" t="str">
        <f t="shared" si="11"/>
        <v>Excelsa</v>
      </c>
      <c r="O206" t="str">
        <f t="shared" si="9"/>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_xlfn.XLOOKUP(C207,customers!$A$1:$A$1001,customers!B206:B1206,,0)</f>
        <v>Giordano Lorenzin</v>
      </c>
      <c r="G207" s="2" t="str">
        <f>IF(_xlfn.XLOOKUP(C207,customers!$A$1:$A$1001,customers!$C$1:$C$1001,,0)=0,"",_xlfn.XLOOKUP(C207,customers!$A$1:$A$1001,customers!$C$1:$C$1001,,0))</f>
        <v/>
      </c>
      <c r="H207" s="2" t="str">
        <f>_xlfn.XLOOKUP(Orders[[#This Row],[Customer ID]],customers!$A$1:$A$1001,customers!$G$1:$G$1001,,0)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10"/>
        <v>8.0549999999999997</v>
      </c>
      <c r="N207" t="str">
        <f t="shared" si="11"/>
        <v>Robusta</v>
      </c>
      <c r="O207" t="str">
        <f t="shared" si="9"/>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_xlfn.XLOOKUP(C208,customers!$A$1:$A$1001,customers!B207:B1207,,0)</f>
        <v>Freeland Missenden</v>
      </c>
      <c r="G208" s="2" t="str">
        <f>IF(_xlfn.XLOOKUP(C208,customers!$A$1:$A$1001,customers!$C$1:$C$1001,,0)=0,"",_xlfn.XLOOKUP(C208,customers!$A$1:$A$1001,customers!$C$1:$C$1001,,0))</f>
        <v>npoolman5q@howstuffworks.com</v>
      </c>
      <c r="H208" s="2" t="str">
        <f>_xlfn.XLOOKUP(Orders[[#This Row],[Customer ID]],customers!$A$1:$A$1001,customers!$G$1:$G$1001,,0)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10"/>
        <v>22.5</v>
      </c>
      <c r="N208" t="str">
        <f t="shared" si="11"/>
        <v>Arabica</v>
      </c>
      <c r="O208" t="str">
        <f t="shared" si="9"/>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_xlfn.XLOOKUP(C209,customers!$A$1:$A$1001,customers!B208:B1208,,0)</f>
        <v>Kiri Avramow</v>
      </c>
      <c r="G209" s="2" t="str">
        <f>IF(_xlfn.XLOOKUP(C209,customers!$A$1:$A$1001,customers!$C$1:$C$1001,,0)=0,"",_xlfn.XLOOKUP(C209,customers!$A$1:$A$1001,customers!$C$1:$C$1001,,0))</f>
        <v>oduny5r@constantcontact.com</v>
      </c>
      <c r="H209" s="2" t="str">
        <f>_xlfn.XLOOKUP(Orders[[#This Row],[Customer ID]],customers!$A$1:$A$1001,customers!$G$1:$G$1001,,0)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10"/>
        <v>40.5</v>
      </c>
      <c r="N209" t="str">
        <f t="shared" si="11"/>
        <v>Arabica</v>
      </c>
      <c r="O209" t="str">
        <f t="shared" si="9"/>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_xlfn.XLOOKUP(C210,customers!$A$1:$A$1001,customers!B209:B1209,,0)</f>
        <v>Reggis Pracy</v>
      </c>
      <c r="G210" s="2" t="str">
        <f>IF(_xlfn.XLOOKUP(C210,customers!$A$1:$A$1001,customers!$C$1:$C$1001,,0)=0,"",_xlfn.XLOOKUP(C210,customers!$A$1:$A$1001,customers!$C$1:$C$1001,,0))</f>
        <v>chalfhide5s@google.ru</v>
      </c>
      <c r="H210" s="2" t="str">
        <f>_xlfn.XLOOKUP(Orders[[#This Row],[Customer ID]],customers!$A$1:$A$1001,customers!$G$1:$G$1001,,0)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10"/>
        <v>29.16</v>
      </c>
      <c r="N210" t="str">
        <f t="shared" si="11"/>
        <v>Excelsa</v>
      </c>
      <c r="O210" t="str">
        <f t="shared" si="9"/>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_xlfn.XLOOKUP(C211,customers!$A$1:$A$1001,customers!B210:B1210,,0)</f>
        <v>Broderick McGilvra</v>
      </c>
      <c r="G211" s="2" t="str">
        <f>IF(_xlfn.XLOOKUP(C211,customers!$A$1:$A$1001,customers!$C$1:$C$1001,,0)=0,"",_xlfn.XLOOKUP(C211,customers!$A$1:$A$1001,customers!$C$1:$C$1001,,0))</f>
        <v>fmalecky5t@list-manage.com</v>
      </c>
      <c r="H211" s="2" t="str">
        <f>_xlfn.XLOOKUP(Orders[[#This Row],[Customer ID]],customers!$A$1:$A$1001,customers!$G$1:$G$1001,,0)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10"/>
        <v>6.75</v>
      </c>
      <c r="N211" t="str">
        <f t="shared" si="11"/>
        <v>Arabica</v>
      </c>
      <c r="O211" t="str">
        <f t="shared" si="9"/>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_xlfn.XLOOKUP(C212,customers!$A$1:$A$1001,customers!B211:B1211,,0)</f>
        <v>Anthia McKeller</v>
      </c>
      <c r="G212" s="2" t="str">
        <f>IF(_xlfn.XLOOKUP(C212,customers!$A$1:$A$1001,customers!$C$1:$C$1001,,0)=0,"",_xlfn.XLOOKUP(C212,customers!$A$1:$A$1001,customers!$C$1:$C$1001,,0))</f>
        <v>aattwater5u@wikia.com</v>
      </c>
      <c r="H212" s="2" t="str">
        <f>_xlfn.XLOOKUP(Orders[[#This Row],[Customer ID]],customers!$A$1:$A$1001,customers!$G$1:$G$1001,,0)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10"/>
        <v>51.8</v>
      </c>
      <c r="N212" t="str">
        <f t="shared" si="11"/>
        <v>Liberica</v>
      </c>
      <c r="O212" t="str">
        <f t="shared" si="9"/>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_xlfn.XLOOKUP(C213,customers!$A$1:$A$1001,customers!B212:B1212,,0)</f>
        <v>Nevins Glowacz</v>
      </c>
      <c r="G213" s="2" t="str">
        <f>IF(_xlfn.XLOOKUP(C213,customers!$A$1:$A$1001,customers!$C$1:$C$1001,,0)=0,"",_xlfn.XLOOKUP(C213,customers!$A$1:$A$1001,customers!$C$1:$C$1001,,0))</f>
        <v>mwhellans5v@mapquest.com</v>
      </c>
      <c r="H213" s="2" t="str">
        <f>_xlfn.XLOOKUP(Orders[[#This Row],[Customer ID]],customers!$A$1:$A$1001,customers!$G$1:$G$1001,,0)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10"/>
        <v>53.46</v>
      </c>
      <c r="N213" t="str">
        <f t="shared" si="11"/>
        <v>Excelsa</v>
      </c>
      <c r="O213" t="str">
        <f t="shared" si="9"/>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_xlfn.XLOOKUP(C214,customers!$A$1:$A$1001,customers!B213:B1213,,0)</f>
        <v>Yulma Dombrell</v>
      </c>
      <c r="G214" s="2" t="str">
        <f>IF(_xlfn.XLOOKUP(C214,customers!$A$1:$A$1001,customers!$C$1:$C$1001,,0)=0,"",_xlfn.XLOOKUP(C214,customers!$A$1:$A$1001,customers!$C$1:$C$1001,,0))</f>
        <v>dcamilletti5w@businesswire.com</v>
      </c>
      <c r="H214" s="2" t="str">
        <f>_xlfn.XLOOKUP(Orders[[#This Row],[Customer ID]],customers!$A$1:$A$1001,customers!$G$1:$G$1001,,0)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10"/>
        <v>14.58</v>
      </c>
      <c r="N214" t="str">
        <f t="shared" si="11"/>
        <v>Excelsa</v>
      </c>
      <c r="O214" t="str">
        <f t="shared" si="9"/>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_xlfn.XLOOKUP(C215,customers!$A$1:$A$1001,customers!B214:B1214,,0)</f>
        <v>Manuel Darrigoe</v>
      </c>
      <c r="G215" s="2" t="str">
        <f>IF(_xlfn.XLOOKUP(C215,customers!$A$1:$A$1001,customers!$C$1:$C$1001,,0)=0,"",_xlfn.XLOOKUP(C215,customers!$A$1:$A$1001,customers!$C$1:$C$1001,,0))</f>
        <v>egalgey5x@wufoo.com</v>
      </c>
      <c r="H215" s="2" t="str">
        <f>_xlfn.XLOOKUP(Orders[[#This Row],[Customer ID]],customers!$A$1:$A$1001,customers!$G$1:$G$1001,,0)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10"/>
        <v>20.584999999999997</v>
      </c>
      <c r="N215" t="str">
        <f t="shared" si="11"/>
        <v>Robusta</v>
      </c>
      <c r="O215" t="str">
        <f t="shared" si="9"/>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_xlfn.XLOOKUP(C216,customers!$A$1:$A$1001,customers!B215:B1215,,0)</f>
        <v>Minetta Ackrill</v>
      </c>
      <c r="G216" s="2" t="str">
        <f>IF(_xlfn.XLOOKUP(C216,customers!$A$1:$A$1001,customers!$C$1:$C$1001,,0)=0,"",_xlfn.XLOOKUP(C216,customers!$A$1:$A$1001,customers!$C$1:$C$1001,,0))</f>
        <v>mhame5y@newsvine.com</v>
      </c>
      <c r="H216" s="2" t="str">
        <f>_xlfn.XLOOKUP(Orders[[#This Row],[Customer ID]],customers!$A$1:$A$1001,customers!$G$1:$G$1001,,0)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10"/>
        <v>31.7</v>
      </c>
      <c r="N216" t="str">
        <f t="shared" si="11"/>
        <v>Liberica</v>
      </c>
      <c r="O216" t="str">
        <f t="shared" si="9"/>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_xlfn.XLOOKUP(C217,customers!$A$1:$A$1001,customers!B216:B1216,,0)</f>
        <v>Melosa Kippen</v>
      </c>
      <c r="G217" s="2" t="str">
        <f>IF(_xlfn.XLOOKUP(C217,customers!$A$1:$A$1001,customers!$C$1:$C$1001,,0)=0,"",_xlfn.XLOOKUP(C217,customers!$A$1:$A$1001,customers!$C$1:$C$1001,,0))</f>
        <v>igurnee5z@usnews.com</v>
      </c>
      <c r="H217" s="2" t="str">
        <f>_xlfn.XLOOKUP(Orders[[#This Row],[Customer ID]],customers!$A$1:$A$1001,customers!$G$1:$G$1001,,0)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10"/>
        <v>23.31</v>
      </c>
      <c r="N217" t="str">
        <f t="shared" si="11"/>
        <v>Liberica</v>
      </c>
      <c r="O217" t="str">
        <f t="shared" si="9"/>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_xlfn.XLOOKUP(C218,customers!$A$1:$A$1001,customers!B217:B1217,,0)</f>
        <v>Rod Gowdie</v>
      </c>
      <c r="G218" s="2" t="str">
        <f>IF(_xlfn.XLOOKUP(C218,customers!$A$1:$A$1001,customers!$C$1:$C$1001,,0)=0,"",_xlfn.XLOOKUP(C218,customers!$A$1:$A$1001,customers!$C$1:$C$1001,,0))</f>
        <v>asnowding60@comsenz.com</v>
      </c>
      <c r="H218" s="2" t="str">
        <f>_xlfn.XLOOKUP(Orders[[#This Row],[Customer ID]],customers!$A$1:$A$1001,customers!$G$1:$G$1001,,0)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10"/>
        <v>58.2</v>
      </c>
      <c r="N218" t="str">
        <f t="shared" si="11"/>
        <v>Liberica</v>
      </c>
      <c r="O218" t="str">
        <f t="shared" si="9"/>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_xlfn.XLOOKUP(C219,customers!$A$1:$A$1001,customers!B218:B1218,,0)</f>
        <v>Nevsa Fields</v>
      </c>
      <c r="G219" s="2" t="str">
        <f>IF(_xlfn.XLOOKUP(C219,customers!$A$1:$A$1001,customers!$C$1:$C$1001,,0)=0,"",_xlfn.XLOOKUP(C219,customers!$A$1:$A$1001,customers!$C$1:$C$1001,,0))</f>
        <v>gpoinsett61@berkeley.edu</v>
      </c>
      <c r="H219" s="2" t="str">
        <f>_xlfn.XLOOKUP(Orders[[#This Row],[Customer ID]],customers!$A$1:$A$1001,customers!$G$1:$G$1001,,0)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10"/>
        <v>35.64</v>
      </c>
      <c r="N219" t="str">
        <f t="shared" si="11"/>
        <v>Excelsa</v>
      </c>
      <c r="O219" t="str">
        <f t="shared" si="9"/>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_xlfn.XLOOKUP(C220,customers!$A$1:$A$1001,customers!B219:B1219,,0)</f>
        <v>Orly Ryland</v>
      </c>
      <c r="G220" s="2" t="str">
        <f>IF(_xlfn.XLOOKUP(C220,customers!$A$1:$A$1001,customers!$C$1:$C$1001,,0)=0,"",_xlfn.XLOOKUP(C220,customers!$A$1:$A$1001,customers!$C$1:$C$1001,,0))</f>
        <v>rfurman62@t.co</v>
      </c>
      <c r="H220" s="2" t="str">
        <f>_xlfn.XLOOKUP(Orders[[#This Row],[Customer ID]],customers!$A$1:$A$1001,customers!$G$1:$G$1001,,0)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10"/>
        <v>56.25</v>
      </c>
      <c r="N220" t="str">
        <f t="shared" si="11"/>
        <v>Arabica</v>
      </c>
      <c r="O220" t="str">
        <f t="shared" si="9"/>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_xlfn.XLOOKUP(C221,customers!$A$1:$A$1001,customers!B220:B1220,,0)</f>
        <v>Brandy Lottrington</v>
      </c>
      <c r="G221" s="2" t="str">
        <f>IF(_xlfn.XLOOKUP(C221,customers!$A$1:$A$1001,customers!$C$1:$C$1001,,0)=0,"",_xlfn.XLOOKUP(C221,customers!$A$1:$A$1001,customers!$C$1:$C$1001,,0))</f>
        <v>ccrosier63@xrea.com</v>
      </c>
      <c r="H221" s="2" t="str">
        <f>_xlfn.XLOOKUP(Orders[[#This Row],[Customer ID]],customers!$A$1:$A$1001,customers!$G$1:$G$1001,,0)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10"/>
        <v>10.754999999999999</v>
      </c>
      <c r="N221" t="str">
        <f t="shared" si="11"/>
        <v>Robusta</v>
      </c>
      <c r="O221" t="str">
        <f t="shared" si="9"/>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_xlfn.XLOOKUP(C222,customers!$A$1:$A$1001,customers!B221:B1221,,0)</f>
        <v>Chickie Ragless</v>
      </c>
      <c r="G222" s="2" t="str">
        <f>IF(_xlfn.XLOOKUP(C222,customers!$A$1:$A$1001,customers!$C$1:$C$1001,,0)=0,"",_xlfn.XLOOKUP(C222,customers!$A$1:$A$1001,customers!$C$1:$C$1001,,0))</f>
        <v>ccrosier63@xrea.com</v>
      </c>
      <c r="H222" s="2" t="str">
        <f>_xlfn.XLOOKUP(Orders[[#This Row],[Customer ID]],customers!$A$1:$A$1001,customers!$G$1:$G$1001,,0)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10"/>
        <v>14.924999999999999</v>
      </c>
      <c r="N222" t="str">
        <f t="shared" si="11"/>
        <v>Robusta</v>
      </c>
      <c r="O222" t="str">
        <f t="shared" si="9"/>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_xlfn.XLOOKUP(C223,customers!$A$1:$A$1001,customers!B222:B1222,,0)</f>
        <v>Koralle Heads</v>
      </c>
      <c r="G223" s="2" t="str">
        <f>IF(_xlfn.XLOOKUP(C223,customers!$A$1:$A$1001,customers!$C$1:$C$1001,,0)=0,"",_xlfn.XLOOKUP(C223,customers!$A$1:$A$1001,customers!$C$1:$C$1001,,0))</f>
        <v>lrushmer65@europa.eu</v>
      </c>
      <c r="H223" s="2" t="str">
        <f>_xlfn.XLOOKUP(Orders[[#This Row],[Customer ID]],customers!$A$1:$A$1001,customers!$G$1:$G$1001,,0)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10"/>
        <v>77.699999999999989</v>
      </c>
      <c r="N223" t="str">
        <f t="shared" si="11"/>
        <v>Arabica</v>
      </c>
      <c r="O223" t="str">
        <f t="shared" si="9"/>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_xlfn.XLOOKUP(C224,customers!$A$1:$A$1001,customers!B223:B1223,,0)</f>
        <v>Rasia Jacquemard</v>
      </c>
      <c r="G224" s="2" t="str">
        <f>IF(_xlfn.XLOOKUP(C224,customers!$A$1:$A$1001,customers!$C$1:$C$1001,,0)=0,"",_xlfn.XLOOKUP(C224,customers!$A$1:$A$1001,customers!$C$1:$C$1001,,0))</f>
        <v>wedinborough66@github.io</v>
      </c>
      <c r="H224" s="2" t="str">
        <f>_xlfn.XLOOKUP(Orders[[#This Row],[Customer ID]],customers!$A$1:$A$1001,customers!$G$1:$G$1001,,0)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10"/>
        <v>23.31</v>
      </c>
      <c r="N224" t="str">
        <f t="shared" si="11"/>
        <v>Liberica</v>
      </c>
      <c r="O224" t="str">
        <f t="shared" si="9"/>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_xlfn.XLOOKUP(C225,customers!$A$1:$A$1001,customers!B224:B1224,,0)</f>
        <v>Wain Cholomin</v>
      </c>
      <c r="G225" s="2" t="str">
        <f>IF(_xlfn.XLOOKUP(C225,customers!$A$1:$A$1001,customers!$C$1:$C$1001,,0)=0,"",_xlfn.XLOOKUP(C225,customers!$A$1:$A$1001,customers!$C$1:$C$1001,,0))</f>
        <v/>
      </c>
      <c r="H225" s="2" t="str">
        <f>_xlfn.XLOOKUP(Orders[[#This Row],[Customer ID]],customers!$A$1:$A$1001,customers!$G$1:$G$1001,,0)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10"/>
        <v>59.4</v>
      </c>
      <c r="N225" t="str">
        <f t="shared" si="11"/>
        <v>Excelsa</v>
      </c>
      <c r="O225" t="str">
        <f t="shared" si="9"/>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_xlfn.XLOOKUP(C226,customers!$A$1:$A$1001,customers!B225:B1225,,0)</f>
        <v>Pru Durban</v>
      </c>
      <c r="G226" s="2" t="str">
        <f>IF(_xlfn.XLOOKUP(C226,customers!$A$1:$A$1001,customers!$C$1:$C$1001,,0)=0,"",_xlfn.XLOOKUP(C226,customers!$A$1:$A$1001,customers!$C$1:$C$1001,,0))</f>
        <v>kbromehead68@un.org</v>
      </c>
      <c r="H226" s="2" t="str">
        <f>_xlfn.XLOOKUP(Orders[[#This Row],[Customer ID]],customers!$A$1:$A$1001,customers!$G$1:$G$1001,,0)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10"/>
        <v>119.13999999999999</v>
      </c>
      <c r="N226" t="str">
        <f t="shared" si="11"/>
        <v>Liberica</v>
      </c>
      <c r="O226" t="str">
        <f t="shared" si="9"/>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_xlfn.XLOOKUP(C227,customers!$A$1:$A$1001,customers!B226:B1226,,0)</f>
        <v>Sim Pamphilon</v>
      </c>
      <c r="G227" s="2" t="str">
        <f>IF(_xlfn.XLOOKUP(C227,customers!$A$1:$A$1001,customers!$C$1:$C$1001,,0)=0,"",_xlfn.XLOOKUP(C227,customers!$A$1:$A$1001,customers!$C$1:$C$1001,,0))</f>
        <v>ewesterman69@si.edu</v>
      </c>
      <c r="H227" s="2" t="str">
        <f>_xlfn.XLOOKUP(Orders[[#This Row],[Customer ID]],customers!$A$1:$A$1001,customers!$G$1:$G$1001,,0)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10"/>
        <v>14.339999999999998</v>
      </c>
      <c r="N227" t="str">
        <f t="shared" si="11"/>
        <v>Robusta</v>
      </c>
      <c r="O227" t="str">
        <f t="shared" si="9"/>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_xlfn.XLOOKUP(C228,customers!$A$1:$A$1001,customers!B227:B1227,,0)</f>
        <v>Morgen Seson</v>
      </c>
      <c r="G228" s="2" t="str">
        <f>IF(_xlfn.XLOOKUP(C228,customers!$A$1:$A$1001,customers!$C$1:$C$1001,,0)=0,"",_xlfn.XLOOKUP(C228,customers!$A$1:$A$1001,customers!$C$1:$C$1001,,0))</f>
        <v>ahutchens6a@amazonaws.com</v>
      </c>
      <c r="H228" s="2" t="str">
        <f>_xlfn.XLOOKUP(Orders[[#This Row],[Customer ID]],customers!$A$1:$A$1001,customers!$G$1:$G$1001,,0)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10"/>
        <v>129.37499999999997</v>
      </c>
      <c r="N228" t="str">
        <f t="shared" si="11"/>
        <v>Arabica</v>
      </c>
      <c r="O228" t="str">
        <f t="shared" si="9"/>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_xlfn.XLOOKUP(C229,customers!$A$1:$A$1001,customers!B228:B1228,,0)</f>
        <v>Reube Cawley</v>
      </c>
      <c r="G229" s="2" t="str">
        <f>IF(_xlfn.XLOOKUP(C229,customers!$A$1:$A$1001,customers!$C$1:$C$1001,,0)=0,"",_xlfn.XLOOKUP(C229,customers!$A$1:$A$1001,customers!$C$1:$C$1001,,0))</f>
        <v>nwyvill6b@naver.com</v>
      </c>
      <c r="H229" s="2" t="str">
        <f>_xlfn.XLOOKUP(Orders[[#This Row],[Customer ID]],customers!$A$1:$A$1001,customers!$G$1:$G$1001,,0)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10"/>
        <v>16.11</v>
      </c>
      <c r="N229" t="str">
        <f t="shared" si="11"/>
        <v>Robusta</v>
      </c>
      <c r="O229" t="str">
        <f t="shared" si="9"/>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_xlfn.XLOOKUP(C230,customers!$A$1:$A$1001,customers!B229:B1229,,0)</f>
        <v>Agnes Adamides</v>
      </c>
      <c r="G230" s="2" t="str">
        <f>IF(_xlfn.XLOOKUP(C230,customers!$A$1:$A$1001,customers!$C$1:$C$1001,,0)=0,"",_xlfn.XLOOKUP(C230,customers!$A$1:$A$1001,customers!$C$1:$C$1001,,0))</f>
        <v>bmathon6c@barnesandnoble.com</v>
      </c>
      <c r="H230" s="2" t="str">
        <f>_xlfn.XLOOKUP(Orders[[#This Row],[Customer ID]],customers!$A$1:$A$1001,customers!$G$1:$G$1001,,0)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10"/>
        <v>17.924999999999997</v>
      </c>
      <c r="N230" t="str">
        <f t="shared" si="11"/>
        <v>Robusta</v>
      </c>
      <c r="O230" t="str">
        <f t="shared" si="9"/>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_xlfn.XLOOKUP(C231,customers!$A$1:$A$1001,customers!B230:B1230,,0)</f>
        <v>Rodolfo Willoway</v>
      </c>
      <c r="G231" s="2" t="str">
        <f>IF(_xlfn.XLOOKUP(C231,customers!$A$1:$A$1001,customers!$C$1:$C$1001,,0)=0,"",_xlfn.XLOOKUP(C231,customers!$A$1:$A$1001,customers!$C$1:$C$1001,,0))</f>
        <v>kstreight6d@about.com</v>
      </c>
      <c r="H231" s="2" t="str">
        <f>_xlfn.XLOOKUP(Orders[[#This Row],[Customer ID]],customers!$A$1:$A$1001,customers!$G$1:$G$1001,,0)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10"/>
        <v>8.73</v>
      </c>
      <c r="N231" t="str">
        <f t="shared" si="11"/>
        <v>Liberica</v>
      </c>
      <c r="O231" t="str">
        <f t="shared" si="9"/>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_xlfn.XLOOKUP(C232,customers!$A$1:$A$1001,customers!B231:B1231,,0)</f>
        <v>Araldo Bilbrook</v>
      </c>
      <c r="G232" s="2" t="str">
        <f>IF(_xlfn.XLOOKUP(C232,customers!$A$1:$A$1001,customers!$C$1:$C$1001,,0)=0,"",_xlfn.XLOOKUP(C232,customers!$A$1:$A$1001,customers!$C$1:$C$1001,,0))</f>
        <v>pcutchie6e@globo.com</v>
      </c>
      <c r="H232" s="2" t="str">
        <f>_xlfn.XLOOKUP(Orders[[#This Row],[Customer ID]],customers!$A$1:$A$1001,customers!$G$1:$G$1001,,0)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10"/>
        <v>51.749999999999993</v>
      </c>
      <c r="N232" t="str">
        <f t="shared" si="11"/>
        <v>Arabica</v>
      </c>
      <c r="O232" t="str">
        <f t="shared" si="9"/>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_xlfn.XLOOKUP(C233,customers!$A$1:$A$1001,customers!B232:B1232,,0)</f>
        <v>Borg Daile</v>
      </c>
      <c r="G233" s="2" t="str">
        <f>IF(_xlfn.XLOOKUP(C233,customers!$A$1:$A$1001,customers!$C$1:$C$1001,,0)=0,"",_xlfn.XLOOKUP(C233,customers!$A$1:$A$1001,customers!$C$1:$C$1001,,0))</f>
        <v/>
      </c>
      <c r="H233" s="2" t="str">
        <f>_xlfn.XLOOKUP(Orders[[#This Row],[Customer ID]],customers!$A$1:$A$1001,customers!$G$1:$G$1001,,0)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10"/>
        <v>8.73</v>
      </c>
      <c r="N233" t="str">
        <f t="shared" si="11"/>
        <v>Liberica</v>
      </c>
      <c r="O233" t="str">
        <f t="shared" si="9"/>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_xlfn.XLOOKUP(C234,customers!$A$1:$A$1001,customers!B233:B1233,,0)</f>
        <v>Annetta Brentnall</v>
      </c>
      <c r="G234" s="2" t="str">
        <f>IF(_xlfn.XLOOKUP(C234,customers!$A$1:$A$1001,customers!$C$1:$C$1001,,0)=0,"",_xlfn.XLOOKUP(C234,customers!$A$1:$A$1001,customers!$C$1:$C$1001,,0))</f>
        <v>cgheraldi6g@opera.com</v>
      </c>
      <c r="H234" s="2" t="str">
        <f>_xlfn.XLOOKUP(Orders[[#This Row],[Customer ID]],customers!$A$1:$A$1001,customers!$G$1:$G$1001,,0)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10"/>
        <v>23.774999999999999</v>
      </c>
      <c r="N234" t="str">
        <f t="shared" si="11"/>
        <v>Liberica</v>
      </c>
      <c r="O234" t="str">
        <f t="shared" si="9"/>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_xlfn.XLOOKUP(C235,customers!$A$1:$A$1001,customers!B234:B1234,,0)</f>
        <v>Dagny Kornel</v>
      </c>
      <c r="G235" s="2" t="str">
        <f>IF(_xlfn.XLOOKUP(C235,customers!$A$1:$A$1001,customers!$C$1:$C$1001,,0)=0,"",_xlfn.XLOOKUP(C235,customers!$A$1:$A$1001,customers!$C$1:$C$1001,,0))</f>
        <v>bkenwell6h@over-blog.com</v>
      </c>
      <c r="H235" s="2" t="str">
        <f>_xlfn.XLOOKUP(Orders[[#This Row],[Customer ID]],customers!$A$1:$A$1001,customers!$G$1:$G$1001,,0)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10"/>
        <v>20.625</v>
      </c>
      <c r="N235" t="str">
        <f t="shared" si="11"/>
        <v>Excelsa</v>
      </c>
      <c r="O235" t="str">
        <f t="shared" si="9"/>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_xlfn.XLOOKUP(C236,customers!$A$1:$A$1001,customers!B235:B1235,,0)</f>
        <v>Julius Mccaull</v>
      </c>
      <c r="G236" s="2" t="str">
        <f>IF(_xlfn.XLOOKUP(C236,customers!$A$1:$A$1001,customers!$C$1:$C$1001,,0)=0,"",_xlfn.XLOOKUP(C236,customers!$A$1:$A$1001,customers!$C$1:$C$1001,,0))</f>
        <v>tsutty6i@google.es</v>
      </c>
      <c r="H236" s="2" t="str">
        <f>_xlfn.XLOOKUP(Orders[[#This Row],[Customer ID]],customers!$A$1:$A$1001,customers!$G$1:$G$1001,,0)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10"/>
        <v>36.454999999999998</v>
      </c>
      <c r="N236" t="str">
        <f t="shared" si="11"/>
        <v>Liberica</v>
      </c>
      <c r="O236" t="str">
        <f t="shared" si="9"/>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_xlfn.XLOOKUP(C237,customers!$A$1:$A$1001,customers!B236:B1236,,0)</f>
        <v>Alberto Hutchinson</v>
      </c>
      <c r="G237" s="2" t="str">
        <f>IF(_xlfn.XLOOKUP(C237,customers!$A$1:$A$1001,customers!$C$1:$C$1001,,0)=0,"",_xlfn.XLOOKUP(C237,customers!$A$1:$A$1001,customers!$C$1:$C$1001,,0))</f>
        <v/>
      </c>
      <c r="H237" s="2" t="str">
        <f>_xlfn.XLOOKUP(Orders[[#This Row],[Customer ID]],customers!$A$1:$A$1001,customers!$G$1:$G$1001,,0)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10"/>
        <v>182.27499999999998</v>
      </c>
      <c r="N237" t="str">
        <f t="shared" si="11"/>
        <v>Liberica</v>
      </c>
      <c r="O237" t="str">
        <f t="shared" si="9"/>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_xlfn.XLOOKUP(C238,customers!$A$1:$A$1001,customers!B237:B1237,,0)</f>
        <v>Roxine Drivers</v>
      </c>
      <c r="G238" s="2" t="str">
        <f>IF(_xlfn.XLOOKUP(C238,customers!$A$1:$A$1001,customers!$C$1:$C$1001,,0)=0,"",_xlfn.XLOOKUP(C238,customers!$A$1:$A$1001,customers!$C$1:$C$1001,,0))</f>
        <v>charce6k@cafepress.com</v>
      </c>
      <c r="H238" s="2" t="str">
        <f>_xlfn.XLOOKUP(Orders[[#This Row],[Customer ID]],customers!$A$1:$A$1001,customers!$G$1:$G$1001,,0)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10"/>
        <v>89.35499999999999</v>
      </c>
      <c r="N238" t="str">
        <f t="shared" si="11"/>
        <v>Liberica</v>
      </c>
      <c r="O238" t="str">
        <f t="shared" si="9"/>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_xlfn.XLOOKUP(C239,customers!$A$1:$A$1001,customers!B238:B1238,,0)</f>
        <v>Granger Smallcombe</v>
      </c>
      <c r="G239" s="2" t="str">
        <f>IF(_xlfn.XLOOKUP(C239,customers!$A$1:$A$1001,customers!$C$1:$C$1001,,0)=0,"",_xlfn.XLOOKUP(C239,customers!$A$1:$A$1001,customers!$C$1:$C$1001,,0))</f>
        <v/>
      </c>
      <c r="H239" s="2" t="str">
        <f>_xlfn.XLOOKUP(Orders[[#This Row],[Customer ID]],customers!$A$1:$A$1001,customers!$G$1:$G$1001,,0)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10"/>
        <v>3.5849999999999995</v>
      </c>
      <c r="N239" t="str">
        <f t="shared" si="11"/>
        <v>Robusta</v>
      </c>
      <c r="O239" t="str">
        <f t="shared" si="9"/>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_xlfn.XLOOKUP(C240,customers!$A$1:$A$1001,customers!B239:B1239,,0)</f>
        <v>Gardy Dimitriou</v>
      </c>
      <c r="G240" s="2" t="str">
        <f>IF(_xlfn.XLOOKUP(C240,customers!$A$1:$A$1001,customers!$C$1:$C$1001,,0)=0,"",_xlfn.XLOOKUP(C240,customers!$A$1:$A$1001,customers!$C$1:$C$1001,,0))</f>
        <v>fdrysdale6m@symantec.com</v>
      </c>
      <c r="H240" s="2" t="str">
        <f>_xlfn.XLOOKUP(Orders[[#This Row],[Customer ID]],customers!$A$1:$A$1001,customers!$G$1:$G$1001,,0)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10"/>
        <v>45.769999999999996</v>
      </c>
      <c r="N240" t="str">
        <f t="shared" si="11"/>
        <v>Robusta</v>
      </c>
      <c r="O240" t="str">
        <f t="shared" si="9"/>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_xlfn.XLOOKUP(C241,customers!$A$1:$A$1001,customers!B240:B1240,,0)</f>
        <v>Ailey Brash</v>
      </c>
      <c r="G241" s="2" t="str">
        <f>IF(_xlfn.XLOOKUP(C241,customers!$A$1:$A$1001,customers!$C$1:$C$1001,,0)=0,"",_xlfn.XLOOKUP(C241,customers!$A$1:$A$1001,customers!$C$1:$C$1001,,0))</f>
        <v>dmagowan6n@fc2.com</v>
      </c>
      <c r="H241" s="2" t="str">
        <f>_xlfn.XLOOKUP(Orders[[#This Row],[Customer ID]],customers!$A$1:$A$1001,customers!$G$1:$G$1001,,0)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10"/>
        <v>59.4</v>
      </c>
      <c r="N241" t="str">
        <f t="shared" si="11"/>
        <v>Excelsa</v>
      </c>
      <c r="O241" t="str">
        <f t="shared" si="9"/>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_xlfn.XLOOKUP(C242,customers!$A$1:$A$1001,customers!B241:B1241,,0)</f>
        <v>Wendeline McInerney</v>
      </c>
      <c r="G242" s="2" t="str">
        <f>IF(_xlfn.XLOOKUP(C242,customers!$A$1:$A$1001,customers!$C$1:$C$1001,,0)=0,"",_xlfn.XLOOKUP(C242,customers!$A$1:$A$1001,customers!$C$1:$C$1001,,0))</f>
        <v/>
      </c>
      <c r="H242" s="2" t="str">
        <f>_xlfn.XLOOKUP(Orders[[#This Row],[Customer ID]],customers!$A$1:$A$1001,customers!$G$1:$G$1001,,0)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10"/>
        <v>155.24999999999997</v>
      </c>
      <c r="N242" t="str">
        <f t="shared" si="11"/>
        <v>Arabica</v>
      </c>
      <c r="O242" t="str">
        <f t="shared" si="9"/>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_xlfn.XLOOKUP(C243,customers!$A$1:$A$1001,customers!B242:B1242,,0)</f>
        <v>Stanly Keets</v>
      </c>
      <c r="G243" s="2" t="str">
        <f>IF(_xlfn.XLOOKUP(C243,customers!$A$1:$A$1001,customers!$C$1:$C$1001,,0)=0,"",_xlfn.XLOOKUP(C243,customers!$A$1:$A$1001,customers!$C$1:$C$1001,,0))</f>
        <v/>
      </c>
      <c r="H243" s="2" t="str">
        <f>_xlfn.XLOOKUP(Orders[[#This Row],[Customer ID]],customers!$A$1:$A$1001,customers!$G$1:$G$1001,,0)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10"/>
        <v>45.769999999999996</v>
      </c>
      <c r="N243" t="str">
        <f t="shared" si="11"/>
        <v>Robusta</v>
      </c>
      <c r="O243" t="str">
        <f t="shared" si="9"/>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_xlfn.XLOOKUP(C244,customers!$A$1:$A$1001,customers!B243:B1243,,0)</f>
        <v>Keefer Cake</v>
      </c>
      <c r="G244" s="2" t="str">
        <f>IF(_xlfn.XLOOKUP(C244,customers!$A$1:$A$1001,customers!$C$1:$C$1001,,0)=0,"",_xlfn.XLOOKUP(C244,customers!$A$1:$A$1001,customers!$C$1:$C$1001,,0))</f>
        <v>srushbrooke6q@youku.com</v>
      </c>
      <c r="H244" s="2" t="str">
        <f>_xlfn.XLOOKUP(Orders[[#This Row],[Customer ID]],customers!$A$1:$A$1001,customers!$G$1:$G$1001,,0)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10"/>
        <v>36.450000000000003</v>
      </c>
      <c r="N244" t="str">
        <f t="shared" si="11"/>
        <v>Excelsa</v>
      </c>
      <c r="O244" t="str">
        <f t="shared" si="9"/>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_xlfn.XLOOKUP(C245,customers!$A$1:$A$1001,customers!B244:B1244,,0)</f>
        <v>Franny Kienlein</v>
      </c>
      <c r="G245" s="2" t="str">
        <f>IF(_xlfn.XLOOKUP(C245,customers!$A$1:$A$1001,customers!$C$1:$C$1001,,0)=0,"",_xlfn.XLOOKUP(C245,customers!$A$1:$A$1001,customers!$C$1:$C$1001,,0))</f>
        <v>tdrynan6r@deviantart.com</v>
      </c>
      <c r="H245" s="2" t="str">
        <f>_xlfn.XLOOKUP(Orders[[#This Row],[Customer ID]],customers!$A$1:$A$1001,customers!$G$1:$G$1001,,0)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10"/>
        <v>29.16</v>
      </c>
      <c r="N245" t="str">
        <f t="shared" si="11"/>
        <v>Excelsa</v>
      </c>
      <c r="O245" t="str">
        <f t="shared" si="9"/>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_xlfn.XLOOKUP(C246,customers!$A$1:$A$1001,customers!B245:B1245,,0)</f>
        <v>Becky Semkins</v>
      </c>
      <c r="G246" s="2" t="str">
        <f>IF(_xlfn.XLOOKUP(C246,customers!$A$1:$A$1001,customers!$C$1:$C$1001,,0)=0,"",_xlfn.XLOOKUP(C246,customers!$A$1:$A$1001,customers!$C$1:$C$1001,,0))</f>
        <v>eyurkov6s@hud.gov</v>
      </c>
      <c r="H246" s="2" t="str">
        <f>_xlfn.XLOOKUP(Orders[[#This Row],[Customer ID]],customers!$A$1:$A$1001,customers!$G$1:$G$1001,,0)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10"/>
        <v>133.85999999999999</v>
      </c>
      <c r="N246" t="str">
        <f t="shared" si="11"/>
        <v>Liberica</v>
      </c>
      <c r="O246" t="str">
        <f t="shared" si="9"/>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_xlfn.XLOOKUP(C247,customers!$A$1:$A$1001,customers!B246:B1246,,0)</f>
        <v>Bob Giannazzi</v>
      </c>
      <c r="G247" s="2" t="str">
        <f>IF(_xlfn.XLOOKUP(C247,customers!$A$1:$A$1001,customers!$C$1:$C$1001,,0)=0,"",_xlfn.XLOOKUP(C247,customers!$A$1:$A$1001,customers!$C$1:$C$1001,,0))</f>
        <v>lmallan6t@state.gov</v>
      </c>
      <c r="H247" s="2" t="str">
        <f>_xlfn.XLOOKUP(Orders[[#This Row],[Customer ID]],customers!$A$1:$A$1001,customers!$G$1:$G$1001,,0)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10"/>
        <v>23.774999999999999</v>
      </c>
      <c r="N247" t="str">
        <f t="shared" si="11"/>
        <v>Liberica</v>
      </c>
      <c r="O247" t="str">
        <f t="shared" si="9"/>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_xlfn.XLOOKUP(C248,customers!$A$1:$A$1001,customers!B247:B1247,,0)</f>
        <v>Uriah Lethbrig</v>
      </c>
      <c r="G248" s="2" t="str">
        <f>IF(_xlfn.XLOOKUP(C248,customers!$A$1:$A$1001,customers!$C$1:$C$1001,,0)=0,"",_xlfn.XLOOKUP(C248,customers!$A$1:$A$1001,customers!$C$1:$C$1001,,0))</f>
        <v>gbentjens6u@netlog.com</v>
      </c>
      <c r="H248" s="2" t="str">
        <f>_xlfn.XLOOKUP(Orders[[#This Row],[Customer ID]],customers!$A$1:$A$1001,customers!$G$1:$G$1001,,0)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10"/>
        <v>38.849999999999994</v>
      </c>
      <c r="N248" t="str">
        <f t="shared" si="11"/>
        <v>Liberica</v>
      </c>
      <c r="O248" t="str">
        <f t="shared" si="9"/>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_xlfn.XLOOKUP(C249,customers!$A$1:$A$1001,customers!B248:B1248,,0)</f>
        <v>Felicia Jecock</v>
      </c>
      <c r="G249" s="2" t="str">
        <f>IF(_xlfn.XLOOKUP(C249,customers!$A$1:$A$1001,customers!$C$1:$C$1001,,0)=0,"",_xlfn.XLOOKUP(C249,customers!$A$1:$A$1001,customers!$C$1:$C$1001,,0))</f>
        <v/>
      </c>
      <c r="H249" s="2" t="str">
        <f>_xlfn.XLOOKUP(Orders[[#This Row],[Customer ID]],customers!$A$1:$A$1001,customers!$G$1:$G$1001,,0)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10"/>
        <v>21.509999999999998</v>
      </c>
      <c r="N249" t="str">
        <f t="shared" si="11"/>
        <v>Robusta</v>
      </c>
      <c r="O249" t="str">
        <f t="shared" si="9"/>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_xlfn.XLOOKUP(C250,customers!$A$1:$A$1001,customers!B249:B1249,,0)</f>
        <v>Hamlen Pallister</v>
      </c>
      <c r="G250" s="2" t="str">
        <f>IF(_xlfn.XLOOKUP(C250,customers!$A$1:$A$1001,customers!$C$1:$C$1001,,0)=0,"",_xlfn.XLOOKUP(C250,customers!$A$1:$A$1001,customers!$C$1:$C$1001,,0))</f>
        <v>lentwistle6w@omniture.com</v>
      </c>
      <c r="H250" s="2" t="str">
        <f>_xlfn.XLOOKUP(Orders[[#This Row],[Customer ID]],customers!$A$1:$A$1001,customers!$G$1:$G$1001,,0)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10"/>
        <v>9.9499999999999993</v>
      </c>
      <c r="N250" t="str">
        <f t="shared" si="11"/>
        <v>Arabica</v>
      </c>
      <c r="O250" t="str">
        <f t="shared" si="9"/>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_xlfn.XLOOKUP(C251,customers!$A$1:$A$1001,customers!B250:B1250,,0)</f>
        <v>Wain Stearley</v>
      </c>
      <c r="G251" s="2" t="str">
        <f>IF(_xlfn.XLOOKUP(C251,customers!$A$1:$A$1001,customers!$C$1:$C$1001,,0)=0,"",_xlfn.XLOOKUP(C251,customers!$A$1:$A$1001,customers!$C$1:$C$1001,,0))</f>
        <v>zkiffe74@cyberchimps.com</v>
      </c>
      <c r="H251" s="2" t="str">
        <f>_xlfn.XLOOKUP(Orders[[#This Row],[Customer ID]],customers!$A$1:$A$1001,customers!$G$1:$G$1001,,0)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10"/>
        <v>15.85</v>
      </c>
      <c r="N251" t="str">
        <f t="shared" si="11"/>
        <v>Liberica</v>
      </c>
      <c r="O251" t="str">
        <f t="shared" si="9"/>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_xlfn.XLOOKUP(C252,customers!$A$1:$A$1001,customers!B251:B1251,,0)</f>
        <v>Alf Housaman</v>
      </c>
      <c r="G252" s="2" t="str">
        <f>IF(_xlfn.XLOOKUP(C252,customers!$A$1:$A$1001,customers!$C$1:$C$1001,,0)=0,"",_xlfn.XLOOKUP(C252,customers!$A$1:$A$1001,customers!$C$1:$C$1001,,0))</f>
        <v>macott6y@pagesperso-orange.fr</v>
      </c>
      <c r="H252" s="2" t="str">
        <f>_xlfn.XLOOKUP(Orders[[#This Row],[Customer ID]],customers!$A$1:$A$1001,customers!$G$1:$G$1001,,0)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10"/>
        <v>2.9849999999999999</v>
      </c>
      <c r="N252" t="str">
        <f t="shared" si="11"/>
        <v>Robusta</v>
      </c>
      <c r="O252" t="str">
        <f t="shared" si="9"/>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_xlfn.XLOOKUP(C253,customers!$A$1:$A$1001,customers!B252:B1252,,0)</f>
        <v>Emelita Shearsby</v>
      </c>
      <c r="G253" s="2" t="str">
        <f>IF(_xlfn.XLOOKUP(C253,customers!$A$1:$A$1001,customers!$C$1:$C$1001,,0)=0,"",_xlfn.XLOOKUP(C253,customers!$A$1:$A$1001,customers!$C$1:$C$1001,,0))</f>
        <v>cheaviside6z@rediff.com</v>
      </c>
      <c r="H253" s="2" t="str">
        <f>_xlfn.XLOOKUP(Orders[[#This Row],[Customer ID]],customers!$A$1:$A$1001,customers!$G$1:$G$1001,,0)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10"/>
        <v>68.75</v>
      </c>
      <c r="N253" t="str">
        <f t="shared" si="11"/>
        <v>Excelsa</v>
      </c>
      <c r="O253" t="str">
        <f t="shared" si="9"/>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_xlfn.XLOOKUP(C254,customers!$A$1:$A$1001,customers!B253:B1253,,0)</f>
        <v>Nadia Erswell</v>
      </c>
      <c r="G254" s="2" t="str">
        <f>IF(_xlfn.XLOOKUP(C254,customers!$A$1:$A$1001,customers!$C$1:$C$1001,,0)=0,"",_xlfn.XLOOKUP(C254,customers!$A$1:$A$1001,customers!$C$1:$C$1001,,0))</f>
        <v/>
      </c>
      <c r="H254" s="2" t="str">
        <f>_xlfn.XLOOKUP(Orders[[#This Row],[Customer ID]],customers!$A$1:$A$1001,customers!$G$1:$G$1001,,0)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10"/>
        <v>29.849999999999998</v>
      </c>
      <c r="N254" t="str">
        <f t="shared" si="11"/>
        <v>Arabica</v>
      </c>
      <c r="O254" t="str">
        <f t="shared" si="9"/>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_xlfn.XLOOKUP(C255,customers!$A$1:$A$1001,customers!B254:B1254,,0)</f>
        <v>Diane-marie Wincer</v>
      </c>
      <c r="G255" s="2" t="str">
        <f>IF(_xlfn.XLOOKUP(C255,customers!$A$1:$A$1001,customers!$C$1:$C$1001,,0)=0,"",_xlfn.XLOOKUP(C255,customers!$A$1:$A$1001,customers!$C$1:$C$1001,,0))</f>
        <v>lkernan71@wsj.com</v>
      </c>
      <c r="H255" s="2" t="str">
        <f>_xlfn.XLOOKUP(Orders[[#This Row],[Customer ID]],customers!$A$1:$A$1001,customers!$G$1:$G$1001,,0)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10"/>
        <v>58.2</v>
      </c>
      <c r="N255" t="str">
        <f t="shared" si="11"/>
        <v>Liberica</v>
      </c>
      <c r="O255" t="str">
        <f t="shared" si="9"/>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_xlfn.XLOOKUP(C256,customers!$A$1:$A$1001,customers!B255:B1255,,0)</f>
        <v>Heall Perris</v>
      </c>
      <c r="G256" s="2" t="str">
        <f>IF(_xlfn.XLOOKUP(C256,customers!$A$1:$A$1001,customers!$C$1:$C$1001,,0)=0,"",_xlfn.XLOOKUP(C256,customers!$A$1:$A$1001,customers!$C$1:$C$1001,,0))</f>
        <v>rmclae72@dailymotion.com</v>
      </c>
      <c r="H256" s="2" t="str">
        <f>_xlfn.XLOOKUP(Orders[[#This Row],[Customer ID]],customers!$A$1:$A$1001,customers!$G$1:$G$1001,,0)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10"/>
        <v>28.679999999999996</v>
      </c>
      <c r="N256" t="str">
        <f t="shared" si="11"/>
        <v>Robusta</v>
      </c>
      <c r="O256" t="str">
        <f t="shared" si="9"/>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_xlfn.XLOOKUP(C257,customers!$A$1:$A$1001,customers!B256:B1256,,0)</f>
        <v>Camellia Kid</v>
      </c>
      <c r="G257" s="2" t="str">
        <f>IF(_xlfn.XLOOKUP(C257,customers!$A$1:$A$1001,customers!$C$1:$C$1001,,0)=0,"",_xlfn.XLOOKUP(C257,customers!$A$1:$A$1001,customers!$C$1:$C$1001,,0))</f>
        <v>cblowfelde73@ustream.tv</v>
      </c>
      <c r="H257" s="2" t="str">
        <f>_xlfn.XLOOKUP(Orders[[#This Row],[Customer ID]],customers!$A$1:$A$1001,customers!$G$1:$G$1001,,0)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10"/>
        <v>21.509999999999998</v>
      </c>
      <c r="N257" t="str">
        <f t="shared" si="11"/>
        <v>Robusta</v>
      </c>
      <c r="O257" t="str">
        <f t="shared" si="9"/>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_xlfn.XLOOKUP(C258,customers!$A$1:$A$1001,customers!B257:B1257,,0)</f>
        <v>Celia Bakeup</v>
      </c>
      <c r="G258" s="2" t="str">
        <f>IF(_xlfn.XLOOKUP(C258,customers!$A$1:$A$1001,customers!$C$1:$C$1001,,0)=0,"",_xlfn.XLOOKUP(C258,customers!$A$1:$A$1001,customers!$C$1:$C$1001,,0))</f>
        <v>zkiffe74@cyberchimps.com</v>
      </c>
      <c r="H258" s="2" t="str">
        <f>_xlfn.XLOOKUP(Orders[[#This Row],[Customer ID]],customers!$A$1:$A$1001,customers!$G$1:$G$1001,,0)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10"/>
        <v>17.46</v>
      </c>
      <c r="N258" t="str">
        <f t="shared" si="11"/>
        <v>Liberica</v>
      </c>
      <c r="O258" t="str">
        <f t="shared" ref="O258:O321" si="12">IF(J258="M","Medium",IF(J258="L","Light",IF(J258="D","Dark","")))</f>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_xlfn.XLOOKUP(C259,customers!$A$1:$A$1001,customers!B258:B1258,,0)</f>
        <v>Pippo Witherington</v>
      </c>
      <c r="G259" s="2" t="str">
        <f>IF(_xlfn.XLOOKUP(C259,customers!$A$1:$A$1001,customers!$C$1:$C$1001,,0)=0,"",_xlfn.XLOOKUP(C259,customers!$A$1:$A$1001,customers!$C$1:$C$1001,,0))</f>
        <v>docalleran75@ucla.edu</v>
      </c>
      <c r="H259" s="2" t="str">
        <f>_xlfn.XLOOKUP(Orders[[#This Row],[Customer ID]],customers!$A$1:$A$1001,customers!$G$1:$G$1001,,0)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3">L259*E259</f>
        <v>27.945</v>
      </c>
      <c r="N259" t="str">
        <f t="shared" ref="N259:N322" si="14">IF(I259="Rob","Robusta",IF(I259="Exc","Excelsa",IF(I259="Ara","Arabica",IF(I259="Lib","Liberica",""))))</f>
        <v>Excelsa</v>
      </c>
      <c r="O259" t="str">
        <f t="shared" si="12"/>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_xlfn.XLOOKUP(C260,customers!$A$1:$A$1001,customers!B259:B1259,,0)</f>
        <v>Cindra Burling</v>
      </c>
      <c r="G260" s="2" t="str">
        <f>IF(_xlfn.XLOOKUP(C260,customers!$A$1:$A$1001,customers!$C$1:$C$1001,,0)=0,"",_xlfn.XLOOKUP(C260,customers!$A$1:$A$1001,customers!$C$1:$C$1001,,0))</f>
        <v>ccromwell76@desdev.cn</v>
      </c>
      <c r="H260" s="2" t="str">
        <f>_xlfn.XLOOKUP(Orders[[#This Row],[Customer ID]],customers!$A$1:$A$1001,customers!$G$1:$G$1001,,0)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3"/>
        <v>139.72499999999999</v>
      </c>
      <c r="N260" t="str">
        <f t="shared" si="14"/>
        <v>Excelsa</v>
      </c>
      <c r="O260" t="str">
        <f t="shared" si="12"/>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_xlfn.XLOOKUP(C261,customers!$A$1:$A$1001,customers!B260:B1260,,0)</f>
        <v>Karl Imorts</v>
      </c>
      <c r="G261" s="2" t="str">
        <f>IF(_xlfn.XLOOKUP(C261,customers!$A$1:$A$1001,customers!$C$1:$C$1001,,0)=0,"",_xlfn.XLOOKUP(C261,customers!$A$1:$A$1001,customers!$C$1:$C$1001,,0))</f>
        <v>ihay77@lulu.com</v>
      </c>
      <c r="H261" s="2" t="str">
        <f>_xlfn.XLOOKUP(Orders[[#This Row],[Customer ID]],customers!$A$1:$A$1001,customers!$G$1:$G$1001,,0)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3"/>
        <v>5.97</v>
      </c>
      <c r="N261" t="str">
        <f t="shared" si="14"/>
        <v>Robusta</v>
      </c>
      <c r="O261" t="str">
        <f t="shared" si="12"/>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_xlfn.XLOOKUP(C262,customers!$A$1:$A$1001,customers!B261:B1261,,0)</f>
        <v>Mag Armistead</v>
      </c>
      <c r="G262" s="2" t="str">
        <f>IF(_xlfn.XLOOKUP(C262,customers!$A$1:$A$1001,customers!$C$1:$C$1001,,0)=0,"",_xlfn.XLOOKUP(C262,customers!$A$1:$A$1001,customers!$C$1:$C$1001,,0))</f>
        <v>ttaffarello78@sciencedaily.com</v>
      </c>
      <c r="H262" s="2" t="str">
        <f>_xlfn.XLOOKUP(Orders[[#This Row],[Customer ID]],customers!$A$1:$A$1001,customers!$G$1:$G$1001,,0)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3"/>
        <v>27.484999999999996</v>
      </c>
      <c r="N262" t="str">
        <f t="shared" si="14"/>
        <v>Robusta</v>
      </c>
      <c r="O262" t="str">
        <f t="shared" si="12"/>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_xlfn.XLOOKUP(C263,customers!$A$1:$A$1001,customers!B262:B1262,,0)</f>
        <v>Vasili Upstone</v>
      </c>
      <c r="G263" s="2" t="str">
        <f>IF(_xlfn.XLOOKUP(C263,customers!$A$1:$A$1001,customers!$C$1:$C$1001,,0)=0,"",_xlfn.XLOOKUP(C263,customers!$A$1:$A$1001,customers!$C$1:$C$1001,,0))</f>
        <v>mcanty79@jigsy.com</v>
      </c>
      <c r="H263" s="2" t="str">
        <f>_xlfn.XLOOKUP(Orders[[#This Row],[Customer ID]],customers!$A$1:$A$1001,customers!$G$1:$G$1001,,0)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3"/>
        <v>59.75</v>
      </c>
      <c r="N263" t="str">
        <f t="shared" si="14"/>
        <v>Robusta</v>
      </c>
      <c r="O263" t="str">
        <f t="shared" si="12"/>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_xlfn.XLOOKUP(C264,customers!$A$1:$A$1001,customers!B263:B1263,,0)</f>
        <v>Erny Stenyng</v>
      </c>
      <c r="G264" s="2" t="str">
        <f>IF(_xlfn.XLOOKUP(C264,customers!$A$1:$A$1001,customers!$C$1:$C$1001,,0)=0,"",_xlfn.XLOOKUP(C264,customers!$A$1:$A$1001,customers!$C$1:$C$1001,,0))</f>
        <v>jkopke7a@auda.org.au</v>
      </c>
      <c r="H264" s="2" t="str">
        <f>_xlfn.XLOOKUP(Orders[[#This Row],[Customer ID]],customers!$A$1:$A$1001,customers!$G$1:$G$1001,,0)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3"/>
        <v>41.25</v>
      </c>
      <c r="N264" t="str">
        <f t="shared" si="14"/>
        <v>Excelsa</v>
      </c>
      <c r="O264" t="str">
        <f t="shared" si="12"/>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_xlfn.XLOOKUP(C265,customers!$A$1:$A$1001,customers!B264:B1264,,0)</f>
        <v>Webb Speechly</v>
      </c>
      <c r="G265" s="2" t="str">
        <f>IF(_xlfn.XLOOKUP(C265,customers!$A$1:$A$1001,customers!$C$1:$C$1001,,0)=0,"",_xlfn.XLOOKUP(C265,customers!$A$1:$A$1001,customers!$C$1:$C$1001,,0))</f>
        <v/>
      </c>
      <c r="H265" s="2" t="str">
        <f>_xlfn.XLOOKUP(Orders[[#This Row],[Customer ID]],customers!$A$1:$A$1001,customers!$G$1:$G$1001,,0)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3"/>
        <v>133.85999999999999</v>
      </c>
      <c r="N265" t="str">
        <f t="shared" si="14"/>
        <v>Liberica</v>
      </c>
      <c r="O265" t="str">
        <f t="shared" si="12"/>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_xlfn.XLOOKUP(C266,customers!$A$1:$A$1001,customers!B265:B1265,,0)</f>
        <v>Lem Pennacci</v>
      </c>
      <c r="G266" s="2" t="str">
        <f>IF(_xlfn.XLOOKUP(C266,customers!$A$1:$A$1001,customers!$C$1:$C$1001,,0)=0,"",_xlfn.XLOOKUP(C266,customers!$A$1:$A$1001,customers!$C$1:$C$1001,,0))</f>
        <v/>
      </c>
      <c r="H266" s="2" t="str">
        <f>_xlfn.XLOOKUP(Orders[[#This Row],[Customer ID]],customers!$A$1:$A$1001,customers!$G$1:$G$1001,,0)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3"/>
        <v>59.75</v>
      </c>
      <c r="N266" t="str">
        <f t="shared" si="14"/>
        <v>Robusta</v>
      </c>
      <c r="O266" t="str">
        <f t="shared" si="12"/>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_xlfn.XLOOKUP(C267,customers!$A$1:$A$1001,customers!B266:B1266,,0)</f>
        <v>Donny Fries</v>
      </c>
      <c r="G267" s="2" t="str">
        <f>IF(_xlfn.XLOOKUP(C267,customers!$A$1:$A$1001,customers!$C$1:$C$1001,,0)=0,"",_xlfn.XLOOKUP(C267,customers!$A$1:$A$1001,customers!$C$1:$C$1001,,0))</f>
        <v>vhellmore7d@bbc.co.uk</v>
      </c>
      <c r="H267" s="2" t="str">
        <f>_xlfn.XLOOKUP(Orders[[#This Row],[Customer ID]],customers!$A$1:$A$1001,customers!$G$1:$G$1001,,0)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3"/>
        <v>5.97</v>
      </c>
      <c r="N267" t="str">
        <f t="shared" si="14"/>
        <v>Arabica</v>
      </c>
      <c r="O267" t="str">
        <f t="shared" si="12"/>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_xlfn.XLOOKUP(C268,customers!$A$1:$A$1001,customers!B267:B1267,,0)</f>
        <v>Nannie Naseby</v>
      </c>
      <c r="G268" s="2" t="str">
        <f>IF(_xlfn.XLOOKUP(C268,customers!$A$1:$A$1001,customers!$C$1:$C$1001,,0)=0,"",_xlfn.XLOOKUP(C268,customers!$A$1:$A$1001,customers!$C$1:$C$1001,,0))</f>
        <v>mseawright7e@nbcnews.com</v>
      </c>
      <c r="H268" s="2" t="str">
        <f>_xlfn.XLOOKUP(Orders[[#This Row],[Customer ID]],customers!$A$1:$A$1001,customers!$G$1:$G$1001,,0)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3"/>
        <v>24.3</v>
      </c>
      <c r="N268" t="str">
        <f t="shared" si="14"/>
        <v>Excelsa</v>
      </c>
      <c r="O268" t="str">
        <f t="shared" si="12"/>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_xlfn.XLOOKUP(C269,customers!$A$1:$A$1001,customers!B268:B1268,,0)</f>
        <v>Kris O'Cullen</v>
      </c>
      <c r="G269" s="2" t="str">
        <f>IF(_xlfn.XLOOKUP(C269,customers!$A$1:$A$1001,customers!$C$1:$C$1001,,0)=0,"",_xlfn.XLOOKUP(C269,customers!$A$1:$A$1001,customers!$C$1:$C$1001,,0))</f>
        <v>snortheast7f@mashable.com</v>
      </c>
      <c r="H269" s="2" t="str">
        <f>_xlfn.XLOOKUP(Orders[[#This Row],[Customer ID]],customers!$A$1:$A$1001,customers!$G$1:$G$1001,,0)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3"/>
        <v>21.87</v>
      </c>
      <c r="N269" t="str">
        <f t="shared" si="14"/>
        <v>Excelsa</v>
      </c>
      <c r="O269" t="str">
        <f t="shared" si="12"/>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_xlfn.XLOOKUP(C270,customers!$A$1:$A$1001,customers!B269:B1269,,0)</f>
        <v>Ailey Brash</v>
      </c>
      <c r="G270" s="2" t="str">
        <f>IF(_xlfn.XLOOKUP(C270,customers!$A$1:$A$1001,customers!$C$1:$C$1001,,0)=0,"",_xlfn.XLOOKUP(C270,customers!$A$1:$A$1001,customers!$C$1:$C$1001,,0))</f>
        <v>aattwater5u@wikia.com</v>
      </c>
      <c r="H270" s="2" t="str">
        <f>_xlfn.XLOOKUP(Orders[[#This Row],[Customer ID]],customers!$A$1:$A$1001,customers!$G$1:$G$1001,,0)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3"/>
        <v>19.899999999999999</v>
      </c>
      <c r="N270" t="str">
        <f t="shared" si="14"/>
        <v>Arabica</v>
      </c>
      <c r="O270" t="str">
        <f t="shared" si="12"/>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_xlfn.XLOOKUP(C271,customers!$A$1:$A$1001,customers!B270:B1270,,0)</f>
        <v>Amii Gallyon</v>
      </c>
      <c r="G271" s="2" t="str">
        <f>IF(_xlfn.XLOOKUP(C271,customers!$A$1:$A$1001,customers!$C$1:$C$1001,,0)=0,"",_xlfn.XLOOKUP(C271,customers!$A$1:$A$1001,customers!$C$1:$C$1001,,0))</f>
        <v>mfearon7h@reverbnation.com</v>
      </c>
      <c r="H271" s="2" t="str">
        <f>_xlfn.XLOOKUP(Orders[[#This Row],[Customer ID]],customers!$A$1:$A$1001,customers!$G$1:$G$1001,,0)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3"/>
        <v>5.97</v>
      </c>
      <c r="N271" t="str">
        <f t="shared" si="14"/>
        <v>Arabica</v>
      </c>
      <c r="O271" t="str">
        <f t="shared" si="12"/>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_xlfn.XLOOKUP(C272,customers!$A$1:$A$1001,customers!B271:B1271,,0)</f>
        <v>Killian Osler</v>
      </c>
      <c r="G272" s="2" t="str">
        <f>IF(_xlfn.XLOOKUP(C272,customers!$A$1:$A$1001,customers!$C$1:$C$1001,,0)=0,"",_xlfn.XLOOKUP(C272,customers!$A$1:$A$1001,customers!$C$1:$C$1001,,0))</f>
        <v/>
      </c>
      <c r="H272" s="2" t="str">
        <f>_xlfn.XLOOKUP(Orders[[#This Row],[Customer ID]],customers!$A$1:$A$1001,customers!$G$1:$G$1001,,0)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3"/>
        <v>7.29</v>
      </c>
      <c r="N272" t="str">
        <f t="shared" si="14"/>
        <v>Excelsa</v>
      </c>
      <c r="O272" t="str">
        <f t="shared" si="12"/>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_xlfn.XLOOKUP(C273,customers!$A$1:$A$1001,customers!B272:B1272,,0)</f>
        <v>Zack Pellett</v>
      </c>
      <c r="G273" s="2" t="str">
        <f>IF(_xlfn.XLOOKUP(C273,customers!$A$1:$A$1001,customers!$C$1:$C$1001,,0)=0,"",_xlfn.XLOOKUP(C273,customers!$A$1:$A$1001,customers!$C$1:$C$1001,,0))</f>
        <v>jsisneros7j@a8.net</v>
      </c>
      <c r="H273" s="2" t="str">
        <f>_xlfn.XLOOKUP(Orders[[#This Row],[Customer ID]],customers!$A$1:$A$1001,customers!$G$1:$G$1001,,0)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3"/>
        <v>11.94</v>
      </c>
      <c r="N273" t="str">
        <f t="shared" si="14"/>
        <v>Arabica</v>
      </c>
      <c r="O273" t="str">
        <f t="shared" si="12"/>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_xlfn.XLOOKUP(C274,customers!$A$1:$A$1001,customers!B273:B1273,,0)</f>
        <v>Heda Fromant</v>
      </c>
      <c r="G274" s="2" t="str">
        <f>IF(_xlfn.XLOOKUP(C274,customers!$A$1:$A$1001,customers!$C$1:$C$1001,,0)=0,"",_xlfn.XLOOKUP(C274,customers!$A$1:$A$1001,customers!$C$1:$C$1001,,0))</f>
        <v>zcarlson7k@bigcartel.com</v>
      </c>
      <c r="H274" s="2" t="str">
        <f>_xlfn.XLOOKUP(Orders[[#This Row],[Customer ID]],customers!$A$1:$A$1001,customers!$G$1:$G$1001,,0)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3"/>
        <v>71.699999999999989</v>
      </c>
      <c r="N274" t="str">
        <f t="shared" si="14"/>
        <v>Robusta</v>
      </c>
      <c r="O274" t="str">
        <f t="shared" si="12"/>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_xlfn.XLOOKUP(C275,customers!$A$1:$A$1001,customers!B274:B1274,,0)</f>
        <v>Dom Milella</v>
      </c>
      <c r="G275" s="2" t="str">
        <f>IF(_xlfn.XLOOKUP(C275,customers!$A$1:$A$1001,customers!$C$1:$C$1001,,0)=0,"",_xlfn.XLOOKUP(C275,customers!$A$1:$A$1001,customers!$C$1:$C$1001,,0))</f>
        <v>wmaddox7l@timesonline.co.uk</v>
      </c>
      <c r="H275" s="2" t="str">
        <f>_xlfn.XLOOKUP(Orders[[#This Row],[Customer ID]],customers!$A$1:$A$1001,customers!$G$1:$G$1001,,0)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3"/>
        <v>7.77</v>
      </c>
      <c r="N275" t="str">
        <f t="shared" si="14"/>
        <v>Arabica</v>
      </c>
      <c r="O275" t="str">
        <f t="shared" si="12"/>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_xlfn.XLOOKUP(C276,customers!$A$1:$A$1001,customers!B275:B1275,,0)</f>
        <v>Bette-ann Munden</v>
      </c>
      <c r="G276" s="2" t="str">
        <f>IF(_xlfn.XLOOKUP(C276,customers!$A$1:$A$1001,customers!$C$1:$C$1001,,0)=0,"",_xlfn.XLOOKUP(C276,customers!$A$1:$A$1001,customers!$C$1:$C$1001,,0))</f>
        <v>dhedlestone7m@craigslist.org</v>
      </c>
      <c r="H276" s="2" t="str">
        <f>_xlfn.XLOOKUP(Orders[[#This Row],[Customer ID]],customers!$A$1:$A$1001,customers!$G$1:$G$1001,,0)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3"/>
        <v>25.874999999999996</v>
      </c>
      <c r="N276" t="str">
        <f t="shared" si="14"/>
        <v>Arabica</v>
      </c>
      <c r="O276" t="str">
        <f t="shared" si="12"/>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_xlfn.XLOOKUP(C277,customers!$A$1:$A$1001,customers!B276:B1276,,0)</f>
        <v>Nick Brakespear</v>
      </c>
      <c r="G277" s="2" t="str">
        <f>IF(_xlfn.XLOOKUP(C277,customers!$A$1:$A$1001,customers!$C$1:$C$1001,,0)=0,"",_xlfn.XLOOKUP(C277,customers!$A$1:$A$1001,customers!$C$1:$C$1001,,0))</f>
        <v>tcrowthe7n@europa.eu</v>
      </c>
      <c r="H277" s="2" t="str">
        <f>_xlfn.XLOOKUP(Orders[[#This Row],[Customer ID]],customers!$A$1:$A$1001,customers!$G$1:$G$1001,,0)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3"/>
        <v>204.92999999999995</v>
      </c>
      <c r="N277" t="str">
        <f t="shared" si="14"/>
        <v>Excelsa</v>
      </c>
      <c r="O277" t="str">
        <f t="shared" si="12"/>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_xlfn.XLOOKUP(C278,customers!$A$1:$A$1001,customers!B277:B1277,,0)</f>
        <v>Granville Alberts</v>
      </c>
      <c r="G278" s="2" t="str">
        <f>IF(_xlfn.XLOOKUP(C278,customers!$A$1:$A$1001,customers!$C$1:$C$1001,,0)=0,"",_xlfn.XLOOKUP(C278,customers!$A$1:$A$1001,customers!$C$1:$C$1001,,0))</f>
        <v>dbury7o@tinyurl.com</v>
      </c>
      <c r="H278" s="2" t="str">
        <f>_xlfn.XLOOKUP(Orders[[#This Row],[Customer ID]],customers!$A$1:$A$1001,customers!$G$1:$G$1001,,0)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3"/>
        <v>109.93999999999998</v>
      </c>
      <c r="N278" t="str">
        <f t="shared" si="14"/>
        <v>Robusta</v>
      </c>
      <c r="O278" t="str">
        <f t="shared" si="12"/>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_xlfn.XLOOKUP(C279,customers!$A$1:$A$1001,customers!B278:B1278,,0)</f>
        <v>Madelaine Sharples</v>
      </c>
      <c r="G279" s="2" t="str">
        <f>IF(_xlfn.XLOOKUP(C279,customers!$A$1:$A$1001,customers!$C$1:$C$1001,,0)=0,"",_xlfn.XLOOKUP(C279,customers!$A$1:$A$1001,customers!$C$1:$C$1001,,0))</f>
        <v>gbroadbear7p@omniture.com</v>
      </c>
      <c r="H279" s="2" t="str">
        <f>_xlfn.XLOOKUP(Orders[[#This Row],[Customer ID]],customers!$A$1:$A$1001,customers!$G$1:$G$1001,,0)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3"/>
        <v>89.1</v>
      </c>
      <c r="N279" t="str">
        <f t="shared" si="14"/>
        <v>Excelsa</v>
      </c>
      <c r="O279" t="str">
        <f t="shared" si="12"/>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_xlfn.XLOOKUP(C280,customers!$A$1:$A$1001,customers!B279:B1279,,0)</f>
        <v>Cissiee Raisbeck</v>
      </c>
      <c r="G280" s="2" t="str">
        <f>IF(_xlfn.XLOOKUP(C280,customers!$A$1:$A$1001,customers!$C$1:$C$1001,,0)=0,"",_xlfn.XLOOKUP(C280,customers!$A$1:$A$1001,customers!$C$1:$C$1001,,0))</f>
        <v>epalfrey7q@devhub.com</v>
      </c>
      <c r="H280" s="2" t="str">
        <f>_xlfn.XLOOKUP(Orders[[#This Row],[Customer ID]],customers!$A$1:$A$1001,customers!$G$1:$G$1001,,0)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3"/>
        <v>7.77</v>
      </c>
      <c r="N280" t="str">
        <f t="shared" si="14"/>
        <v>Arabica</v>
      </c>
      <c r="O280" t="str">
        <f t="shared" si="12"/>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_xlfn.XLOOKUP(C281,customers!$A$1:$A$1001,customers!B280:B1280,,0)</f>
        <v>Kenton Wetherick</v>
      </c>
      <c r="G281" s="2" t="str">
        <f>IF(_xlfn.XLOOKUP(C281,customers!$A$1:$A$1001,customers!$C$1:$C$1001,,0)=0,"",_xlfn.XLOOKUP(C281,customers!$A$1:$A$1001,customers!$C$1:$C$1001,,0))</f>
        <v>pmetrick7r@rakuten.co.jp</v>
      </c>
      <c r="H281" s="2" t="str">
        <f>_xlfn.XLOOKUP(Orders[[#This Row],[Customer ID]],customers!$A$1:$A$1001,customers!$G$1:$G$1001,,0)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3"/>
        <v>33.464999999999996</v>
      </c>
      <c r="N281" t="str">
        <f t="shared" si="14"/>
        <v>Liberica</v>
      </c>
      <c r="O281" t="str">
        <f t="shared" si="12"/>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_xlfn.XLOOKUP(C282,customers!$A$1:$A$1001,customers!B281:B1281,,0)</f>
        <v>Hatty Dovydenas</v>
      </c>
      <c r="G282" s="2" t="str">
        <f>IF(_xlfn.XLOOKUP(C282,customers!$A$1:$A$1001,customers!$C$1:$C$1001,,0)=0,"",_xlfn.XLOOKUP(C282,customers!$A$1:$A$1001,customers!$C$1:$C$1001,,0))</f>
        <v/>
      </c>
      <c r="H282" s="2" t="str">
        <f>_xlfn.XLOOKUP(Orders[[#This Row],[Customer ID]],customers!$A$1:$A$1001,customers!$G$1:$G$1001,,0)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3"/>
        <v>41.25</v>
      </c>
      <c r="N282" t="str">
        <f t="shared" si="14"/>
        <v>Excelsa</v>
      </c>
      <c r="O282" t="str">
        <f t="shared" si="12"/>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_xlfn.XLOOKUP(C283,customers!$A$1:$A$1001,customers!B282:B1282,,0)</f>
        <v>Brendan Grece</v>
      </c>
      <c r="G283" s="2" t="str">
        <f>IF(_xlfn.XLOOKUP(C283,customers!$A$1:$A$1001,customers!$C$1:$C$1001,,0)=0,"",_xlfn.XLOOKUP(C283,customers!$A$1:$A$1001,customers!$C$1:$C$1001,,0))</f>
        <v>kkarby7t@sbwire.com</v>
      </c>
      <c r="H283" s="2" t="str">
        <f>_xlfn.XLOOKUP(Orders[[#This Row],[Customer ID]],customers!$A$1:$A$1001,customers!$G$1:$G$1001,,0)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3"/>
        <v>59.4</v>
      </c>
      <c r="N283" t="str">
        <f t="shared" si="14"/>
        <v>Excelsa</v>
      </c>
      <c r="O283" t="str">
        <f t="shared" si="12"/>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_xlfn.XLOOKUP(C284,customers!$A$1:$A$1001,customers!B283:B1283,,0)</f>
        <v>Abbe Thys</v>
      </c>
      <c r="G284" s="2" t="str">
        <f>IF(_xlfn.XLOOKUP(C284,customers!$A$1:$A$1001,customers!$C$1:$C$1001,,0)=0,"",_xlfn.XLOOKUP(C284,customers!$A$1:$A$1001,customers!$C$1:$C$1001,,0))</f>
        <v>fcrumpe7u@ftc.gov</v>
      </c>
      <c r="H284" s="2" t="str">
        <f>_xlfn.XLOOKUP(Orders[[#This Row],[Customer ID]],customers!$A$1:$A$1001,customers!$G$1:$G$1001,,0)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3"/>
        <v>7.77</v>
      </c>
      <c r="N284" t="str">
        <f t="shared" si="14"/>
        <v>Arabica</v>
      </c>
      <c r="O284" t="str">
        <f t="shared" si="12"/>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_xlfn.XLOOKUP(C285,customers!$A$1:$A$1001,customers!B284:B1284,,0)</f>
        <v>Audra Kelston</v>
      </c>
      <c r="G285" s="2" t="str">
        <f>IF(_xlfn.XLOOKUP(C285,customers!$A$1:$A$1001,customers!$C$1:$C$1001,,0)=0,"",_xlfn.XLOOKUP(C285,customers!$A$1:$A$1001,customers!$C$1:$C$1001,,0))</f>
        <v>achatto7v@sakura.ne.jp</v>
      </c>
      <c r="H285" s="2" t="str">
        <f>_xlfn.XLOOKUP(Orders[[#This Row],[Customer ID]],customers!$A$1:$A$1001,customers!$G$1:$G$1001,,0)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3"/>
        <v>5.3699999999999992</v>
      </c>
      <c r="N285" t="str">
        <f t="shared" si="14"/>
        <v>Robusta</v>
      </c>
      <c r="O285" t="str">
        <f t="shared" si="12"/>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_xlfn.XLOOKUP(C286,customers!$A$1:$A$1001,customers!B285:B1285,,0)</f>
        <v>Claiborne Mottram</v>
      </c>
      <c r="G286" s="2" t="str">
        <f>IF(_xlfn.XLOOKUP(C286,customers!$A$1:$A$1001,customers!$C$1:$C$1001,,0)=0,"",_xlfn.XLOOKUP(C286,customers!$A$1:$A$1001,customers!$C$1:$C$1001,,0))</f>
        <v/>
      </c>
      <c r="H286" s="2" t="str">
        <f>_xlfn.XLOOKUP(Orders[[#This Row],[Customer ID]],customers!$A$1:$A$1001,customers!$G$1:$G$1001,,0)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3"/>
        <v>94.874999999999986</v>
      </c>
      <c r="N286" t="str">
        <f t="shared" si="14"/>
        <v>Excelsa</v>
      </c>
      <c r="O286" t="str">
        <f t="shared" si="12"/>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_xlfn.XLOOKUP(C287,customers!$A$1:$A$1001,customers!B286:B1286,,0)</f>
        <v>Donalt Sangwin</v>
      </c>
      <c r="G287" s="2" t="str">
        <f>IF(_xlfn.XLOOKUP(C287,customers!$A$1:$A$1001,customers!$C$1:$C$1001,,0)=0,"",_xlfn.XLOOKUP(C287,customers!$A$1:$A$1001,customers!$C$1:$C$1001,,0))</f>
        <v/>
      </c>
      <c r="H287" s="2" t="str">
        <f>_xlfn.XLOOKUP(Orders[[#This Row],[Customer ID]],customers!$A$1:$A$1001,customers!$G$1:$G$1001,,0)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3"/>
        <v>36.454999999999998</v>
      </c>
      <c r="N287" t="str">
        <f t="shared" si="14"/>
        <v>Liberica</v>
      </c>
      <c r="O287" t="str">
        <f t="shared" si="12"/>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_xlfn.XLOOKUP(C288,customers!$A$1:$A$1001,customers!B287:B1287,,0)</f>
        <v>Herbie Peppard</v>
      </c>
      <c r="G288" s="2" t="str">
        <f>IF(_xlfn.XLOOKUP(C288,customers!$A$1:$A$1001,customers!$C$1:$C$1001,,0)=0,"",_xlfn.XLOOKUP(C288,customers!$A$1:$A$1001,customers!$C$1:$C$1001,,0))</f>
        <v>bmergue7y@umn.edu</v>
      </c>
      <c r="H288" s="2" t="str">
        <f>_xlfn.XLOOKUP(Orders[[#This Row],[Customer ID]],customers!$A$1:$A$1001,customers!$G$1:$G$1001,,0)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3"/>
        <v>13.5</v>
      </c>
      <c r="N288" t="str">
        <f t="shared" si="14"/>
        <v>Arabica</v>
      </c>
      <c r="O288" t="str">
        <f t="shared" si="12"/>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_xlfn.XLOOKUP(C289,customers!$A$1:$A$1001,customers!B288:B1288,,0)</f>
        <v>Maggy Harby</v>
      </c>
      <c r="G289" s="2" t="str">
        <f>IF(_xlfn.XLOOKUP(C289,customers!$A$1:$A$1001,customers!$C$1:$C$1001,,0)=0,"",_xlfn.XLOOKUP(C289,customers!$A$1:$A$1001,customers!$C$1:$C$1001,,0))</f>
        <v>kpatise7z@jigsy.com</v>
      </c>
      <c r="H289" s="2" t="str">
        <f>_xlfn.XLOOKUP(Orders[[#This Row],[Customer ID]],customers!$A$1:$A$1001,customers!$G$1:$G$1001,,0)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3"/>
        <v>14.339999999999998</v>
      </c>
      <c r="N289" t="str">
        <f t="shared" si="14"/>
        <v>Robusta</v>
      </c>
      <c r="O289" t="str">
        <f t="shared" si="12"/>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_xlfn.XLOOKUP(C290,customers!$A$1:$A$1001,customers!B289:B1289,,0)</f>
        <v>Phyllys Ormerod</v>
      </c>
      <c r="G290" s="2" t="str">
        <f>IF(_xlfn.XLOOKUP(C290,customers!$A$1:$A$1001,customers!$C$1:$C$1001,,0)=0,"",_xlfn.XLOOKUP(C290,customers!$A$1:$A$1001,customers!$C$1:$C$1001,,0))</f>
        <v/>
      </c>
      <c r="H290" s="2" t="str">
        <f>_xlfn.XLOOKUP(Orders[[#This Row],[Customer ID]],customers!$A$1:$A$1001,customers!$G$1:$G$1001,,0)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3"/>
        <v>8.25</v>
      </c>
      <c r="N290" t="str">
        <f t="shared" si="14"/>
        <v>Excelsa</v>
      </c>
      <c r="O290" t="str">
        <f t="shared" si="12"/>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_xlfn.XLOOKUP(C291,customers!$A$1:$A$1001,customers!B290:B1290,,0)</f>
        <v>Tymon Zanetti</v>
      </c>
      <c r="G291" s="2" t="str">
        <f>IF(_xlfn.XLOOKUP(C291,customers!$A$1:$A$1001,customers!$C$1:$C$1001,,0)=0,"",_xlfn.XLOOKUP(C291,customers!$A$1:$A$1001,customers!$C$1:$C$1001,,0))</f>
        <v/>
      </c>
      <c r="H291" s="2" t="str">
        <f>_xlfn.XLOOKUP(Orders[[#This Row],[Customer ID]],customers!$A$1:$A$1001,customers!$G$1:$G$1001,,0)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3"/>
        <v>13.424999999999997</v>
      </c>
      <c r="N291" t="str">
        <f t="shared" si="14"/>
        <v>Robusta</v>
      </c>
      <c r="O291" t="str">
        <f t="shared" si="12"/>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_xlfn.XLOOKUP(C292,customers!$A$1:$A$1001,customers!B291:B1291,,0)</f>
        <v>Reinaldos Kirtley</v>
      </c>
      <c r="G292" s="2" t="str">
        <f>IF(_xlfn.XLOOKUP(C292,customers!$A$1:$A$1001,customers!$C$1:$C$1001,,0)=0,"",_xlfn.XLOOKUP(C292,customers!$A$1:$A$1001,customers!$C$1:$C$1001,,0))</f>
        <v>dduke82@vkontakte.ru</v>
      </c>
      <c r="H292" s="2" t="str">
        <f>_xlfn.XLOOKUP(Orders[[#This Row],[Customer ID]],customers!$A$1:$A$1001,customers!$G$1:$G$1001,,0)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3"/>
        <v>49.75</v>
      </c>
      <c r="N292" t="str">
        <f t="shared" si="14"/>
        <v>Arabica</v>
      </c>
      <c r="O292" t="str">
        <f t="shared" si="12"/>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_xlfn.XLOOKUP(C293,customers!$A$1:$A$1001,customers!B292:B1292,,0)</f>
        <v>Russell Donet</v>
      </c>
      <c r="G293" s="2" t="str">
        <f>IF(_xlfn.XLOOKUP(C293,customers!$A$1:$A$1001,customers!$C$1:$C$1001,,0)=0,"",_xlfn.XLOOKUP(C293,customers!$A$1:$A$1001,customers!$C$1:$C$1001,,0))</f>
        <v/>
      </c>
      <c r="H293" s="2" t="str">
        <f>_xlfn.XLOOKUP(Orders[[#This Row],[Customer ID]],customers!$A$1:$A$1001,customers!$G$1:$G$1001,,0)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3"/>
        <v>16.5</v>
      </c>
      <c r="N293" t="str">
        <f t="shared" si="14"/>
        <v>Excelsa</v>
      </c>
      <c r="O293" t="str">
        <f t="shared" si="12"/>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_xlfn.XLOOKUP(C294,customers!$A$1:$A$1001,customers!B293:B1293,,0)</f>
        <v>Rickey Readie</v>
      </c>
      <c r="G294" s="2" t="str">
        <f>IF(_xlfn.XLOOKUP(C294,customers!$A$1:$A$1001,customers!$C$1:$C$1001,,0)=0,"",_xlfn.XLOOKUP(C294,customers!$A$1:$A$1001,customers!$C$1:$C$1001,,0))</f>
        <v>ihussey84@mapy.cz</v>
      </c>
      <c r="H294" s="2" t="str">
        <f>_xlfn.XLOOKUP(Orders[[#This Row],[Customer ID]],customers!$A$1:$A$1001,customers!$G$1:$G$1001,,0)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3"/>
        <v>17.91</v>
      </c>
      <c r="N294" t="str">
        <f t="shared" si="14"/>
        <v>Arabica</v>
      </c>
      <c r="O294" t="str">
        <f t="shared" si="12"/>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_xlfn.XLOOKUP(C295,customers!$A$1:$A$1001,customers!B294:B1294,,0)</f>
        <v>Zilvia Claisse</v>
      </c>
      <c r="G295" s="2" t="str">
        <f>IF(_xlfn.XLOOKUP(C295,customers!$A$1:$A$1001,customers!$C$1:$C$1001,,0)=0,"",_xlfn.XLOOKUP(C295,customers!$A$1:$A$1001,customers!$C$1:$C$1001,,0))</f>
        <v>cpinkerton85@upenn.edu</v>
      </c>
      <c r="H295" s="2" t="str">
        <f>_xlfn.XLOOKUP(Orders[[#This Row],[Customer ID]],customers!$A$1:$A$1001,customers!$G$1:$G$1001,,0)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3"/>
        <v>29.849999999999998</v>
      </c>
      <c r="N295" t="str">
        <f t="shared" si="14"/>
        <v>Arabica</v>
      </c>
      <c r="O295" t="str">
        <f t="shared" si="12"/>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_xlfn.XLOOKUP(C296,customers!$A$1:$A$1001,customers!B295:B1295,,0)</f>
        <v>Valenka Stansbury</v>
      </c>
      <c r="G296" s="2" t="str">
        <f>IF(_xlfn.XLOOKUP(C296,customers!$A$1:$A$1001,customers!$C$1:$C$1001,,0)=0,"",_xlfn.XLOOKUP(C296,customers!$A$1:$A$1001,customers!$C$1:$C$1001,,0))</f>
        <v/>
      </c>
      <c r="H296" s="2" t="str">
        <f>_xlfn.XLOOKUP(Orders[[#This Row],[Customer ID]],customers!$A$1:$A$1001,customers!$G$1:$G$1001,,0)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3"/>
        <v>44.55</v>
      </c>
      <c r="N296" t="str">
        <f t="shared" si="14"/>
        <v>Excelsa</v>
      </c>
      <c r="O296" t="str">
        <f t="shared" si="12"/>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_xlfn.XLOOKUP(C297,customers!$A$1:$A$1001,customers!B296:B1296,,0)</f>
        <v>Jewelle Shenton</v>
      </c>
      <c r="G297" s="2" t="str">
        <f>IF(_xlfn.XLOOKUP(C297,customers!$A$1:$A$1001,customers!$C$1:$C$1001,,0)=0,"",_xlfn.XLOOKUP(C297,customers!$A$1:$A$1001,customers!$C$1:$C$1001,,0))</f>
        <v/>
      </c>
      <c r="H297" s="2" t="str">
        <f>_xlfn.XLOOKUP(Orders[[#This Row],[Customer ID]],customers!$A$1:$A$1001,customers!$G$1:$G$1001,,0)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3"/>
        <v>27.5</v>
      </c>
      <c r="N297" t="str">
        <f t="shared" si="14"/>
        <v>Excelsa</v>
      </c>
      <c r="O297" t="str">
        <f t="shared" si="12"/>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_xlfn.XLOOKUP(C298,customers!$A$1:$A$1001,customers!B297:B1297,,0)</f>
        <v>Kylie Mowat</v>
      </c>
      <c r="G298" s="2" t="str">
        <f>IF(_xlfn.XLOOKUP(C298,customers!$A$1:$A$1001,customers!$C$1:$C$1001,,0)=0,"",_xlfn.XLOOKUP(C298,customers!$A$1:$A$1001,customers!$C$1:$C$1001,,0))</f>
        <v>dvizor88@furl.net</v>
      </c>
      <c r="H298" s="2" t="str">
        <f>_xlfn.XLOOKUP(Orders[[#This Row],[Customer ID]],customers!$A$1:$A$1001,customers!$G$1:$G$1001,,0)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3"/>
        <v>35.82</v>
      </c>
      <c r="N298" t="str">
        <f t="shared" si="14"/>
        <v>Robusta</v>
      </c>
      <c r="O298" t="str">
        <f t="shared" si="12"/>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_xlfn.XLOOKUP(C299,customers!$A$1:$A$1001,customers!B298:B1298,,0)</f>
        <v>Gabriel Starcks</v>
      </c>
      <c r="G299" s="2" t="str">
        <f>IF(_xlfn.XLOOKUP(C299,customers!$A$1:$A$1001,customers!$C$1:$C$1001,,0)=0,"",_xlfn.XLOOKUP(C299,customers!$A$1:$A$1001,customers!$C$1:$C$1001,,0))</f>
        <v>esedgebeer89@oaic.gov.au</v>
      </c>
      <c r="H299" s="2" t="str">
        <f>_xlfn.XLOOKUP(Orders[[#This Row],[Customer ID]],customers!$A$1:$A$1001,customers!$G$1:$G$1001,,0)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3"/>
        <v>16.11</v>
      </c>
      <c r="N299" t="str">
        <f t="shared" si="14"/>
        <v>Robusta</v>
      </c>
      <c r="O299" t="str">
        <f t="shared" si="12"/>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_xlfn.XLOOKUP(C300,customers!$A$1:$A$1001,customers!B299:B1299,,0)</f>
        <v>Kienan Scholard</v>
      </c>
      <c r="G300" s="2" t="str">
        <f>IF(_xlfn.XLOOKUP(C300,customers!$A$1:$A$1001,customers!$C$1:$C$1001,,0)=0,"",_xlfn.XLOOKUP(C300,customers!$A$1:$A$1001,customers!$C$1:$C$1001,,0))</f>
        <v>klestrange8a@lulu.com</v>
      </c>
      <c r="H300" s="2" t="str">
        <f>_xlfn.XLOOKUP(Orders[[#This Row],[Customer ID]],customers!$A$1:$A$1001,customers!$G$1:$G$1001,,0)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3"/>
        <v>26.73</v>
      </c>
      <c r="N300" t="str">
        <f t="shared" si="14"/>
        <v>Excelsa</v>
      </c>
      <c r="O300" t="str">
        <f t="shared" si="12"/>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_xlfn.XLOOKUP(C301,customers!$A$1:$A$1001,customers!B300:B1300,,0)</f>
        <v>Krissie Hammett</v>
      </c>
      <c r="G301" s="2" t="str">
        <f>IF(_xlfn.XLOOKUP(C301,customers!$A$1:$A$1001,customers!$C$1:$C$1001,,0)=0,"",_xlfn.XLOOKUP(C301,customers!$A$1:$A$1001,customers!$C$1:$C$1001,,0))</f>
        <v>ltanti8b@techcrunch.com</v>
      </c>
      <c r="H301" s="2" t="str">
        <f>_xlfn.XLOOKUP(Orders[[#This Row],[Customer ID]],customers!$A$1:$A$1001,customers!$G$1:$G$1001,,0)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3"/>
        <v>204.92999999999995</v>
      </c>
      <c r="N301" t="str">
        <f t="shared" si="14"/>
        <v>Excelsa</v>
      </c>
      <c r="O301" t="str">
        <f t="shared" si="12"/>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_xlfn.XLOOKUP(C302,customers!$A$1:$A$1001,customers!B301:B1301,,0)</f>
        <v>Peyter Lauritzen</v>
      </c>
      <c r="G302" s="2" t="str">
        <f>IF(_xlfn.XLOOKUP(C302,customers!$A$1:$A$1001,customers!$C$1:$C$1001,,0)=0,"",_xlfn.XLOOKUP(C302,customers!$A$1:$A$1001,customers!$C$1:$C$1001,,0))</f>
        <v>ade8c@1und1.de</v>
      </c>
      <c r="H302" s="2" t="str">
        <f>_xlfn.XLOOKUP(Orders[[#This Row],[Customer ID]],customers!$A$1:$A$1001,customers!$G$1:$G$1001,,0)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3"/>
        <v>38.849999999999994</v>
      </c>
      <c r="N302" t="str">
        <f t="shared" si="14"/>
        <v>Arabica</v>
      </c>
      <c r="O302" t="str">
        <f t="shared" si="12"/>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_xlfn.XLOOKUP(C303,customers!$A$1:$A$1001,customers!B302:B1302,,0)</f>
        <v>Emalee Rolin</v>
      </c>
      <c r="G303" s="2" t="str">
        <f>IF(_xlfn.XLOOKUP(C303,customers!$A$1:$A$1001,customers!$C$1:$C$1001,,0)=0,"",_xlfn.XLOOKUP(C303,customers!$A$1:$A$1001,customers!$C$1:$C$1001,,0))</f>
        <v>tjedrachowicz8d@acquirethisname.com</v>
      </c>
      <c r="H303" s="2" t="str">
        <f>_xlfn.XLOOKUP(Orders[[#This Row],[Customer ID]],customers!$A$1:$A$1001,customers!$G$1:$G$1001,,0)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3"/>
        <v>15.54</v>
      </c>
      <c r="N303" t="str">
        <f t="shared" si="14"/>
        <v>Liberica</v>
      </c>
      <c r="O303" t="str">
        <f t="shared" si="12"/>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_xlfn.XLOOKUP(C304,customers!$A$1:$A$1001,customers!B303:B1303,,0)</f>
        <v>Jorge Bettison</v>
      </c>
      <c r="G304" s="2" t="str">
        <f>IF(_xlfn.XLOOKUP(C304,customers!$A$1:$A$1001,customers!$C$1:$C$1001,,0)=0,"",_xlfn.XLOOKUP(C304,customers!$A$1:$A$1001,customers!$C$1:$C$1001,,0))</f>
        <v>pstonner8e@moonfruit.com</v>
      </c>
      <c r="H304" s="2" t="str">
        <f>_xlfn.XLOOKUP(Orders[[#This Row],[Customer ID]],customers!$A$1:$A$1001,customers!$G$1:$G$1001,,0)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3"/>
        <v>6.75</v>
      </c>
      <c r="N304" t="str">
        <f t="shared" si="14"/>
        <v>Arabica</v>
      </c>
      <c r="O304" t="str">
        <f t="shared" si="12"/>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_xlfn.XLOOKUP(C305,customers!$A$1:$A$1001,customers!B304:B1304,,0)</f>
        <v>Brendin Peattie</v>
      </c>
      <c r="G305" s="2" t="str">
        <f>IF(_xlfn.XLOOKUP(C305,customers!$A$1:$A$1001,customers!$C$1:$C$1001,,0)=0,"",_xlfn.XLOOKUP(C305,customers!$A$1:$A$1001,customers!$C$1:$C$1001,,0))</f>
        <v>dtingly8f@goo.ne.jp</v>
      </c>
      <c r="H305" s="2" t="str">
        <f>_xlfn.XLOOKUP(Orders[[#This Row],[Customer ID]],customers!$A$1:$A$1001,customers!$G$1:$G$1001,,0)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3"/>
        <v>111.78</v>
      </c>
      <c r="N305" t="str">
        <f t="shared" si="14"/>
        <v>Excelsa</v>
      </c>
      <c r="O305" t="str">
        <f t="shared" si="12"/>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_xlfn.XLOOKUP(C306,customers!$A$1:$A$1001,customers!B305:B1305,,0)</f>
        <v>Shay Couronne</v>
      </c>
      <c r="G306" s="2" t="str">
        <f>IF(_xlfn.XLOOKUP(C306,customers!$A$1:$A$1001,customers!$C$1:$C$1001,,0)=0,"",_xlfn.XLOOKUP(C306,customers!$A$1:$A$1001,customers!$C$1:$C$1001,,0))</f>
        <v>crushe8n@about.me</v>
      </c>
      <c r="H306" s="2" t="str">
        <f>_xlfn.XLOOKUP(Orders[[#This Row],[Customer ID]],customers!$A$1:$A$1001,customers!$G$1:$G$1001,,0)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3"/>
        <v>3.8849999999999998</v>
      </c>
      <c r="N306" t="str">
        <f t="shared" si="14"/>
        <v>Arabica</v>
      </c>
      <c r="O306" t="str">
        <f t="shared" si="12"/>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_xlfn.XLOOKUP(C307,customers!$A$1:$A$1001,customers!B306:B1306,,0)</f>
        <v>Angelia Cleyburn</v>
      </c>
      <c r="G307" s="2" t="str">
        <f>IF(_xlfn.XLOOKUP(C307,customers!$A$1:$A$1001,customers!$C$1:$C$1001,,0)=0,"",_xlfn.XLOOKUP(C307,customers!$A$1:$A$1001,customers!$C$1:$C$1001,,0))</f>
        <v>bchecci8h@usa.gov</v>
      </c>
      <c r="H307" s="2" t="str">
        <f>_xlfn.XLOOKUP(Orders[[#This Row],[Customer ID]],customers!$A$1:$A$1001,customers!$G$1:$G$1001,,0)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3"/>
        <v>21.825000000000003</v>
      </c>
      <c r="N307" t="str">
        <f t="shared" si="14"/>
        <v>Liberica</v>
      </c>
      <c r="O307" t="str">
        <f t="shared" si="12"/>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_xlfn.XLOOKUP(C308,customers!$A$1:$A$1001,customers!B307:B1307,,0)</f>
        <v>Betti Lacasa</v>
      </c>
      <c r="G308" s="2" t="str">
        <f>IF(_xlfn.XLOOKUP(C308,customers!$A$1:$A$1001,customers!$C$1:$C$1001,,0)=0,"",_xlfn.XLOOKUP(C308,customers!$A$1:$A$1001,customers!$C$1:$C$1001,,0))</f>
        <v>jbagot8i@mac.com</v>
      </c>
      <c r="H308" s="2" t="str">
        <f>_xlfn.XLOOKUP(Orders[[#This Row],[Customer ID]],customers!$A$1:$A$1001,customers!$G$1:$G$1001,,0)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3"/>
        <v>14.924999999999999</v>
      </c>
      <c r="N308" t="str">
        <f t="shared" si="14"/>
        <v>Robusta</v>
      </c>
      <c r="O308" t="str">
        <f t="shared" si="12"/>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_xlfn.XLOOKUP(C309,customers!$A$1:$A$1001,customers!B308:B1308,,0)</f>
        <v>Vita Pummery</v>
      </c>
      <c r="G309" s="2" t="str">
        <f>IF(_xlfn.XLOOKUP(C309,customers!$A$1:$A$1001,customers!$C$1:$C$1001,,0)=0,"",_xlfn.XLOOKUP(C309,customers!$A$1:$A$1001,customers!$C$1:$C$1001,,0))</f>
        <v>ebeeble8j@soundcloud.com</v>
      </c>
      <c r="H309" s="2" t="str">
        <f>_xlfn.XLOOKUP(Orders[[#This Row],[Customer ID]],customers!$A$1:$A$1001,customers!$G$1:$G$1001,,0)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3"/>
        <v>33.75</v>
      </c>
      <c r="N309" t="str">
        <f t="shared" si="14"/>
        <v>Arabica</v>
      </c>
      <c r="O309" t="str">
        <f t="shared" si="12"/>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_xlfn.XLOOKUP(C310,customers!$A$1:$A$1001,customers!B309:B1309,,0)</f>
        <v>Linus Flippelli</v>
      </c>
      <c r="G310" s="2" t="str">
        <f>IF(_xlfn.XLOOKUP(C310,customers!$A$1:$A$1001,customers!$C$1:$C$1001,,0)=0,"",_xlfn.XLOOKUP(C310,customers!$A$1:$A$1001,customers!$C$1:$C$1001,,0))</f>
        <v>cfluin8k@flickr.com</v>
      </c>
      <c r="H310" s="2" t="str">
        <f>_xlfn.XLOOKUP(Orders[[#This Row],[Customer ID]],customers!$A$1:$A$1001,customers!$G$1:$G$1001,,0)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3"/>
        <v>33.75</v>
      </c>
      <c r="N310" t="str">
        <f t="shared" si="14"/>
        <v>Arabica</v>
      </c>
      <c r="O310" t="str">
        <f t="shared" si="12"/>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_xlfn.XLOOKUP(C311,customers!$A$1:$A$1001,customers!B310:B1310,,0)</f>
        <v>Innis Renhard</v>
      </c>
      <c r="G311" s="2" t="str">
        <f>IF(_xlfn.XLOOKUP(C311,customers!$A$1:$A$1001,customers!$C$1:$C$1001,,0)=0,"",_xlfn.XLOOKUP(C311,customers!$A$1:$A$1001,customers!$C$1:$C$1001,,0))</f>
        <v>ebletsor8l@vinaora.com</v>
      </c>
      <c r="H311" s="2" t="str">
        <f>_xlfn.XLOOKUP(Orders[[#This Row],[Customer ID]],customers!$A$1:$A$1001,customers!$G$1:$G$1001,,0)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3"/>
        <v>26.19</v>
      </c>
      <c r="N311" t="str">
        <f t="shared" si="14"/>
        <v>Liberica</v>
      </c>
      <c r="O311" t="str">
        <f t="shared" si="12"/>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_xlfn.XLOOKUP(C312,customers!$A$1:$A$1001,customers!B311:B1311,,0)</f>
        <v>Josy Bus</v>
      </c>
      <c r="G312" s="2" t="str">
        <f>IF(_xlfn.XLOOKUP(C312,customers!$A$1:$A$1001,customers!$C$1:$C$1001,,0)=0,"",_xlfn.XLOOKUP(C312,customers!$A$1:$A$1001,customers!$C$1:$C$1001,,0))</f>
        <v>pbrydell8m@bloglovin.com</v>
      </c>
      <c r="H312" s="2" t="str">
        <f>_xlfn.XLOOKUP(Orders[[#This Row],[Customer ID]],customers!$A$1:$A$1001,customers!$G$1:$G$1001,,0)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3"/>
        <v>14.85</v>
      </c>
      <c r="N312" t="str">
        <f t="shared" si="14"/>
        <v>Excelsa</v>
      </c>
      <c r="O312" t="str">
        <f t="shared" si="12"/>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_xlfn.XLOOKUP(C313,customers!$A$1:$A$1001,customers!B312:B1312,,0)</f>
        <v>Bertine Byrd</v>
      </c>
      <c r="G313" s="2" t="str">
        <f>IF(_xlfn.XLOOKUP(C313,customers!$A$1:$A$1001,customers!$C$1:$C$1001,,0)=0,"",_xlfn.XLOOKUP(C313,customers!$A$1:$A$1001,customers!$C$1:$C$1001,,0))</f>
        <v>crushe8n@about.me</v>
      </c>
      <c r="H313" s="2" t="str">
        <f>_xlfn.XLOOKUP(Orders[[#This Row],[Customer ID]],customers!$A$1:$A$1001,customers!$G$1:$G$1001,,0)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3"/>
        <v>189.74999999999997</v>
      </c>
      <c r="N313" t="str">
        <f t="shared" si="14"/>
        <v>Excelsa</v>
      </c>
      <c r="O313" t="str">
        <f t="shared" si="12"/>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_xlfn.XLOOKUP(C314,customers!$A$1:$A$1001,customers!B313:B1313,,0)</f>
        <v>Dianne Chardin</v>
      </c>
      <c r="G314" s="2" t="str">
        <f>IF(_xlfn.XLOOKUP(C314,customers!$A$1:$A$1001,customers!$C$1:$C$1001,,0)=0,"",_xlfn.XLOOKUP(C314,customers!$A$1:$A$1001,customers!$C$1:$C$1001,,0))</f>
        <v>nleethem8o@mac.com</v>
      </c>
      <c r="H314" s="2" t="str">
        <f>_xlfn.XLOOKUP(Orders[[#This Row],[Customer ID]],customers!$A$1:$A$1001,customers!$G$1:$G$1001,,0)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3"/>
        <v>5.97</v>
      </c>
      <c r="N314" t="str">
        <f t="shared" si="14"/>
        <v>Robusta</v>
      </c>
      <c r="O314" t="str">
        <f t="shared" si="12"/>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_xlfn.XLOOKUP(C315,customers!$A$1:$A$1001,customers!B314:B1314,,0)</f>
        <v>Wallis Bernth</v>
      </c>
      <c r="G315" s="2" t="str">
        <f>IF(_xlfn.XLOOKUP(C315,customers!$A$1:$A$1001,customers!$C$1:$C$1001,,0)=0,"",_xlfn.XLOOKUP(C315,customers!$A$1:$A$1001,customers!$C$1:$C$1001,,0))</f>
        <v>anesfield8p@people.com.cn</v>
      </c>
      <c r="H315" s="2" t="str">
        <f>_xlfn.XLOOKUP(Orders[[#This Row],[Customer ID]],customers!$A$1:$A$1001,customers!$G$1:$G$1001,,0)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3"/>
        <v>29.849999999999998</v>
      </c>
      <c r="N315" t="str">
        <f t="shared" si="14"/>
        <v>Robusta</v>
      </c>
      <c r="O315" t="str">
        <f t="shared" si="12"/>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_xlfn.XLOOKUP(C316,customers!$A$1:$A$1001,customers!B315:B1315,,0)</f>
        <v>Faunie Brigham</v>
      </c>
      <c r="G316" s="2" t="str">
        <f>IF(_xlfn.XLOOKUP(C316,customers!$A$1:$A$1001,customers!$C$1:$C$1001,,0)=0,"",_xlfn.XLOOKUP(C316,customers!$A$1:$A$1001,customers!$C$1:$C$1001,,0))</f>
        <v/>
      </c>
      <c r="H316" s="2" t="str">
        <f>_xlfn.XLOOKUP(Orders[[#This Row],[Customer ID]],customers!$A$1:$A$1001,customers!$G$1:$G$1001,,0)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3"/>
        <v>44.75</v>
      </c>
      <c r="N316" t="str">
        <f t="shared" si="14"/>
        <v>Robusta</v>
      </c>
      <c r="O316" t="str">
        <f t="shared" si="12"/>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_xlfn.XLOOKUP(C317,customers!$A$1:$A$1001,customers!B316:B1316,,0)</f>
        <v>Cami Meir</v>
      </c>
      <c r="G317" s="2" t="str">
        <f>IF(_xlfn.XLOOKUP(C317,customers!$A$1:$A$1001,customers!$C$1:$C$1001,,0)=0,"",_xlfn.XLOOKUP(C317,customers!$A$1:$A$1001,customers!$C$1:$C$1001,,0))</f>
        <v>mbrockway8r@ibm.com</v>
      </c>
      <c r="H317" s="2" t="str">
        <f>_xlfn.XLOOKUP(Orders[[#This Row],[Customer ID]],customers!$A$1:$A$1001,customers!$G$1:$G$1001,,0)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3"/>
        <v>34.154999999999994</v>
      </c>
      <c r="N317" t="str">
        <f t="shared" si="14"/>
        <v>Excelsa</v>
      </c>
      <c r="O317" t="str">
        <f t="shared" si="12"/>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_xlfn.XLOOKUP(C318,customers!$A$1:$A$1001,customers!B317:B1317,,0)</f>
        <v>Marjorie Yoxen</v>
      </c>
      <c r="G318" s="2" t="str">
        <f>IF(_xlfn.XLOOKUP(C318,customers!$A$1:$A$1001,customers!$C$1:$C$1001,,0)=0,"",_xlfn.XLOOKUP(C318,customers!$A$1:$A$1001,customers!$C$1:$C$1001,,0))</f>
        <v>nlush8s@dedecms.com</v>
      </c>
      <c r="H318" s="2" t="str">
        <f>_xlfn.XLOOKUP(Orders[[#This Row],[Customer ID]],customers!$A$1:$A$1001,customers!$G$1:$G$1001,,0)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3"/>
        <v>204.92999999999995</v>
      </c>
      <c r="N318" t="str">
        <f t="shared" si="14"/>
        <v>Excelsa</v>
      </c>
      <c r="O318" t="str">
        <f t="shared" si="12"/>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_xlfn.XLOOKUP(C319,customers!$A$1:$A$1001,customers!B318:B1318,,0)</f>
        <v>Lindy Uttermare</v>
      </c>
      <c r="G319" s="2" t="str">
        <f>IF(_xlfn.XLOOKUP(C319,customers!$A$1:$A$1001,customers!$C$1:$C$1001,,0)=0,"",_xlfn.XLOOKUP(C319,customers!$A$1:$A$1001,customers!$C$1:$C$1001,,0))</f>
        <v>smcmillian8t@csmonitor.com</v>
      </c>
      <c r="H319" s="2" t="str">
        <f>_xlfn.XLOOKUP(Orders[[#This Row],[Customer ID]],customers!$A$1:$A$1001,customers!$G$1:$G$1001,,0)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3"/>
        <v>21.87</v>
      </c>
      <c r="N319" t="str">
        <f t="shared" si="14"/>
        <v>Excelsa</v>
      </c>
      <c r="O319" t="str">
        <f t="shared" si="12"/>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_xlfn.XLOOKUP(C320,customers!$A$1:$A$1001,customers!B319:B1319,,0)</f>
        <v>Carolee Winchcombe</v>
      </c>
      <c r="G320" s="2" t="str">
        <f>IF(_xlfn.XLOOKUP(C320,customers!$A$1:$A$1001,customers!$C$1:$C$1001,,0)=0,"",_xlfn.XLOOKUP(C320,customers!$A$1:$A$1001,customers!$C$1:$C$1001,,0))</f>
        <v>tbennison8u@google.cn</v>
      </c>
      <c r="H320" s="2" t="str">
        <f>_xlfn.XLOOKUP(Orders[[#This Row],[Customer ID]],customers!$A$1:$A$1001,customers!$G$1:$G$1001,,0)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3"/>
        <v>51.749999999999993</v>
      </c>
      <c r="N320" t="str">
        <f t="shared" si="14"/>
        <v>Arabica</v>
      </c>
      <c r="O320" t="str">
        <f t="shared" si="12"/>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_xlfn.XLOOKUP(C321,customers!$A$1:$A$1001,customers!B320:B1320,,0)</f>
        <v>Neville Piatto</v>
      </c>
      <c r="G321" s="2" t="str">
        <f>IF(_xlfn.XLOOKUP(C321,customers!$A$1:$A$1001,customers!$C$1:$C$1001,,0)=0,"",_xlfn.XLOOKUP(C321,customers!$A$1:$A$1001,customers!$C$1:$C$1001,,0))</f>
        <v>gtweed8v@yolasite.com</v>
      </c>
      <c r="H321" s="2" t="str">
        <f>_xlfn.XLOOKUP(Orders[[#This Row],[Customer ID]],customers!$A$1:$A$1001,customers!$G$1:$G$1001,,0)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3"/>
        <v>8.25</v>
      </c>
      <c r="N321" t="str">
        <f t="shared" si="14"/>
        <v>Excelsa</v>
      </c>
      <c r="O321" t="str">
        <f t="shared" si="12"/>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_xlfn.XLOOKUP(C322,customers!$A$1:$A$1001,customers!B321:B1321,,0)</f>
        <v>Jeno Capey</v>
      </c>
      <c r="G322" s="2" t="str">
        <f>IF(_xlfn.XLOOKUP(C322,customers!$A$1:$A$1001,customers!$C$1:$C$1001,,0)=0,"",_xlfn.XLOOKUP(C322,customers!$A$1:$A$1001,customers!$C$1:$C$1001,,0))</f>
        <v>gtweed8v@yolasite.com</v>
      </c>
      <c r="H322" s="2" t="str">
        <f>_xlfn.XLOOKUP(Orders[[#This Row],[Customer ID]],customers!$A$1:$A$1001,customers!$G$1:$G$1001,,0)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3"/>
        <v>19.424999999999997</v>
      </c>
      <c r="N322" t="str">
        <f t="shared" si="14"/>
        <v>Arabica</v>
      </c>
      <c r="O322" t="str">
        <f t="shared" ref="O322:O385" si="15">IF(J322="M","Medium",IF(J322="L","Light",IF(J322="D","Dark","")))</f>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_xlfn.XLOOKUP(C323,customers!$A$1:$A$1001,customers!B322:B1322,,0)</f>
        <v>Maggy Baistow</v>
      </c>
      <c r="G323" s="2" t="str">
        <f>IF(_xlfn.XLOOKUP(C323,customers!$A$1:$A$1001,customers!$C$1:$C$1001,,0)=0,"",_xlfn.XLOOKUP(C323,customers!$A$1:$A$1001,customers!$C$1:$C$1001,,0))</f>
        <v>ggoggin8x@wix.com</v>
      </c>
      <c r="H323" s="2" t="str">
        <f>_xlfn.XLOOKUP(Orders[[#This Row],[Customer ID]],customers!$A$1:$A$1001,customers!$G$1:$G$1001,,0)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6">L323*E323</f>
        <v>20.25</v>
      </c>
      <c r="N323" t="str">
        <f t="shared" ref="N323:N386" si="17">IF(I323="Rob","Robusta",IF(I323="Exc","Excelsa",IF(I323="Ara","Arabica",IF(I323="Lib","Liberica",""))))</f>
        <v>Arabica</v>
      </c>
      <c r="O323" t="str">
        <f t="shared" si="15"/>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_xlfn.XLOOKUP(C324,customers!$A$1:$A$1001,customers!B323:B1323,,0)</f>
        <v>Marne Mingey</v>
      </c>
      <c r="G324" s="2" t="str">
        <f>IF(_xlfn.XLOOKUP(C324,customers!$A$1:$A$1001,customers!$C$1:$C$1001,,0)=0,"",_xlfn.XLOOKUP(C324,customers!$A$1:$A$1001,customers!$C$1:$C$1001,,0))</f>
        <v>sjeyness8y@biglobe.ne.jp</v>
      </c>
      <c r="H324" s="2" t="str">
        <f>_xlfn.XLOOKUP(Orders[[#This Row],[Customer ID]],customers!$A$1:$A$1001,customers!$G$1:$G$1001,,0)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6"/>
        <v>23.31</v>
      </c>
      <c r="N324" t="str">
        <f t="shared" si="17"/>
        <v>Liberica</v>
      </c>
      <c r="O324" t="str">
        <f t="shared" si="15"/>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_xlfn.XLOOKUP(C325,customers!$A$1:$A$1001,customers!B324:B1324,,0)</f>
        <v>Dottie Rallin</v>
      </c>
      <c r="G325" s="2" t="str">
        <f>IF(_xlfn.XLOOKUP(C325,customers!$A$1:$A$1001,customers!$C$1:$C$1001,,0)=0,"",_xlfn.XLOOKUP(C325,customers!$A$1:$A$1001,customers!$C$1:$C$1001,,0))</f>
        <v>dbonhome8z@shinystat.com</v>
      </c>
      <c r="H325" s="2" t="str">
        <f>_xlfn.XLOOKUP(Orders[[#This Row],[Customer ID]],customers!$A$1:$A$1001,customers!$G$1:$G$1001,,0)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6"/>
        <v>18.225000000000001</v>
      </c>
      <c r="N325" t="str">
        <f t="shared" si="17"/>
        <v>Excelsa</v>
      </c>
      <c r="O325" t="str">
        <f t="shared" si="15"/>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_xlfn.XLOOKUP(C326,customers!$A$1:$A$1001,customers!B325:B1325,,0)</f>
        <v>Tuckie Mathonnet</v>
      </c>
      <c r="G326" s="2" t="str">
        <f>IF(_xlfn.XLOOKUP(C326,customers!$A$1:$A$1001,customers!$C$1:$C$1001,,0)=0,"",_xlfn.XLOOKUP(C326,customers!$A$1:$A$1001,customers!$C$1:$C$1001,,0))</f>
        <v/>
      </c>
      <c r="H326" s="2" t="str">
        <f>_xlfn.XLOOKUP(Orders[[#This Row],[Customer ID]],customers!$A$1:$A$1001,customers!$G$1:$G$1001,,0)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6"/>
        <v>13.75</v>
      </c>
      <c r="N326" t="str">
        <f t="shared" si="17"/>
        <v>Excelsa</v>
      </c>
      <c r="O326" t="str">
        <f t="shared" si="15"/>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_xlfn.XLOOKUP(C327,customers!$A$1:$A$1001,customers!B326:B1326,,0)</f>
        <v>Cecily Stebbings</v>
      </c>
      <c r="G327" s="2" t="str">
        <f>IF(_xlfn.XLOOKUP(C327,customers!$A$1:$A$1001,customers!$C$1:$C$1001,,0)=0,"",_xlfn.XLOOKUP(C327,customers!$A$1:$A$1001,customers!$C$1:$C$1001,,0))</f>
        <v>tle91@epa.gov</v>
      </c>
      <c r="H327" s="2" t="str">
        <f>_xlfn.XLOOKUP(Orders[[#This Row],[Customer ID]],customers!$A$1:$A$1001,customers!$G$1:$G$1001,,0)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6"/>
        <v>29.784999999999997</v>
      </c>
      <c r="N327" t="str">
        <f t="shared" si="17"/>
        <v>Arabica</v>
      </c>
      <c r="O327" t="str">
        <f t="shared" si="15"/>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_xlfn.XLOOKUP(C328,customers!$A$1:$A$1001,customers!B327:B1327,,0)</f>
        <v>Rhetta Zywicki</v>
      </c>
      <c r="G328" s="2" t="str">
        <f>IF(_xlfn.XLOOKUP(C328,customers!$A$1:$A$1001,customers!$C$1:$C$1001,,0)=0,"",_xlfn.XLOOKUP(C328,customers!$A$1:$A$1001,customers!$C$1:$C$1001,,0))</f>
        <v/>
      </c>
      <c r="H328" s="2" t="str">
        <f>_xlfn.XLOOKUP(Orders[[#This Row],[Customer ID]],customers!$A$1:$A$1001,customers!$G$1:$G$1001,,0)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6"/>
        <v>44.75</v>
      </c>
      <c r="N328" t="str">
        <f t="shared" si="17"/>
        <v>Robusta</v>
      </c>
      <c r="O328" t="str">
        <f t="shared" si="15"/>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_xlfn.XLOOKUP(C329,customers!$A$1:$A$1001,customers!B328:B1328,,0)</f>
        <v>Marvin Malloy</v>
      </c>
      <c r="G329" s="2" t="str">
        <f>IF(_xlfn.XLOOKUP(C329,customers!$A$1:$A$1001,customers!$C$1:$C$1001,,0)=0,"",_xlfn.XLOOKUP(C329,customers!$A$1:$A$1001,customers!$C$1:$C$1001,,0))</f>
        <v>balldridge93@yandex.ru</v>
      </c>
      <c r="H329" s="2" t="str">
        <f>_xlfn.XLOOKUP(Orders[[#This Row],[Customer ID]],customers!$A$1:$A$1001,customers!$G$1:$G$1001,,0)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6"/>
        <v>44.75</v>
      </c>
      <c r="N329" t="str">
        <f t="shared" si="17"/>
        <v>Robusta</v>
      </c>
      <c r="O329" t="str">
        <f t="shared" si="15"/>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_xlfn.XLOOKUP(C330,customers!$A$1:$A$1001,customers!B329:B1329,,0)</f>
        <v>Sylas Jennaroy</v>
      </c>
      <c r="G330" s="2" t="str">
        <f>IF(_xlfn.XLOOKUP(C330,customers!$A$1:$A$1001,customers!$C$1:$C$1001,,0)=0,"",_xlfn.XLOOKUP(C330,customers!$A$1:$A$1001,customers!$C$1:$C$1001,,0))</f>
        <v/>
      </c>
      <c r="H330" s="2" t="str">
        <f>_xlfn.XLOOKUP(Orders[[#This Row],[Customer ID]],customers!$A$1:$A$1001,customers!$G$1:$G$1001,,0)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6"/>
        <v>38.04</v>
      </c>
      <c r="N330" t="str">
        <f t="shared" si="17"/>
        <v>Liberica</v>
      </c>
      <c r="O330" t="str">
        <f t="shared" si="15"/>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_xlfn.XLOOKUP(C331,customers!$A$1:$A$1001,customers!B330:B1330,,0)</f>
        <v>Hewitt Jarret</v>
      </c>
      <c r="G331" s="2" t="str">
        <f>IF(_xlfn.XLOOKUP(C331,customers!$A$1:$A$1001,customers!$C$1:$C$1001,,0)=0,"",_xlfn.XLOOKUP(C331,customers!$A$1:$A$1001,customers!$C$1:$C$1001,,0))</f>
        <v>lgoodger95@guardian.co.uk</v>
      </c>
      <c r="H331" s="2" t="str">
        <f>_xlfn.XLOOKUP(Orders[[#This Row],[Customer ID]],customers!$A$1:$A$1001,customers!$G$1:$G$1001,,0)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6"/>
        <v>21.479999999999997</v>
      </c>
      <c r="N331" t="str">
        <f t="shared" si="17"/>
        <v>Robusta</v>
      </c>
      <c r="O331" t="str">
        <f t="shared" si="15"/>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_xlfn.XLOOKUP(C332,customers!$A$1:$A$1001,customers!B331:B1331,,0)</f>
        <v>Ardith Chill</v>
      </c>
      <c r="G332" s="2" t="str">
        <f>IF(_xlfn.XLOOKUP(C332,customers!$A$1:$A$1001,customers!$C$1:$C$1001,,0)=0,"",_xlfn.XLOOKUP(C332,customers!$A$1:$A$1001,customers!$C$1:$C$1001,,0))</f>
        <v>smcmillian8t@csmonitor.com</v>
      </c>
      <c r="H332" s="2" t="str">
        <f>_xlfn.XLOOKUP(Orders[[#This Row],[Customer ID]],customers!$A$1:$A$1001,customers!$G$1:$G$1001,,0)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6"/>
        <v>16.11</v>
      </c>
      <c r="N332" t="str">
        <f t="shared" si="17"/>
        <v>Robusta</v>
      </c>
      <c r="O332" t="str">
        <f t="shared" si="15"/>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_xlfn.XLOOKUP(C333,customers!$A$1:$A$1001,customers!B332:B1332,,0)</f>
        <v>Shermy Moseby</v>
      </c>
      <c r="G333" s="2" t="str">
        <f>IF(_xlfn.XLOOKUP(C333,customers!$A$1:$A$1001,customers!$C$1:$C$1001,,0)=0,"",_xlfn.XLOOKUP(C333,customers!$A$1:$A$1001,customers!$C$1:$C$1001,,0))</f>
        <v>cdrewett97@wikipedia.org</v>
      </c>
      <c r="H333" s="2" t="str">
        <f>_xlfn.XLOOKUP(Orders[[#This Row],[Customer ID]],customers!$A$1:$A$1001,customers!$G$1:$G$1001,,0)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6"/>
        <v>22.884999999999998</v>
      </c>
      <c r="N333" t="str">
        <f t="shared" si="17"/>
        <v>Robusta</v>
      </c>
      <c r="O333" t="str">
        <f t="shared" si="15"/>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_xlfn.XLOOKUP(C334,customers!$A$1:$A$1001,customers!B333:B1333,,0)</f>
        <v>Ira Sjostrom</v>
      </c>
      <c r="G334" s="2" t="str">
        <f>IF(_xlfn.XLOOKUP(C334,customers!$A$1:$A$1001,customers!$C$1:$C$1001,,0)=0,"",_xlfn.XLOOKUP(C334,customers!$A$1:$A$1001,customers!$C$1:$C$1001,,0))</f>
        <v>qparsons98@blogtalkradio.com</v>
      </c>
      <c r="H334" s="2" t="str">
        <f>_xlfn.XLOOKUP(Orders[[#This Row],[Customer ID]],customers!$A$1:$A$1001,customers!$G$1:$G$1001,,0)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6"/>
        <v>17.91</v>
      </c>
      <c r="N334" t="str">
        <f t="shared" si="17"/>
        <v>Arabica</v>
      </c>
      <c r="O334" t="str">
        <f t="shared" si="15"/>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_xlfn.XLOOKUP(C335,customers!$A$1:$A$1001,customers!B334:B1334,,0)</f>
        <v>Jermaine Branchett</v>
      </c>
      <c r="G335" s="2" t="str">
        <f>IF(_xlfn.XLOOKUP(C335,customers!$A$1:$A$1001,customers!$C$1:$C$1001,,0)=0,"",_xlfn.XLOOKUP(C335,customers!$A$1:$A$1001,customers!$C$1:$C$1001,,0))</f>
        <v>vceely99@auda.org.au</v>
      </c>
      <c r="H335" s="2" t="str">
        <f>_xlfn.XLOOKUP(Orders[[#This Row],[Customer ID]],customers!$A$1:$A$1001,customers!$G$1:$G$1001,,0)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6"/>
        <v>23.88</v>
      </c>
      <c r="N335" t="str">
        <f t="shared" si="17"/>
        <v>Robusta</v>
      </c>
      <c r="O335" t="str">
        <f t="shared" si="15"/>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_xlfn.XLOOKUP(C336,customers!$A$1:$A$1001,customers!B335:B1335,,0)</f>
        <v>Janella Millett</v>
      </c>
      <c r="G336" s="2" t="str">
        <f>IF(_xlfn.XLOOKUP(C336,customers!$A$1:$A$1001,customers!$C$1:$C$1001,,0)=0,"",_xlfn.XLOOKUP(C336,customers!$A$1:$A$1001,customers!$C$1:$C$1001,,0))</f>
        <v/>
      </c>
      <c r="H336" s="2" t="str">
        <f>_xlfn.XLOOKUP(Orders[[#This Row],[Customer ID]],customers!$A$1:$A$1001,customers!$G$1:$G$1001,,0)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6"/>
        <v>59.75</v>
      </c>
      <c r="N336" t="str">
        <f t="shared" si="17"/>
        <v>Robusta</v>
      </c>
      <c r="O336" t="str">
        <f t="shared" si="15"/>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_xlfn.XLOOKUP(C337,customers!$A$1:$A$1001,customers!B336:B1336,,0)</f>
        <v>Cecil Weatherall</v>
      </c>
      <c r="G337" s="2" t="str">
        <f>IF(_xlfn.XLOOKUP(C337,customers!$A$1:$A$1001,customers!$C$1:$C$1001,,0)=0,"",_xlfn.XLOOKUP(C337,customers!$A$1:$A$1001,customers!$C$1:$C$1001,,0))</f>
        <v>cvasiliev9b@discuz.net</v>
      </c>
      <c r="H337" s="2" t="str">
        <f>_xlfn.XLOOKUP(Orders[[#This Row],[Customer ID]],customers!$A$1:$A$1001,customers!$G$1:$G$1001,,0)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6"/>
        <v>28.53</v>
      </c>
      <c r="N337" t="str">
        <f t="shared" si="17"/>
        <v>Liberica</v>
      </c>
      <c r="O337" t="str">
        <f t="shared" si="15"/>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_xlfn.XLOOKUP(C338,customers!$A$1:$A$1001,customers!B337:B1337,,0)</f>
        <v>Layne Imason</v>
      </c>
      <c r="G338" s="2" t="str">
        <f>IF(_xlfn.XLOOKUP(C338,customers!$A$1:$A$1001,customers!$C$1:$C$1001,,0)=0,"",_xlfn.XLOOKUP(C338,customers!$A$1:$A$1001,customers!$C$1:$C$1001,,0))</f>
        <v>tomoylan9c@liveinternet.ru</v>
      </c>
      <c r="H338" s="2" t="str">
        <f>_xlfn.XLOOKUP(Orders[[#This Row],[Customer ID]],customers!$A$1:$A$1001,customers!$G$1:$G$1001,,0)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6"/>
        <v>45</v>
      </c>
      <c r="N338" t="str">
        <f t="shared" si="17"/>
        <v>Arabica</v>
      </c>
      <c r="O338" t="str">
        <f t="shared" si="15"/>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_xlfn.XLOOKUP(C339,customers!$A$1:$A$1001,customers!B338:B1338,,0)</f>
        <v>Corrie Wass</v>
      </c>
      <c r="G339" s="2" t="str">
        <f>IF(_xlfn.XLOOKUP(C339,customers!$A$1:$A$1001,customers!$C$1:$C$1001,,0)=0,"",_xlfn.XLOOKUP(C339,customers!$A$1:$A$1001,customers!$C$1:$C$1001,,0))</f>
        <v/>
      </c>
      <c r="H339" s="2" t="str">
        <f>_xlfn.XLOOKUP(Orders[[#This Row],[Customer ID]],customers!$A$1:$A$1001,customers!$G$1:$G$1001,,0)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6"/>
        <v>55.89</v>
      </c>
      <c r="N339" t="str">
        <f t="shared" si="17"/>
        <v>Excelsa</v>
      </c>
      <c r="O339" t="str">
        <f t="shared" si="15"/>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_xlfn.XLOOKUP(C340,customers!$A$1:$A$1001,customers!B339:B1339,,0)</f>
        <v>Gabey Cogan</v>
      </c>
      <c r="G340" s="2" t="str">
        <f>IF(_xlfn.XLOOKUP(C340,customers!$A$1:$A$1001,customers!$C$1:$C$1001,,0)=0,"",_xlfn.XLOOKUP(C340,customers!$A$1:$A$1001,customers!$C$1:$C$1001,,0))</f>
        <v>wfetherston9e@constantcontact.com</v>
      </c>
      <c r="H340" s="2" t="str">
        <f>_xlfn.XLOOKUP(Orders[[#This Row],[Customer ID]],customers!$A$1:$A$1001,customers!$G$1:$G$1001,,0)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6"/>
        <v>59.4</v>
      </c>
      <c r="N340" t="str">
        <f t="shared" si="17"/>
        <v>Excelsa</v>
      </c>
      <c r="O340" t="str">
        <f t="shared" si="15"/>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_xlfn.XLOOKUP(C341,customers!$A$1:$A$1001,customers!B340:B1340,,0)</f>
        <v>Milty Middis</v>
      </c>
      <c r="G341" s="2" t="str">
        <f>IF(_xlfn.XLOOKUP(C341,customers!$A$1:$A$1001,customers!$C$1:$C$1001,,0)=0,"",_xlfn.XLOOKUP(C341,customers!$A$1:$A$1001,customers!$C$1:$C$1001,,0))</f>
        <v>erasmus9f@techcrunch.com</v>
      </c>
      <c r="H341" s="2" t="str">
        <f>_xlfn.XLOOKUP(Orders[[#This Row],[Customer ID]],customers!$A$1:$A$1001,customers!$G$1:$G$1001,,0)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6"/>
        <v>7.29</v>
      </c>
      <c r="N341" t="str">
        <f t="shared" si="17"/>
        <v>Excelsa</v>
      </c>
      <c r="O341" t="str">
        <f t="shared" si="15"/>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_xlfn.XLOOKUP(C342,customers!$A$1:$A$1001,customers!B341:B1341,,0)</f>
        <v>Anjanette Goldie</v>
      </c>
      <c r="G342" s="2" t="str">
        <f>IF(_xlfn.XLOOKUP(C342,customers!$A$1:$A$1001,customers!$C$1:$C$1001,,0)=0,"",_xlfn.XLOOKUP(C342,customers!$A$1:$A$1001,customers!$C$1:$C$1001,,0))</f>
        <v>wgiorgioni9g@wikipedia.org</v>
      </c>
      <c r="H342" s="2" t="str">
        <f>_xlfn.XLOOKUP(Orders[[#This Row],[Customer ID]],customers!$A$1:$A$1001,customers!$G$1:$G$1001,,0)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6"/>
        <v>7.29</v>
      </c>
      <c r="N342" t="str">
        <f t="shared" si="17"/>
        <v>Excelsa</v>
      </c>
      <c r="O342" t="str">
        <f t="shared" si="15"/>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_xlfn.XLOOKUP(C343,customers!$A$1:$A$1001,customers!B342:B1342,,0)</f>
        <v>Laryssa Benediktovich</v>
      </c>
      <c r="G343" s="2" t="str">
        <f>IF(_xlfn.XLOOKUP(C343,customers!$A$1:$A$1001,customers!$C$1:$C$1001,,0)=0,"",_xlfn.XLOOKUP(C343,customers!$A$1:$A$1001,customers!$C$1:$C$1001,,0))</f>
        <v>lscargle9h@myspace.com</v>
      </c>
      <c r="H343" s="2" t="str">
        <f>_xlfn.XLOOKUP(Orders[[#This Row],[Customer ID]],customers!$A$1:$A$1001,customers!$G$1:$G$1001,,0)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6"/>
        <v>17.82</v>
      </c>
      <c r="N343" t="str">
        <f t="shared" si="17"/>
        <v>Excelsa</v>
      </c>
      <c r="O343" t="str">
        <f t="shared" si="15"/>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_xlfn.XLOOKUP(C344,customers!$A$1:$A$1001,customers!B343:B1343,,0)</f>
        <v>Theo Jacobovitz</v>
      </c>
      <c r="G344" s="2" t="str">
        <f>IF(_xlfn.XLOOKUP(C344,customers!$A$1:$A$1001,customers!$C$1:$C$1001,,0)=0,"",_xlfn.XLOOKUP(C344,customers!$A$1:$A$1001,customers!$C$1:$C$1001,,0))</f>
        <v>lscargle9h@myspace.com</v>
      </c>
      <c r="H344" s="2" t="str">
        <f>_xlfn.XLOOKUP(Orders[[#This Row],[Customer ID]],customers!$A$1:$A$1001,customers!$G$1:$G$1001,,0)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6"/>
        <v>38.849999999999994</v>
      </c>
      <c r="N344" t="str">
        <f t="shared" si="17"/>
        <v>Liberica</v>
      </c>
      <c r="O344" t="str">
        <f t="shared" si="15"/>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_xlfn.XLOOKUP(C345,customers!$A$1:$A$1001,customers!B344:B1344,,0)</f>
        <v>Deonne Shortall</v>
      </c>
      <c r="G345" s="2" t="str">
        <f>IF(_xlfn.XLOOKUP(C345,customers!$A$1:$A$1001,customers!$C$1:$C$1001,,0)=0,"",_xlfn.XLOOKUP(C345,customers!$A$1:$A$1001,customers!$C$1:$C$1001,,0))</f>
        <v>nclimance9j@europa.eu</v>
      </c>
      <c r="H345" s="2" t="str">
        <f>_xlfn.XLOOKUP(Orders[[#This Row],[Customer ID]],customers!$A$1:$A$1001,customers!$G$1:$G$1001,,0)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6"/>
        <v>32.22</v>
      </c>
      <c r="N345" t="str">
        <f t="shared" si="17"/>
        <v>Robusta</v>
      </c>
      <c r="O345" t="str">
        <f t="shared" si="15"/>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_xlfn.XLOOKUP(C346,customers!$A$1:$A$1001,customers!B345:B1345,,0)</f>
        <v>Kevan Grinsted</v>
      </c>
      <c r="G346" s="2" t="str">
        <f>IF(_xlfn.XLOOKUP(C346,customers!$A$1:$A$1001,customers!$C$1:$C$1001,,0)=0,"",_xlfn.XLOOKUP(C346,customers!$A$1:$A$1001,customers!$C$1:$C$1001,,0))</f>
        <v/>
      </c>
      <c r="H346" s="2" t="str">
        <f>_xlfn.XLOOKUP(Orders[[#This Row],[Customer ID]],customers!$A$1:$A$1001,customers!$G$1:$G$1001,,0)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6"/>
        <v>19.899999999999999</v>
      </c>
      <c r="N346" t="str">
        <f t="shared" si="17"/>
        <v>Robusta</v>
      </c>
      <c r="O346" t="str">
        <f t="shared" si="15"/>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_xlfn.XLOOKUP(C347,customers!$A$1:$A$1001,customers!B346:B1346,,0)</f>
        <v>Francesco Dressel</v>
      </c>
      <c r="G347" s="2" t="str">
        <f>IF(_xlfn.XLOOKUP(C347,customers!$A$1:$A$1001,customers!$C$1:$C$1001,,0)=0,"",_xlfn.XLOOKUP(C347,customers!$A$1:$A$1001,customers!$C$1:$C$1001,,0))</f>
        <v>asnazle9l@oracle.com</v>
      </c>
      <c r="H347" s="2" t="str">
        <f>_xlfn.XLOOKUP(Orders[[#This Row],[Customer ID]],customers!$A$1:$A$1001,customers!$G$1:$G$1001,,0)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6"/>
        <v>59.75</v>
      </c>
      <c r="N347" t="str">
        <f t="shared" si="17"/>
        <v>Robusta</v>
      </c>
      <c r="O347" t="str">
        <f t="shared" si="15"/>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_xlfn.XLOOKUP(C348,customers!$A$1:$A$1001,customers!B347:B1347,,0)</f>
        <v>Ambrosio Weinmann</v>
      </c>
      <c r="G348" s="2" t="str">
        <f>IF(_xlfn.XLOOKUP(C348,customers!$A$1:$A$1001,customers!$C$1:$C$1001,,0)=0,"",_xlfn.XLOOKUP(C348,customers!$A$1:$A$1001,customers!$C$1:$C$1001,,0))</f>
        <v>rworg9m@arstechnica.com</v>
      </c>
      <c r="H348" s="2" t="str">
        <f>_xlfn.XLOOKUP(Orders[[#This Row],[Customer ID]],customers!$A$1:$A$1001,customers!$G$1:$G$1001,,0)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6"/>
        <v>23.31</v>
      </c>
      <c r="N348" t="str">
        <f t="shared" si="17"/>
        <v>Arabica</v>
      </c>
      <c r="O348" t="str">
        <f t="shared" si="15"/>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_xlfn.XLOOKUP(C349,customers!$A$1:$A$1001,customers!B348:B1348,,0)</f>
        <v>Roxie Deaconson</v>
      </c>
      <c r="G349" s="2" t="str">
        <f>IF(_xlfn.XLOOKUP(C349,customers!$A$1:$A$1001,customers!$C$1:$C$1001,,0)=0,"",_xlfn.XLOOKUP(C349,customers!$A$1:$A$1001,customers!$C$1:$C$1001,,0))</f>
        <v>ldanes9n@umn.edu</v>
      </c>
      <c r="H349" s="2" t="str">
        <f>_xlfn.XLOOKUP(Orders[[#This Row],[Customer ID]],customers!$A$1:$A$1001,customers!$G$1:$G$1001,,0)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6"/>
        <v>43.650000000000006</v>
      </c>
      <c r="N349" t="str">
        <f t="shared" si="17"/>
        <v>Liberica</v>
      </c>
      <c r="O349" t="str">
        <f t="shared" si="15"/>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_xlfn.XLOOKUP(C350,customers!$A$1:$A$1001,customers!B349:B1349,,0)</f>
        <v>Johna Bluck</v>
      </c>
      <c r="G350" s="2" t="str">
        <f>IF(_xlfn.XLOOKUP(C350,customers!$A$1:$A$1001,customers!$C$1:$C$1001,,0)=0,"",_xlfn.XLOOKUP(C350,customers!$A$1:$A$1001,customers!$C$1:$C$1001,,0))</f>
        <v>skeynd9o@narod.ru</v>
      </c>
      <c r="H350" s="2" t="str">
        <f>_xlfn.XLOOKUP(Orders[[#This Row],[Customer ID]],customers!$A$1:$A$1001,customers!$G$1:$G$1001,,0)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6"/>
        <v>204.92999999999995</v>
      </c>
      <c r="N350" t="str">
        <f t="shared" si="17"/>
        <v>Excelsa</v>
      </c>
      <c r="O350" t="str">
        <f t="shared" si="15"/>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_xlfn.XLOOKUP(C351,customers!$A$1:$A$1001,customers!B350:B1350,,0)</f>
        <v>Jimmy Dymoke</v>
      </c>
      <c r="G351" s="2" t="str">
        <f>IF(_xlfn.XLOOKUP(C351,customers!$A$1:$A$1001,customers!$C$1:$C$1001,,0)=0,"",_xlfn.XLOOKUP(C351,customers!$A$1:$A$1001,customers!$C$1:$C$1001,,0))</f>
        <v>ddaveridge9p@arstechnica.com</v>
      </c>
      <c r="H351" s="2" t="str">
        <f>_xlfn.XLOOKUP(Orders[[#This Row],[Customer ID]],customers!$A$1:$A$1001,customers!$G$1:$G$1001,,0)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6"/>
        <v>14.339999999999998</v>
      </c>
      <c r="N351" t="str">
        <f t="shared" si="17"/>
        <v>Robusta</v>
      </c>
      <c r="O351" t="str">
        <f t="shared" si="15"/>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_xlfn.XLOOKUP(C352,customers!$A$1:$A$1001,customers!B351:B1351,,0)</f>
        <v>Barrett Gudde</v>
      </c>
      <c r="G352" s="2" t="str">
        <f>IF(_xlfn.XLOOKUP(C352,customers!$A$1:$A$1001,customers!$C$1:$C$1001,,0)=0,"",_xlfn.XLOOKUP(C352,customers!$A$1:$A$1001,customers!$C$1:$C$1001,,0))</f>
        <v>jawdry9q@utexas.edu</v>
      </c>
      <c r="H352" s="2" t="str">
        <f>_xlfn.XLOOKUP(Orders[[#This Row],[Customer ID]],customers!$A$1:$A$1001,customers!$G$1:$G$1001,,0)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6"/>
        <v>23.88</v>
      </c>
      <c r="N352" t="str">
        <f t="shared" si="17"/>
        <v>Arabica</v>
      </c>
      <c r="O352" t="str">
        <f t="shared" si="15"/>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_xlfn.XLOOKUP(C353,customers!$A$1:$A$1001,customers!B352:B1352,,0)</f>
        <v>Vivyan Dunning</v>
      </c>
      <c r="G353" s="2" t="str">
        <f>IF(_xlfn.XLOOKUP(C353,customers!$A$1:$A$1001,customers!$C$1:$C$1001,,0)=0,"",_xlfn.XLOOKUP(C353,customers!$A$1:$A$1001,customers!$C$1:$C$1001,,0))</f>
        <v>eryles9r@fastcompany.com</v>
      </c>
      <c r="H353" s="2" t="str">
        <f>_xlfn.XLOOKUP(Orders[[#This Row],[Customer ID]],customers!$A$1:$A$1001,customers!$G$1:$G$1001,,0)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6"/>
        <v>22.5</v>
      </c>
      <c r="N353" t="str">
        <f t="shared" si="17"/>
        <v>Arabica</v>
      </c>
      <c r="O353" t="str">
        <f t="shared" si="15"/>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_xlfn.XLOOKUP(C354,customers!$A$1:$A$1001,customers!B353:B1353,,0)</f>
        <v>Milty Middis</v>
      </c>
      <c r="G354" s="2" t="str">
        <f>IF(_xlfn.XLOOKUP(C354,customers!$A$1:$A$1001,customers!$C$1:$C$1001,,0)=0,"",_xlfn.XLOOKUP(C354,customers!$A$1:$A$1001,customers!$C$1:$C$1001,,0))</f>
        <v/>
      </c>
      <c r="H354" s="2" t="str">
        <f>_xlfn.XLOOKUP(Orders[[#This Row],[Customer ID]],customers!$A$1:$A$1001,customers!$G$1:$G$1001,,0)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6"/>
        <v>36.450000000000003</v>
      </c>
      <c r="N354" t="str">
        <f t="shared" si="17"/>
        <v>Excelsa</v>
      </c>
      <c r="O354" t="str">
        <f t="shared" si="15"/>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_xlfn.XLOOKUP(C355,customers!$A$1:$A$1001,customers!B354:B1354,,0)</f>
        <v>Barrie Fallowes</v>
      </c>
      <c r="G355" s="2" t="str">
        <f>IF(_xlfn.XLOOKUP(C355,customers!$A$1:$A$1001,customers!$C$1:$C$1001,,0)=0,"",_xlfn.XLOOKUP(C355,customers!$A$1:$A$1001,customers!$C$1:$C$1001,,0))</f>
        <v/>
      </c>
      <c r="H355" s="2" t="str">
        <f>_xlfn.XLOOKUP(Orders[[#This Row],[Customer ID]],customers!$A$1:$A$1001,customers!$G$1:$G$1001,,0)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6"/>
        <v>27</v>
      </c>
      <c r="N355" t="str">
        <f t="shared" si="17"/>
        <v>Arabica</v>
      </c>
      <c r="O355" t="str">
        <f t="shared" si="15"/>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_xlfn.XLOOKUP(C356,customers!$A$1:$A$1001,customers!B355:B1355,,0)</f>
        <v>Shelli De Banke</v>
      </c>
      <c r="G356" s="2" t="str">
        <f>IF(_xlfn.XLOOKUP(C356,customers!$A$1:$A$1001,customers!$C$1:$C$1001,,0)=0,"",_xlfn.XLOOKUP(C356,customers!$A$1:$A$1001,customers!$C$1:$C$1001,,0))</f>
        <v>jcaldicott9u@usda.gov</v>
      </c>
      <c r="H356" s="2" t="str">
        <f>_xlfn.XLOOKUP(Orders[[#This Row],[Customer ID]],customers!$A$1:$A$1001,customers!$G$1:$G$1001,,0)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6"/>
        <v>155.24999999999997</v>
      </c>
      <c r="N356" t="str">
        <f t="shared" si="17"/>
        <v>Arabica</v>
      </c>
      <c r="O356" t="str">
        <f t="shared" si="15"/>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_xlfn.XLOOKUP(C357,customers!$A$1:$A$1001,customers!B356:B1356,,0)</f>
        <v>Stearne Count</v>
      </c>
      <c r="G357" s="2" t="str">
        <f>IF(_xlfn.XLOOKUP(C357,customers!$A$1:$A$1001,customers!$C$1:$C$1001,,0)=0,"",_xlfn.XLOOKUP(C357,customers!$A$1:$A$1001,customers!$C$1:$C$1001,,0))</f>
        <v>mvedmore9v@a8.net</v>
      </c>
      <c r="H357" s="2" t="str">
        <f>_xlfn.XLOOKUP(Orders[[#This Row],[Customer ID]],customers!$A$1:$A$1001,customers!$G$1:$G$1001,,0)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6"/>
        <v>114.42499999999998</v>
      </c>
      <c r="N357" t="str">
        <f t="shared" si="17"/>
        <v>Arabica</v>
      </c>
      <c r="O357" t="str">
        <f t="shared" si="15"/>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_xlfn.XLOOKUP(C358,customers!$A$1:$A$1001,customers!B357:B1357,,0)</f>
        <v>Silas Deehan</v>
      </c>
      <c r="G358" s="2" t="str">
        <f>IF(_xlfn.XLOOKUP(C358,customers!$A$1:$A$1001,customers!$C$1:$C$1001,,0)=0,"",_xlfn.XLOOKUP(C358,customers!$A$1:$A$1001,customers!$C$1:$C$1001,,0))</f>
        <v>wromao9w@chronoengine.com</v>
      </c>
      <c r="H358" s="2" t="str">
        <f>_xlfn.XLOOKUP(Orders[[#This Row],[Customer ID]],customers!$A$1:$A$1001,customers!$G$1:$G$1001,,0)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6"/>
        <v>51.8</v>
      </c>
      <c r="N358" t="str">
        <f t="shared" si="17"/>
        <v>Liberica</v>
      </c>
      <c r="O358" t="str">
        <f t="shared" si="15"/>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_xlfn.XLOOKUP(C359,customers!$A$1:$A$1001,customers!B358:B1358,,0)</f>
        <v>Alon Pllu</v>
      </c>
      <c r="G359" s="2" t="str">
        <f>IF(_xlfn.XLOOKUP(C359,customers!$A$1:$A$1001,customers!$C$1:$C$1001,,0)=0,"",_xlfn.XLOOKUP(C359,customers!$A$1:$A$1001,customers!$C$1:$C$1001,,0))</f>
        <v/>
      </c>
      <c r="H359" s="2" t="str">
        <f>_xlfn.XLOOKUP(Orders[[#This Row],[Customer ID]],customers!$A$1:$A$1001,customers!$G$1:$G$1001,,0)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6"/>
        <v>155.24999999999997</v>
      </c>
      <c r="N359" t="str">
        <f t="shared" si="17"/>
        <v>Arabica</v>
      </c>
      <c r="O359" t="str">
        <f t="shared" si="15"/>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_xlfn.XLOOKUP(C360,customers!$A$1:$A$1001,customers!B359:B1359,,0)</f>
        <v>Selestina Greedyer</v>
      </c>
      <c r="G360" s="2" t="str">
        <f>IF(_xlfn.XLOOKUP(C360,customers!$A$1:$A$1001,customers!$C$1:$C$1001,,0)=0,"",_xlfn.XLOOKUP(C360,customers!$A$1:$A$1001,customers!$C$1:$C$1001,,0))</f>
        <v>tcotmore9y@amazonaws.com</v>
      </c>
      <c r="H360" s="2" t="str">
        <f>_xlfn.XLOOKUP(Orders[[#This Row],[Customer ID]],customers!$A$1:$A$1001,customers!$G$1:$G$1001,,0)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6"/>
        <v>29.784999999999997</v>
      </c>
      <c r="N360" t="str">
        <f t="shared" si="17"/>
        <v>Arabica</v>
      </c>
      <c r="O360" t="str">
        <f t="shared" si="15"/>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_xlfn.XLOOKUP(C361,customers!$A$1:$A$1001,customers!B360:B1360,,0)</f>
        <v>Darice Heaford</v>
      </c>
      <c r="G361" s="2" t="str">
        <f>IF(_xlfn.XLOOKUP(C361,customers!$A$1:$A$1001,customers!$C$1:$C$1001,,0)=0,"",_xlfn.XLOOKUP(C361,customers!$A$1:$A$1001,customers!$C$1:$C$1001,,0))</f>
        <v>yskipsey9z@spotify.com</v>
      </c>
      <c r="H361" s="2" t="str">
        <f>_xlfn.XLOOKUP(Orders[[#This Row],[Customer ID]],customers!$A$1:$A$1001,customers!$G$1:$G$1001,,0)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6"/>
        <v>21.509999999999998</v>
      </c>
      <c r="N361" t="str">
        <f t="shared" si="17"/>
        <v>Robusta</v>
      </c>
      <c r="O361" t="str">
        <f t="shared" si="15"/>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_xlfn.XLOOKUP(C362,customers!$A$1:$A$1001,customers!B361:B1361,,0)</f>
        <v>Reynolds Crookshanks</v>
      </c>
      <c r="G362" s="2" t="str">
        <f>IF(_xlfn.XLOOKUP(C362,customers!$A$1:$A$1001,customers!$C$1:$C$1001,,0)=0,"",_xlfn.XLOOKUP(C362,customers!$A$1:$A$1001,customers!$C$1:$C$1001,,0))</f>
        <v>ncorpsa0@gmpg.org</v>
      </c>
      <c r="H362" s="2" t="str">
        <f>_xlfn.XLOOKUP(Orders[[#This Row],[Customer ID]],customers!$A$1:$A$1001,customers!$G$1:$G$1001,,0)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6"/>
        <v>41.169999999999995</v>
      </c>
      <c r="N362" t="str">
        <f t="shared" si="17"/>
        <v>Robusta</v>
      </c>
      <c r="O362" t="str">
        <f t="shared" si="15"/>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_xlfn.XLOOKUP(C363,customers!$A$1:$A$1001,customers!B362:B1362,,0)</f>
        <v>Niels Leake</v>
      </c>
      <c r="G363" s="2" t="str">
        <f>IF(_xlfn.XLOOKUP(C363,customers!$A$1:$A$1001,customers!$C$1:$C$1001,,0)=0,"",_xlfn.XLOOKUP(C363,customers!$A$1:$A$1001,customers!$C$1:$C$1001,,0))</f>
        <v>ncorpsa0@gmpg.org</v>
      </c>
      <c r="H363" s="2" t="str">
        <f>_xlfn.XLOOKUP(Orders[[#This Row],[Customer ID]],customers!$A$1:$A$1001,customers!$G$1:$G$1001,,0)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6"/>
        <v>5.97</v>
      </c>
      <c r="N363" t="str">
        <f t="shared" si="17"/>
        <v>Robusta</v>
      </c>
      <c r="O363" t="str">
        <f t="shared" si="15"/>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_xlfn.XLOOKUP(C364,customers!$A$1:$A$1001,customers!B363:B1363,,0)</f>
        <v>Nico Hubert</v>
      </c>
      <c r="G364" s="2" t="str">
        <f>IF(_xlfn.XLOOKUP(C364,customers!$A$1:$A$1001,customers!$C$1:$C$1001,,0)=0,"",_xlfn.XLOOKUP(C364,customers!$A$1:$A$1001,customers!$C$1:$C$1001,,0))</f>
        <v>fbabbera2@stanford.edu</v>
      </c>
      <c r="H364" s="2" t="str">
        <f>_xlfn.XLOOKUP(Orders[[#This Row],[Customer ID]],customers!$A$1:$A$1001,customers!$G$1:$G$1001,,0)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6"/>
        <v>74.25</v>
      </c>
      <c r="N364" t="str">
        <f t="shared" si="17"/>
        <v>Excelsa</v>
      </c>
      <c r="O364" t="str">
        <f t="shared" si="15"/>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_xlfn.XLOOKUP(C365,customers!$A$1:$A$1001,customers!B364:B1364,,0)</f>
        <v>Derrek Allpress</v>
      </c>
      <c r="G365" s="2" t="str">
        <f>IF(_xlfn.XLOOKUP(C365,customers!$A$1:$A$1001,customers!$C$1:$C$1001,,0)=0,"",_xlfn.XLOOKUP(C365,customers!$A$1:$A$1001,customers!$C$1:$C$1001,,0))</f>
        <v>kloxtona3@opensource.org</v>
      </c>
      <c r="H365" s="2" t="str">
        <f>_xlfn.XLOOKUP(Orders[[#This Row],[Customer ID]],customers!$A$1:$A$1001,customers!$G$1:$G$1001,,0)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6"/>
        <v>87.300000000000011</v>
      </c>
      <c r="N365" t="str">
        <f t="shared" si="17"/>
        <v>Liberica</v>
      </c>
      <c r="O365" t="str">
        <f t="shared" si="15"/>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_xlfn.XLOOKUP(C366,customers!$A$1:$A$1001,customers!B365:B1365,,0)</f>
        <v>Rochette Huscroft</v>
      </c>
      <c r="G366" s="2" t="str">
        <f>IF(_xlfn.XLOOKUP(C366,customers!$A$1:$A$1001,customers!$C$1:$C$1001,,0)=0,"",_xlfn.XLOOKUP(C366,customers!$A$1:$A$1001,customers!$C$1:$C$1001,,0))</f>
        <v>ptoffula4@posterous.com</v>
      </c>
      <c r="H366" s="2" t="str">
        <f>_xlfn.XLOOKUP(Orders[[#This Row],[Customer ID]],customers!$A$1:$A$1001,customers!$G$1:$G$1001,,0)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6"/>
        <v>72.900000000000006</v>
      </c>
      <c r="N366" t="str">
        <f t="shared" si="17"/>
        <v>Excelsa</v>
      </c>
      <c r="O366" t="str">
        <f t="shared" si="15"/>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_xlfn.XLOOKUP(C367,customers!$A$1:$A$1001,customers!B366:B1366,,0)</f>
        <v>Andie Rudram</v>
      </c>
      <c r="G367" s="2" t="str">
        <f>IF(_xlfn.XLOOKUP(C367,customers!$A$1:$A$1001,customers!$C$1:$C$1001,,0)=0,"",_xlfn.XLOOKUP(C367,customers!$A$1:$A$1001,customers!$C$1:$C$1001,,0))</f>
        <v>cgwinnetta5@behance.net</v>
      </c>
      <c r="H367" s="2" t="str">
        <f>_xlfn.XLOOKUP(Orders[[#This Row],[Customer ID]],customers!$A$1:$A$1001,customers!$G$1:$G$1001,,0)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6"/>
        <v>7.77</v>
      </c>
      <c r="N367" t="str">
        <f t="shared" si="17"/>
        <v>Liberica</v>
      </c>
      <c r="O367" t="str">
        <f t="shared" si="15"/>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_xlfn.XLOOKUP(C368,customers!$A$1:$A$1001,customers!B367:B1367,,0)</f>
        <v>Jacquelyn Maha</v>
      </c>
      <c r="G368" s="2" t="str">
        <f>IF(_xlfn.XLOOKUP(C368,customers!$A$1:$A$1001,customers!$C$1:$C$1001,,0)=0,"",_xlfn.XLOOKUP(C368,customers!$A$1:$A$1001,customers!$C$1:$C$1001,,0))</f>
        <v/>
      </c>
      <c r="H368" s="2" t="str">
        <f>_xlfn.XLOOKUP(Orders[[#This Row],[Customer ID]],customers!$A$1:$A$1001,customers!$G$1:$G$1001,,0)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6"/>
        <v>43.74</v>
      </c>
      <c r="N368" t="str">
        <f t="shared" si="17"/>
        <v>Excelsa</v>
      </c>
      <c r="O368" t="str">
        <f t="shared" si="15"/>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_xlfn.XLOOKUP(C369,customers!$A$1:$A$1001,customers!B368:B1368,,0)</f>
        <v>Alica Kift</v>
      </c>
      <c r="G369" s="2" t="str">
        <f>IF(_xlfn.XLOOKUP(C369,customers!$A$1:$A$1001,customers!$C$1:$C$1001,,0)=0,"",_xlfn.XLOOKUP(C369,customers!$A$1:$A$1001,customers!$C$1:$C$1001,,0))</f>
        <v/>
      </c>
      <c r="H369" s="2" t="str">
        <f>_xlfn.XLOOKUP(Orders[[#This Row],[Customer ID]],customers!$A$1:$A$1001,customers!$G$1:$G$1001,,0)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6"/>
        <v>8.73</v>
      </c>
      <c r="N369" t="str">
        <f t="shared" si="17"/>
        <v>Liberica</v>
      </c>
      <c r="O369" t="str">
        <f t="shared" si="15"/>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_xlfn.XLOOKUP(C370,customers!$A$1:$A$1001,customers!B369:B1369,,0)</f>
        <v>Jarret Toye</v>
      </c>
      <c r="G370" s="2" t="str">
        <f>IF(_xlfn.XLOOKUP(C370,customers!$A$1:$A$1001,customers!$C$1:$C$1001,,0)=0,"",_xlfn.XLOOKUP(C370,customers!$A$1:$A$1001,customers!$C$1:$C$1001,,0))</f>
        <v>lflaoniera8@wordpress.org</v>
      </c>
      <c r="H370" s="2" t="str">
        <f>_xlfn.XLOOKUP(Orders[[#This Row],[Customer ID]],customers!$A$1:$A$1001,customers!$G$1:$G$1001,,0)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6"/>
        <v>63.249999999999993</v>
      </c>
      <c r="N370" t="str">
        <f t="shared" si="17"/>
        <v>Excelsa</v>
      </c>
      <c r="O370" t="str">
        <f t="shared" si="15"/>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_xlfn.XLOOKUP(C371,customers!$A$1:$A$1001,customers!B370:B1370,,0)</f>
        <v>Natal Vigrass</v>
      </c>
      <c r="G371" s="2" t="str">
        <f>IF(_xlfn.XLOOKUP(C371,customers!$A$1:$A$1001,customers!$C$1:$C$1001,,0)=0,"",_xlfn.XLOOKUP(C371,customers!$A$1:$A$1001,customers!$C$1:$C$1001,,0))</f>
        <v/>
      </c>
      <c r="H371" s="2" t="str">
        <f>_xlfn.XLOOKUP(Orders[[#This Row],[Customer ID]],customers!$A$1:$A$1001,customers!$G$1:$G$1001,,0)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6"/>
        <v>8.91</v>
      </c>
      <c r="N371" t="str">
        <f t="shared" si="17"/>
        <v>Excelsa</v>
      </c>
      <c r="O371" t="str">
        <f t="shared" si="15"/>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_xlfn.XLOOKUP(C372,customers!$A$1:$A$1001,customers!B371:B1371,,0)</f>
        <v>Kandace Cragell</v>
      </c>
      <c r="G372" s="2" t="str">
        <f>IF(_xlfn.XLOOKUP(C372,customers!$A$1:$A$1001,customers!$C$1:$C$1001,,0)=0,"",_xlfn.XLOOKUP(C372,customers!$A$1:$A$1001,customers!$C$1:$C$1001,,0))</f>
        <v>ccatchesideaa@macromedia.com</v>
      </c>
      <c r="H372" s="2" t="str">
        <f>_xlfn.XLOOKUP(Orders[[#This Row],[Customer ID]],customers!$A$1:$A$1001,customers!$G$1:$G$1001,,0)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6"/>
        <v>24.3</v>
      </c>
      <c r="N372" t="str">
        <f t="shared" si="17"/>
        <v>Excelsa</v>
      </c>
      <c r="O372" t="str">
        <f t="shared" si="15"/>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_xlfn.XLOOKUP(C373,customers!$A$1:$A$1001,customers!B372:B1372,,0)</f>
        <v>Reese Lidgey</v>
      </c>
      <c r="G373" s="2" t="str">
        <f>IF(_xlfn.XLOOKUP(C373,customers!$A$1:$A$1001,customers!$C$1:$C$1001,,0)=0,"",_xlfn.XLOOKUP(C373,customers!$A$1:$A$1001,customers!$C$1:$C$1001,,0))</f>
        <v>cgibbonsonab@accuweather.com</v>
      </c>
      <c r="H373" s="2" t="str">
        <f>_xlfn.XLOOKUP(Orders[[#This Row],[Customer ID]],customers!$A$1:$A$1001,customers!$G$1:$G$1001,,0)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6"/>
        <v>46.62</v>
      </c>
      <c r="N373" t="str">
        <f t="shared" si="17"/>
        <v>Arabica</v>
      </c>
      <c r="O373" t="str">
        <f t="shared" si="15"/>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_xlfn.XLOOKUP(C374,customers!$A$1:$A$1001,customers!B373:B1373,,0)</f>
        <v>Samuele Klaaassen</v>
      </c>
      <c r="G374" s="2" t="str">
        <f>IF(_xlfn.XLOOKUP(C374,customers!$A$1:$A$1001,customers!$C$1:$C$1001,,0)=0,"",_xlfn.XLOOKUP(C374,customers!$A$1:$A$1001,customers!$C$1:$C$1001,,0))</f>
        <v>tfarraac@behance.net</v>
      </c>
      <c r="H374" s="2" t="str">
        <f>_xlfn.XLOOKUP(Orders[[#This Row],[Customer ID]],customers!$A$1:$A$1001,customers!$G$1:$G$1001,,0)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6"/>
        <v>43.019999999999996</v>
      </c>
      <c r="N374" t="str">
        <f t="shared" si="17"/>
        <v>Robusta</v>
      </c>
      <c r="O374" t="str">
        <f t="shared" si="15"/>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_xlfn.XLOOKUP(C375,customers!$A$1:$A$1001,customers!B374:B1374,,0)</f>
        <v>Hussein Olliff</v>
      </c>
      <c r="G375" s="2" t="str">
        <f>IF(_xlfn.XLOOKUP(C375,customers!$A$1:$A$1001,customers!$C$1:$C$1001,,0)=0,"",_xlfn.XLOOKUP(C375,customers!$A$1:$A$1001,customers!$C$1:$C$1001,,0))</f>
        <v/>
      </c>
      <c r="H375" s="2" t="str">
        <f>_xlfn.XLOOKUP(Orders[[#This Row],[Customer ID]],customers!$A$1:$A$1001,customers!$G$1:$G$1001,,0)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6"/>
        <v>17.91</v>
      </c>
      <c r="N375" t="str">
        <f t="shared" si="17"/>
        <v>Arabica</v>
      </c>
      <c r="O375" t="str">
        <f t="shared" si="15"/>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_xlfn.XLOOKUP(C376,customers!$A$1:$A$1001,customers!B375:B1375,,0)</f>
        <v>Felita Eshmade</v>
      </c>
      <c r="G376" s="2" t="str">
        <f>IF(_xlfn.XLOOKUP(C376,customers!$A$1:$A$1001,customers!$C$1:$C$1001,,0)=0,"",_xlfn.XLOOKUP(C376,customers!$A$1:$A$1001,customers!$C$1:$C$1001,,0))</f>
        <v>gbamfieldae@yellowpages.com</v>
      </c>
      <c r="H376" s="2" t="str">
        <f>_xlfn.XLOOKUP(Orders[[#This Row],[Customer ID]],customers!$A$1:$A$1001,customers!$G$1:$G$1001,,0)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6"/>
        <v>38.04</v>
      </c>
      <c r="N376" t="str">
        <f t="shared" si="17"/>
        <v>Liberica</v>
      </c>
      <c r="O376" t="str">
        <f t="shared" si="15"/>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_xlfn.XLOOKUP(C377,customers!$A$1:$A$1001,customers!B376:B1376,,0)</f>
        <v>Hazel Iacopini</v>
      </c>
      <c r="G377" s="2" t="str">
        <f>IF(_xlfn.XLOOKUP(C377,customers!$A$1:$A$1001,customers!$C$1:$C$1001,,0)=0,"",_xlfn.XLOOKUP(C377,customers!$A$1:$A$1001,customers!$C$1:$C$1001,,0))</f>
        <v>whollingdaleaf@about.me</v>
      </c>
      <c r="H377" s="2" t="str">
        <f>_xlfn.XLOOKUP(Orders[[#This Row],[Customer ID]],customers!$A$1:$A$1001,customers!$G$1:$G$1001,,0)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6"/>
        <v>6.75</v>
      </c>
      <c r="N377" t="str">
        <f t="shared" si="17"/>
        <v>Arabica</v>
      </c>
      <c r="O377" t="str">
        <f t="shared" si="15"/>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_xlfn.XLOOKUP(C378,customers!$A$1:$A$1001,customers!B377:B1377,,0)</f>
        <v>Bran Sterke</v>
      </c>
      <c r="G378" s="2" t="str">
        <f>IF(_xlfn.XLOOKUP(C378,customers!$A$1:$A$1001,customers!$C$1:$C$1001,,0)=0,"",_xlfn.XLOOKUP(C378,customers!$A$1:$A$1001,customers!$C$1:$C$1001,,0))</f>
        <v>jdeag@xrea.com</v>
      </c>
      <c r="H378" s="2" t="str">
        <f>_xlfn.XLOOKUP(Orders[[#This Row],[Customer ID]],customers!$A$1:$A$1001,customers!$G$1:$G$1001,,0)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6"/>
        <v>5.97</v>
      </c>
      <c r="N378" t="str">
        <f t="shared" si="17"/>
        <v>Robusta</v>
      </c>
      <c r="O378" t="str">
        <f t="shared" si="15"/>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_xlfn.XLOOKUP(C379,customers!$A$1:$A$1001,customers!B378:B1378,,0)</f>
        <v>Philomena Traite</v>
      </c>
      <c r="G379" s="2" t="str">
        <f>IF(_xlfn.XLOOKUP(C379,customers!$A$1:$A$1001,customers!$C$1:$C$1001,,0)=0,"",_xlfn.XLOOKUP(C379,customers!$A$1:$A$1001,customers!$C$1:$C$1001,,0))</f>
        <v>vskulletah@tinyurl.com</v>
      </c>
      <c r="H379" s="2" t="str">
        <f>_xlfn.XLOOKUP(Orders[[#This Row],[Customer ID]],customers!$A$1:$A$1001,customers!$G$1:$G$1001,,0)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6"/>
        <v>8.0549999999999997</v>
      </c>
      <c r="N379" t="str">
        <f t="shared" si="17"/>
        <v>Robusta</v>
      </c>
      <c r="O379" t="str">
        <f t="shared" si="15"/>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_xlfn.XLOOKUP(C380,customers!$A$1:$A$1001,customers!B379:B1379,,0)</f>
        <v>Fernando Sulman</v>
      </c>
      <c r="G380" s="2" t="str">
        <f>IF(_xlfn.XLOOKUP(C380,customers!$A$1:$A$1001,customers!$C$1:$C$1001,,0)=0,"",_xlfn.XLOOKUP(C380,customers!$A$1:$A$1001,customers!$C$1:$C$1001,,0))</f>
        <v>jrudeforthai@wunderground.com</v>
      </c>
      <c r="H380" s="2" t="str">
        <f>_xlfn.XLOOKUP(Orders[[#This Row],[Customer ID]],customers!$A$1:$A$1001,customers!$G$1:$G$1001,,0)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6"/>
        <v>23.31</v>
      </c>
      <c r="N380" t="str">
        <f t="shared" si="17"/>
        <v>Arabica</v>
      </c>
      <c r="O380" t="str">
        <f t="shared" si="15"/>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_xlfn.XLOOKUP(C381,customers!$A$1:$A$1001,customers!B380:B1380,,0)</f>
        <v>Lorelei Nardoni</v>
      </c>
      <c r="G381" s="2" t="str">
        <f>IF(_xlfn.XLOOKUP(C381,customers!$A$1:$A$1001,customers!$C$1:$C$1001,,0)=0,"",_xlfn.XLOOKUP(C381,customers!$A$1:$A$1001,customers!$C$1:$C$1001,,0))</f>
        <v>atomaszewskiaj@answers.com</v>
      </c>
      <c r="H381" s="2" t="str">
        <f>_xlfn.XLOOKUP(Orders[[#This Row],[Customer ID]],customers!$A$1:$A$1001,customers!$G$1:$G$1001,,0)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6"/>
        <v>43.019999999999996</v>
      </c>
      <c r="N381" t="str">
        <f t="shared" si="17"/>
        <v>Robusta</v>
      </c>
      <c r="O381" t="str">
        <f t="shared" si="15"/>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_xlfn.XLOOKUP(C382,customers!$A$1:$A$1001,customers!B381:B1381,,0)</f>
        <v>Barrie Fallowes</v>
      </c>
      <c r="G382" s="2" t="str">
        <f>IF(_xlfn.XLOOKUP(C382,customers!$A$1:$A$1001,customers!$C$1:$C$1001,,0)=0,"",_xlfn.XLOOKUP(C382,customers!$A$1:$A$1001,customers!$C$1:$C$1001,,0))</f>
        <v/>
      </c>
      <c r="H382" s="2" t="str">
        <f>_xlfn.XLOOKUP(Orders[[#This Row],[Customer ID]],customers!$A$1:$A$1001,customers!$G$1:$G$1001,,0)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6"/>
        <v>23.31</v>
      </c>
      <c r="N382" t="str">
        <f t="shared" si="17"/>
        <v>Liberica</v>
      </c>
      <c r="O382" t="str">
        <f t="shared" si="15"/>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_xlfn.XLOOKUP(C383,customers!$A$1:$A$1001,customers!B382:B1382,,0)</f>
        <v>Sharona Danilchik</v>
      </c>
      <c r="G383" s="2" t="str">
        <f>IF(_xlfn.XLOOKUP(C383,customers!$A$1:$A$1001,customers!$C$1:$C$1001,,0)=0,"",_xlfn.XLOOKUP(C383,customers!$A$1:$A$1001,customers!$C$1:$C$1001,,0))</f>
        <v>pbessal@qq.com</v>
      </c>
      <c r="H383" s="2" t="str">
        <f>_xlfn.XLOOKUP(Orders[[#This Row],[Customer ID]],customers!$A$1:$A$1001,customers!$G$1:$G$1001,,0)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6"/>
        <v>14.924999999999999</v>
      </c>
      <c r="N383" t="str">
        <f t="shared" si="17"/>
        <v>Arabica</v>
      </c>
      <c r="O383" t="str">
        <f t="shared" si="15"/>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_xlfn.XLOOKUP(C384,customers!$A$1:$A$1001,customers!B383:B1383,,0)</f>
        <v>Bobby Folomkin</v>
      </c>
      <c r="G384" s="2" t="str">
        <f>IF(_xlfn.XLOOKUP(C384,customers!$A$1:$A$1001,customers!$C$1:$C$1001,,0)=0,"",_xlfn.XLOOKUP(C384,customers!$A$1:$A$1001,customers!$C$1:$C$1001,,0))</f>
        <v>ewindressam@marketwatch.com</v>
      </c>
      <c r="H384" s="2" t="str">
        <f>_xlfn.XLOOKUP(Orders[[#This Row],[Customer ID]],customers!$A$1:$A$1001,customers!$G$1:$G$1001,,0)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6"/>
        <v>21.87</v>
      </c>
      <c r="N384" t="str">
        <f t="shared" si="17"/>
        <v>Excelsa</v>
      </c>
      <c r="O384" t="str">
        <f t="shared" si="15"/>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_xlfn.XLOOKUP(C385,customers!$A$1:$A$1001,customers!B384:B1384,,0)</f>
        <v>Riva De Micoli</v>
      </c>
      <c r="G385" s="2" t="str">
        <f>IF(_xlfn.XLOOKUP(C385,customers!$A$1:$A$1001,customers!$C$1:$C$1001,,0)=0,"",_xlfn.XLOOKUP(C385,customers!$A$1:$A$1001,customers!$C$1:$C$1001,,0))</f>
        <v/>
      </c>
      <c r="H385" s="2" t="str">
        <f>_xlfn.XLOOKUP(Orders[[#This Row],[Customer ID]],customers!$A$1:$A$1001,customers!$G$1:$G$1001,,0)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6"/>
        <v>53.46</v>
      </c>
      <c r="N385" t="str">
        <f t="shared" si="17"/>
        <v>Excelsa</v>
      </c>
      <c r="O385" t="str">
        <f t="shared" si="15"/>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_xlfn.XLOOKUP(C386,customers!$A$1:$A$1001,customers!B385:B1385,,0)</f>
        <v>Krishnah Incogna</v>
      </c>
      <c r="G386" s="2" t="str">
        <f>IF(_xlfn.XLOOKUP(C386,customers!$A$1:$A$1001,customers!$C$1:$C$1001,,0)=0,"",_xlfn.XLOOKUP(C386,customers!$A$1:$A$1001,customers!$C$1:$C$1001,,0))</f>
        <v/>
      </c>
      <c r="H386" s="2" t="str">
        <f>_xlfn.XLOOKUP(Orders[[#This Row],[Customer ID]],customers!$A$1:$A$1001,customers!$G$1:$G$1001,,0)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6"/>
        <v>119.13999999999999</v>
      </c>
      <c r="N386" t="str">
        <f t="shared" si="17"/>
        <v>Arabica</v>
      </c>
      <c r="O386" t="str">
        <f t="shared" ref="O386:O449" si="18">IF(J386="M","Medium",IF(J386="L","Light",IF(J386="D","Dark","")))</f>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_xlfn.XLOOKUP(C387,customers!$A$1:$A$1001,customers!B386:B1386,,0)</f>
        <v>Martie Brimilcombe</v>
      </c>
      <c r="G387" s="2" t="str">
        <f>IF(_xlfn.XLOOKUP(C387,customers!$A$1:$A$1001,customers!$C$1:$C$1001,,0)=0,"",_xlfn.XLOOKUP(C387,customers!$A$1:$A$1001,customers!$C$1:$C$1001,,0))</f>
        <v>vbaumadierap@google.cn</v>
      </c>
      <c r="H387" s="2" t="str">
        <f>_xlfn.XLOOKUP(Orders[[#This Row],[Customer ID]],customers!$A$1:$A$1001,customers!$G$1:$G$1001,,0)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9">L387*E387</f>
        <v>43.650000000000006</v>
      </c>
      <c r="N387" t="str">
        <f t="shared" ref="N387:N450" si="20">IF(I387="Rob","Robusta",IF(I387="Exc","Excelsa",IF(I387="Ara","Arabica",IF(I387="Lib","Liberica",""))))</f>
        <v>Liberica</v>
      </c>
      <c r="O387" t="str">
        <f t="shared" si="18"/>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_xlfn.XLOOKUP(C388,customers!$A$1:$A$1001,customers!B387:B1387,,0)</f>
        <v>Mellisa Mebes</v>
      </c>
      <c r="G388" s="2" t="str">
        <f>IF(_xlfn.XLOOKUP(C388,customers!$A$1:$A$1001,customers!$C$1:$C$1001,,0)=0,"",_xlfn.XLOOKUP(C388,customers!$A$1:$A$1001,customers!$C$1:$C$1001,,0))</f>
        <v/>
      </c>
      <c r="H388" s="2" t="str">
        <f>_xlfn.XLOOKUP(Orders[[#This Row],[Customer ID]],customers!$A$1:$A$1001,customers!$G$1:$G$1001,,0)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9"/>
        <v>17.91</v>
      </c>
      <c r="N388" t="str">
        <f t="shared" si="20"/>
        <v>Arabica</v>
      </c>
      <c r="O388" t="str">
        <f t="shared" si="18"/>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_xlfn.XLOOKUP(C389,customers!$A$1:$A$1001,customers!B388:B1388,,0)</f>
        <v>Dorette Hinemoor</v>
      </c>
      <c r="G389" s="2" t="str">
        <f>IF(_xlfn.XLOOKUP(C389,customers!$A$1:$A$1001,customers!$C$1:$C$1001,,0)=0,"",_xlfn.XLOOKUP(C389,customers!$A$1:$A$1001,customers!$C$1:$C$1001,,0))</f>
        <v>sweldsar@wired.com</v>
      </c>
      <c r="H389" s="2" t="str">
        <f>_xlfn.XLOOKUP(Orders[[#This Row],[Customer ID]],customers!$A$1:$A$1001,customers!$G$1:$G$1001,,0)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9"/>
        <v>74.25</v>
      </c>
      <c r="N389" t="str">
        <f t="shared" si="20"/>
        <v>Excelsa</v>
      </c>
      <c r="O389" t="str">
        <f t="shared" si="18"/>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_xlfn.XLOOKUP(C390,customers!$A$1:$A$1001,customers!B389:B1389,,0)</f>
        <v>Jule Deehan</v>
      </c>
      <c r="G390" s="2" t="str">
        <f>IF(_xlfn.XLOOKUP(C390,customers!$A$1:$A$1001,customers!$C$1:$C$1001,,0)=0,"",_xlfn.XLOOKUP(C390,customers!$A$1:$A$1001,customers!$C$1:$C$1001,,0))</f>
        <v>msarvaras@artisteer.com</v>
      </c>
      <c r="H390" s="2" t="str">
        <f>_xlfn.XLOOKUP(Orders[[#This Row],[Customer ID]],customers!$A$1:$A$1001,customers!$G$1:$G$1001,,0)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9"/>
        <v>11.654999999999999</v>
      </c>
      <c r="N390" t="str">
        <f t="shared" si="20"/>
        <v>Liberica</v>
      </c>
      <c r="O390" t="str">
        <f t="shared" si="18"/>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_xlfn.XLOOKUP(C391,customers!$A$1:$A$1001,customers!B390:B1390,,0)</f>
        <v>Devora Maton</v>
      </c>
      <c r="G391" s="2" t="str">
        <f>IF(_xlfn.XLOOKUP(C391,customers!$A$1:$A$1001,customers!$C$1:$C$1001,,0)=0,"",_xlfn.XLOOKUP(C391,customers!$A$1:$A$1001,customers!$C$1:$C$1001,,0))</f>
        <v>ahavickat@nsw.gov.au</v>
      </c>
      <c r="H391" s="2" t="str">
        <f>_xlfn.XLOOKUP(Orders[[#This Row],[Customer ID]],customers!$A$1:$A$1001,customers!$G$1:$G$1001,,0)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9"/>
        <v>23.31</v>
      </c>
      <c r="N391" t="str">
        <f t="shared" si="20"/>
        <v>Liberica</v>
      </c>
      <c r="O391" t="str">
        <f t="shared" si="18"/>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_xlfn.XLOOKUP(C392,customers!$A$1:$A$1001,customers!B391:B1391,,0)</f>
        <v>Verne Dunkerley</v>
      </c>
      <c r="G392" s="2" t="str">
        <f>IF(_xlfn.XLOOKUP(C392,customers!$A$1:$A$1001,customers!$C$1:$C$1001,,0)=0,"",_xlfn.XLOOKUP(C392,customers!$A$1:$A$1001,customers!$C$1:$C$1001,,0))</f>
        <v>sdivinyau@ask.com</v>
      </c>
      <c r="H392" s="2" t="str">
        <f>_xlfn.XLOOKUP(Orders[[#This Row],[Customer ID]],customers!$A$1:$A$1001,customers!$G$1:$G$1001,,0)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9"/>
        <v>14.58</v>
      </c>
      <c r="N392" t="str">
        <f t="shared" si="20"/>
        <v>Excelsa</v>
      </c>
      <c r="O392" t="str">
        <f t="shared" si="18"/>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_xlfn.XLOOKUP(C393,customers!$A$1:$A$1001,customers!B392:B1392,,0)</f>
        <v>Adorne Gregoratti</v>
      </c>
      <c r="G393" s="2" t="str">
        <f>IF(_xlfn.XLOOKUP(C393,customers!$A$1:$A$1001,customers!$C$1:$C$1001,,0)=0,"",_xlfn.XLOOKUP(C393,customers!$A$1:$A$1001,customers!$C$1:$C$1001,,0))</f>
        <v>inorquoyav@businessweek.com</v>
      </c>
      <c r="H393" s="2" t="str">
        <f>_xlfn.XLOOKUP(Orders[[#This Row],[Customer ID]],customers!$A$1:$A$1001,customers!$G$1:$G$1001,,0)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9"/>
        <v>13.5</v>
      </c>
      <c r="N393" t="str">
        <f t="shared" si="20"/>
        <v>Arabica</v>
      </c>
      <c r="O393" t="str">
        <f t="shared" si="18"/>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_xlfn.XLOOKUP(C394,customers!$A$1:$A$1001,customers!B393:B1393,,0)</f>
        <v>Graeme Whitehead</v>
      </c>
      <c r="G394" s="2" t="str">
        <f>IF(_xlfn.XLOOKUP(C394,customers!$A$1:$A$1001,customers!$C$1:$C$1001,,0)=0,"",_xlfn.XLOOKUP(C394,customers!$A$1:$A$1001,customers!$C$1:$C$1001,,0))</f>
        <v>aiddisonaw@usa.gov</v>
      </c>
      <c r="H394" s="2" t="str">
        <f>_xlfn.XLOOKUP(Orders[[#This Row],[Customer ID]],customers!$A$1:$A$1001,customers!$G$1:$G$1001,,0)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9"/>
        <v>89.1</v>
      </c>
      <c r="N394" t="str">
        <f t="shared" si="20"/>
        <v>Excelsa</v>
      </c>
      <c r="O394" t="str">
        <f t="shared" si="18"/>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_xlfn.XLOOKUP(C395,customers!$A$1:$A$1001,customers!B394:B1394,,0)</f>
        <v>Haslett Jodrelle</v>
      </c>
      <c r="G395" s="2" t="str">
        <f>IF(_xlfn.XLOOKUP(C395,customers!$A$1:$A$1001,customers!$C$1:$C$1001,,0)=0,"",_xlfn.XLOOKUP(C395,customers!$A$1:$A$1001,customers!$C$1:$C$1001,,0))</f>
        <v>aiddisonaw@usa.gov</v>
      </c>
      <c r="H395" s="2" t="str">
        <f>_xlfn.XLOOKUP(Orders[[#This Row],[Customer ID]],customers!$A$1:$A$1001,customers!$G$1:$G$1001,,0)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9"/>
        <v>3.8849999999999998</v>
      </c>
      <c r="N395" t="str">
        <f t="shared" si="20"/>
        <v>Arabica</v>
      </c>
      <c r="O395" t="str">
        <f t="shared" si="18"/>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_xlfn.XLOOKUP(C396,customers!$A$1:$A$1001,customers!B395:B1395,,0)</f>
        <v>Kaela Nottram</v>
      </c>
      <c r="G396" s="2" t="str">
        <f>IF(_xlfn.XLOOKUP(C396,customers!$A$1:$A$1001,customers!$C$1:$C$1001,,0)=0,"",_xlfn.XLOOKUP(C396,customers!$A$1:$A$1001,customers!$C$1:$C$1001,,0))</f>
        <v>rlongfielday@bluehost.com</v>
      </c>
      <c r="H396" s="2" t="str">
        <f>_xlfn.XLOOKUP(Orders[[#This Row],[Customer ID]],customers!$A$1:$A$1001,customers!$G$1:$G$1001,,0)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9"/>
        <v>109.93999999999998</v>
      </c>
      <c r="N396" t="str">
        <f t="shared" si="20"/>
        <v>Robusta</v>
      </c>
      <c r="O396" t="str">
        <f t="shared" si="18"/>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_xlfn.XLOOKUP(C397,customers!$A$1:$A$1001,customers!B396:B1396,,0)</f>
        <v>Silvan McShea</v>
      </c>
      <c r="G397" s="2" t="str">
        <f>IF(_xlfn.XLOOKUP(C397,customers!$A$1:$A$1001,customers!$C$1:$C$1001,,0)=0,"",_xlfn.XLOOKUP(C397,customers!$A$1:$A$1001,customers!$C$1:$C$1001,,0))</f>
        <v>gkislingburyaz@samsung.com</v>
      </c>
      <c r="H397" s="2" t="str">
        <f>_xlfn.XLOOKUP(Orders[[#This Row],[Customer ID]],customers!$A$1:$A$1001,customers!$G$1:$G$1001,,0)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9"/>
        <v>46.62</v>
      </c>
      <c r="N397" t="str">
        <f t="shared" si="20"/>
        <v>Liberica</v>
      </c>
      <c r="O397" t="str">
        <f t="shared" si="18"/>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_xlfn.XLOOKUP(C398,customers!$A$1:$A$1001,customers!B397:B1397,,0)</f>
        <v>Jereme Gippes</v>
      </c>
      <c r="G398" s="2" t="str">
        <f>IF(_xlfn.XLOOKUP(C398,customers!$A$1:$A$1001,customers!$C$1:$C$1001,,0)=0,"",_xlfn.XLOOKUP(C398,customers!$A$1:$A$1001,customers!$C$1:$C$1001,,0))</f>
        <v>xgibbonsb0@artisteer.com</v>
      </c>
      <c r="H398" s="2" t="str">
        <f>_xlfn.XLOOKUP(Orders[[#This Row],[Customer ID]],customers!$A$1:$A$1001,customers!$G$1:$G$1001,,0)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9"/>
        <v>38.849999999999994</v>
      </c>
      <c r="N398" t="str">
        <f t="shared" si="20"/>
        <v>Arabica</v>
      </c>
      <c r="O398" t="str">
        <f t="shared" si="18"/>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_xlfn.XLOOKUP(C399,customers!$A$1:$A$1001,customers!B398:B1398,,0)</f>
        <v>Gregorius Trengrove</v>
      </c>
      <c r="G399" s="2" t="str">
        <f>IF(_xlfn.XLOOKUP(C399,customers!$A$1:$A$1001,customers!$C$1:$C$1001,,0)=0,"",_xlfn.XLOOKUP(C399,customers!$A$1:$A$1001,customers!$C$1:$C$1001,,0))</f>
        <v>fparresb1@imageshack.us</v>
      </c>
      <c r="H399" s="2" t="str">
        <f>_xlfn.XLOOKUP(Orders[[#This Row],[Customer ID]],customers!$A$1:$A$1001,customers!$G$1:$G$1001,,0)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9"/>
        <v>31.08</v>
      </c>
      <c r="N399" t="str">
        <f t="shared" si="20"/>
        <v>Liberica</v>
      </c>
      <c r="O399" t="str">
        <f t="shared" si="18"/>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_xlfn.XLOOKUP(C400,customers!$A$1:$A$1001,customers!B399:B1399,,0)</f>
        <v>Merell Zanazzi</v>
      </c>
      <c r="G400" s="2" t="str">
        <f>IF(_xlfn.XLOOKUP(C400,customers!$A$1:$A$1001,customers!$C$1:$C$1001,,0)=0,"",_xlfn.XLOOKUP(C400,customers!$A$1:$A$1001,customers!$C$1:$C$1001,,0))</f>
        <v>gsibrayb2@wsj.com</v>
      </c>
      <c r="H400" s="2" t="str">
        <f>_xlfn.XLOOKUP(Orders[[#This Row],[Customer ID]],customers!$A$1:$A$1001,customers!$G$1:$G$1001,,0)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9"/>
        <v>17.91</v>
      </c>
      <c r="N400" t="str">
        <f t="shared" si="20"/>
        <v>Arabica</v>
      </c>
      <c r="O400" t="str">
        <f t="shared" si="18"/>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_xlfn.XLOOKUP(C401,customers!$A$1:$A$1001,customers!B400:B1400,,0)</f>
        <v>Guenevere Ruggen</v>
      </c>
      <c r="G401" s="2" t="str">
        <f>IF(_xlfn.XLOOKUP(C401,customers!$A$1:$A$1001,customers!$C$1:$C$1001,,0)=0,"",_xlfn.XLOOKUP(C401,customers!$A$1:$A$1001,customers!$C$1:$C$1001,,0))</f>
        <v>ihotchkinb3@mit.edu</v>
      </c>
      <c r="H401" s="2" t="str">
        <f>_xlfn.XLOOKUP(Orders[[#This Row],[Customer ID]],customers!$A$1:$A$1001,customers!$G$1:$G$1001,,0)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9"/>
        <v>167.67000000000002</v>
      </c>
      <c r="N401" t="str">
        <f t="shared" si="20"/>
        <v>Excelsa</v>
      </c>
      <c r="O401" t="str">
        <f t="shared" si="18"/>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_xlfn.XLOOKUP(C402,customers!$A$1:$A$1001,customers!B401:B1401,,0)</f>
        <v>Man Fright</v>
      </c>
      <c r="G402" s="2" t="str">
        <f>IF(_xlfn.XLOOKUP(C402,customers!$A$1:$A$1001,customers!$C$1:$C$1001,,0)=0,"",_xlfn.XLOOKUP(C402,customers!$A$1:$A$1001,customers!$C$1:$C$1001,,0))</f>
        <v>nbroadberrieb4@gnu.org</v>
      </c>
      <c r="H402" s="2" t="str">
        <f>_xlfn.XLOOKUP(Orders[[#This Row],[Customer ID]],customers!$A$1:$A$1001,customers!$G$1:$G$1001,,0)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9"/>
        <v>63.4</v>
      </c>
      <c r="N402" t="str">
        <f t="shared" si="20"/>
        <v>Liberica</v>
      </c>
      <c r="O402" t="str">
        <f t="shared" si="18"/>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_xlfn.XLOOKUP(C403,customers!$A$1:$A$1001,customers!B402:B1402,,0)</f>
        <v>Caddric Krzysztofiak</v>
      </c>
      <c r="G403" s="2" t="str">
        <f>IF(_xlfn.XLOOKUP(C403,customers!$A$1:$A$1001,customers!$C$1:$C$1001,,0)=0,"",_xlfn.XLOOKUP(C403,customers!$A$1:$A$1001,customers!$C$1:$C$1001,,0))</f>
        <v>rpithcockb5@yellowbook.com</v>
      </c>
      <c r="H403" s="2" t="str">
        <f>_xlfn.XLOOKUP(Orders[[#This Row],[Customer ID]],customers!$A$1:$A$1001,customers!$G$1:$G$1001,,0)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9"/>
        <v>8.73</v>
      </c>
      <c r="N403" t="str">
        <f t="shared" si="20"/>
        <v>Liberica</v>
      </c>
      <c r="O403" t="str">
        <f t="shared" si="18"/>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_xlfn.XLOOKUP(C404,customers!$A$1:$A$1001,customers!B403:B1403,,0)</f>
        <v>Jammie Cloke</v>
      </c>
      <c r="G404" s="2" t="str">
        <f>IF(_xlfn.XLOOKUP(C404,customers!$A$1:$A$1001,customers!$C$1:$C$1001,,0)=0,"",_xlfn.XLOOKUP(C404,customers!$A$1:$A$1001,customers!$C$1:$C$1001,,0))</f>
        <v>gcroysdaleb6@nih.gov</v>
      </c>
      <c r="H404" s="2" t="str">
        <f>_xlfn.XLOOKUP(Orders[[#This Row],[Customer ID]],customers!$A$1:$A$1001,customers!$G$1:$G$1001,,0)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9"/>
        <v>26.849999999999998</v>
      </c>
      <c r="N404" t="str">
        <f t="shared" si="20"/>
        <v>Robusta</v>
      </c>
      <c r="O404" t="str">
        <f t="shared" si="18"/>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_xlfn.XLOOKUP(C405,customers!$A$1:$A$1001,customers!B404:B1404,,0)</f>
        <v>Kathleen Diable</v>
      </c>
      <c r="G405" s="2" t="str">
        <f>IF(_xlfn.XLOOKUP(C405,customers!$A$1:$A$1001,customers!$C$1:$C$1001,,0)=0,"",_xlfn.XLOOKUP(C405,customers!$A$1:$A$1001,customers!$C$1:$C$1001,,0))</f>
        <v>bgozzettb7@github.com</v>
      </c>
      <c r="H405" s="2" t="str">
        <f>_xlfn.XLOOKUP(Orders[[#This Row],[Customer ID]],customers!$A$1:$A$1001,customers!$G$1:$G$1001,,0)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9"/>
        <v>9.51</v>
      </c>
      <c r="N405" t="str">
        <f t="shared" si="20"/>
        <v>Liberica</v>
      </c>
      <c r="O405" t="str">
        <f t="shared" si="18"/>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_xlfn.XLOOKUP(C406,customers!$A$1:$A$1001,customers!B405:B1405,,0)</f>
        <v>Agretha Melland</v>
      </c>
      <c r="G406" s="2" t="str">
        <f>IF(_xlfn.XLOOKUP(C406,customers!$A$1:$A$1001,customers!$C$1:$C$1001,,0)=0,"",_xlfn.XLOOKUP(C406,customers!$A$1:$A$1001,customers!$C$1:$C$1001,,0))</f>
        <v>tcraggsb8@house.gov</v>
      </c>
      <c r="H406" s="2" t="str">
        <f>_xlfn.XLOOKUP(Orders[[#This Row],[Customer ID]],customers!$A$1:$A$1001,customers!$G$1:$G$1001,,0)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9"/>
        <v>39.799999999999997</v>
      </c>
      <c r="N406" t="str">
        <f t="shared" si="20"/>
        <v>Arabica</v>
      </c>
      <c r="O406" t="str">
        <f t="shared" si="18"/>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_xlfn.XLOOKUP(C407,customers!$A$1:$A$1001,customers!B406:B1406,,0)</f>
        <v>Alberta Balsdone</v>
      </c>
      <c r="G407" s="2" t="str">
        <f>IF(_xlfn.XLOOKUP(C407,customers!$A$1:$A$1001,customers!$C$1:$C$1001,,0)=0,"",_xlfn.XLOOKUP(C407,customers!$A$1:$A$1001,customers!$C$1:$C$1001,,0))</f>
        <v>lcullrfordb9@xing.com</v>
      </c>
      <c r="H407" s="2" t="str">
        <f>_xlfn.XLOOKUP(Orders[[#This Row],[Customer ID]],customers!$A$1:$A$1001,customers!$G$1:$G$1001,,0)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9"/>
        <v>24.75</v>
      </c>
      <c r="N407" t="str">
        <f t="shared" si="20"/>
        <v>Excelsa</v>
      </c>
      <c r="O407" t="str">
        <f t="shared" si="18"/>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_xlfn.XLOOKUP(C408,customers!$A$1:$A$1001,customers!B407:B1407,,0)</f>
        <v>Micky Glover</v>
      </c>
      <c r="G408" s="2" t="str">
        <f>IF(_xlfn.XLOOKUP(C408,customers!$A$1:$A$1001,customers!$C$1:$C$1001,,0)=0,"",_xlfn.XLOOKUP(C408,customers!$A$1:$A$1001,customers!$C$1:$C$1001,,0))</f>
        <v>arizonba@xing.com</v>
      </c>
      <c r="H408" s="2" t="str">
        <f>_xlfn.XLOOKUP(Orders[[#This Row],[Customer ID]],customers!$A$1:$A$1001,customers!$G$1:$G$1001,,0)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9"/>
        <v>68.75</v>
      </c>
      <c r="N408" t="str">
        <f t="shared" si="20"/>
        <v>Excelsa</v>
      </c>
      <c r="O408" t="str">
        <f t="shared" si="18"/>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_xlfn.XLOOKUP(C409,customers!$A$1:$A$1001,customers!B408:B1408,,0)</f>
        <v>Silvanus Enefer</v>
      </c>
      <c r="G409" s="2" t="str">
        <f>IF(_xlfn.XLOOKUP(C409,customers!$A$1:$A$1001,customers!$C$1:$C$1001,,0)=0,"",_xlfn.XLOOKUP(C409,customers!$A$1:$A$1001,customers!$C$1:$C$1001,,0))</f>
        <v/>
      </c>
      <c r="H409" s="2" t="str">
        <f>_xlfn.XLOOKUP(Orders[[#This Row],[Customer ID]],customers!$A$1:$A$1001,customers!$G$1:$G$1001,,0)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9"/>
        <v>49.5</v>
      </c>
      <c r="N409" t="str">
        <f t="shared" si="20"/>
        <v>Excelsa</v>
      </c>
      <c r="O409" t="str">
        <f t="shared" si="18"/>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_xlfn.XLOOKUP(C410,customers!$A$1:$A$1001,customers!B409:B1409,,0)</f>
        <v>Marvin Gundry</v>
      </c>
      <c r="G410" s="2" t="str">
        <f>IF(_xlfn.XLOOKUP(C410,customers!$A$1:$A$1001,customers!$C$1:$C$1001,,0)=0,"",_xlfn.XLOOKUP(C410,customers!$A$1:$A$1001,customers!$C$1:$C$1001,,0))</f>
        <v>fmiellbc@spiegel.de</v>
      </c>
      <c r="H410" s="2" t="str">
        <f>_xlfn.XLOOKUP(Orders[[#This Row],[Customer ID]],customers!$A$1:$A$1001,customers!$G$1:$G$1001,,0)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9"/>
        <v>51.749999999999993</v>
      </c>
      <c r="N410" t="str">
        <f t="shared" si="20"/>
        <v>Arabica</v>
      </c>
      <c r="O410" t="str">
        <f t="shared" si="18"/>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_xlfn.XLOOKUP(C411,customers!$A$1:$A$1001,customers!B410:B1410,,0)</f>
        <v>Allis Wilmore</v>
      </c>
      <c r="G411" s="2" t="str">
        <f>IF(_xlfn.XLOOKUP(C411,customers!$A$1:$A$1001,customers!$C$1:$C$1001,,0)=0,"",_xlfn.XLOOKUP(C411,customers!$A$1:$A$1001,customers!$C$1:$C$1001,,0))</f>
        <v/>
      </c>
      <c r="H411" s="2" t="str">
        <f>_xlfn.XLOOKUP(Orders[[#This Row],[Customer ID]],customers!$A$1:$A$1001,customers!$G$1:$G$1001,,0)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9"/>
        <v>47.55</v>
      </c>
      <c r="N411" t="str">
        <f t="shared" si="20"/>
        <v>Liberica</v>
      </c>
      <c r="O411" t="str">
        <f t="shared" si="18"/>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_xlfn.XLOOKUP(C412,customers!$A$1:$A$1001,customers!B411:B1411,,0)</f>
        <v>Eustace Stenton</v>
      </c>
      <c r="G412" s="2" t="str">
        <f>IF(_xlfn.XLOOKUP(C412,customers!$A$1:$A$1001,customers!$C$1:$C$1001,,0)=0,"",_xlfn.XLOOKUP(C412,customers!$A$1:$A$1001,customers!$C$1:$C$1001,,0))</f>
        <v/>
      </c>
      <c r="H412" s="2" t="str">
        <f>_xlfn.XLOOKUP(Orders[[#This Row],[Customer ID]],customers!$A$1:$A$1001,customers!$G$1:$G$1001,,0)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9"/>
        <v>15.54</v>
      </c>
      <c r="N412" t="str">
        <f t="shared" si="20"/>
        <v>Arabica</v>
      </c>
      <c r="O412" t="str">
        <f t="shared" si="18"/>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_xlfn.XLOOKUP(C413,customers!$A$1:$A$1001,customers!B412:B1412,,0)</f>
        <v>Lyndsey MacManus</v>
      </c>
      <c r="G413" s="2" t="str">
        <f>IF(_xlfn.XLOOKUP(C413,customers!$A$1:$A$1001,customers!$C$1:$C$1001,,0)=0,"",_xlfn.XLOOKUP(C413,customers!$A$1:$A$1001,customers!$C$1:$C$1001,,0))</f>
        <v/>
      </c>
      <c r="H413" s="2" t="str">
        <f>_xlfn.XLOOKUP(Orders[[#This Row],[Customer ID]],customers!$A$1:$A$1001,customers!$G$1:$G$1001,,0)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9"/>
        <v>87.300000000000011</v>
      </c>
      <c r="N413" t="str">
        <f t="shared" si="20"/>
        <v>Liberica</v>
      </c>
      <c r="O413" t="str">
        <f t="shared" si="18"/>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_xlfn.XLOOKUP(C414,customers!$A$1:$A$1001,customers!B413:B1413,,0)</f>
        <v>Correy Bourner</v>
      </c>
      <c r="G414" s="2" t="str">
        <f>IF(_xlfn.XLOOKUP(C414,customers!$A$1:$A$1001,customers!$C$1:$C$1001,,0)=0,"",_xlfn.XLOOKUP(C414,customers!$A$1:$A$1001,customers!$C$1:$C$1001,,0))</f>
        <v/>
      </c>
      <c r="H414" s="2" t="str">
        <f>_xlfn.XLOOKUP(Orders[[#This Row],[Customer ID]],customers!$A$1:$A$1001,customers!$G$1:$G$1001,,0)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9"/>
        <v>56.25</v>
      </c>
      <c r="N414" t="str">
        <f t="shared" si="20"/>
        <v>Arabica</v>
      </c>
      <c r="O414" t="str">
        <f t="shared" si="18"/>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_xlfn.XLOOKUP(C415,customers!$A$1:$A$1001,customers!B414:B1414,,0)</f>
        <v>Kandy Heddan</v>
      </c>
      <c r="G415" s="2" t="str">
        <f>IF(_xlfn.XLOOKUP(C415,customers!$A$1:$A$1001,customers!$C$1:$C$1001,,0)=0,"",_xlfn.XLOOKUP(C415,customers!$A$1:$A$1001,customers!$C$1:$C$1001,,0))</f>
        <v>wspringallbh@jugem.jp</v>
      </c>
      <c r="H415" s="2" t="str">
        <f>_xlfn.XLOOKUP(Orders[[#This Row],[Customer ID]],customers!$A$1:$A$1001,customers!$G$1:$G$1001,,0)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9"/>
        <v>36.454999999999998</v>
      </c>
      <c r="N415" t="str">
        <f t="shared" si="20"/>
        <v>Liberica</v>
      </c>
      <c r="O415" t="str">
        <f t="shared" si="18"/>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_xlfn.XLOOKUP(C416,customers!$A$1:$A$1001,customers!B415:B1415,,0)</f>
        <v>Adora Roubert</v>
      </c>
      <c r="G416" s="2" t="str">
        <f>IF(_xlfn.XLOOKUP(C416,customers!$A$1:$A$1001,customers!$C$1:$C$1001,,0)=0,"",_xlfn.XLOOKUP(C416,customers!$A$1:$A$1001,customers!$C$1:$C$1001,,0))</f>
        <v/>
      </c>
      <c r="H416" s="2" t="str">
        <f>_xlfn.XLOOKUP(Orders[[#This Row],[Customer ID]],customers!$A$1:$A$1001,customers!$G$1:$G$1001,,0)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9"/>
        <v>10.754999999999999</v>
      </c>
      <c r="N416" t="str">
        <f t="shared" si="20"/>
        <v>Robusta</v>
      </c>
      <c r="O416" t="str">
        <f t="shared" si="18"/>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_xlfn.XLOOKUP(C417,customers!$A$1:$A$1001,customers!B416:B1416,,0)</f>
        <v>Helaina Rainforth</v>
      </c>
      <c r="G417" s="2" t="str">
        <f>IF(_xlfn.XLOOKUP(C417,customers!$A$1:$A$1001,customers!$C$1:$C$1001,,0)=0,"",_xlfn.XLOOKUP(C417,customers!$A$1:$A$1001,customers!$C$1:$C$1001,,0))</f>
        <v>ghawkyensbj@census.gov</v>
      </c>
      <c r="H417" s="2" t="str">
        <f>_xlfn.XLOOKUP(Orders[[#This Row],[Customer ID]],customers!$A$1:$A$1001,customers!$G$1:$G$1001,,0)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9"/>
        <v>8.9550000000000001</v>
      </c>
      <c r="N417" t="str">
        <f t="shared" si="20"/>
        <v>Robusta</v>
      </c>
      <c r="O417" t="str">
        <f t="shared" si="18"/>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_xlfn.XLOOKUP(C418,customers!$A$1:$A$1001,customers!B417:B1417,,0)</f>
        <v>Isac Jesper</v>
      </c>
      <c r="G418" s="2" t="str">
        <f>IF(_xlfn.XLOOKUP(C418,customers!$A$1:$A$1001,customers!$C$1:$C$1001,,0)=0,"",_xlfn.XLOOKUP(C418,customers!$A$1:$A$1001,customers!$C$1:$C$1001,,0))</f>
        <v/>
      </c>
      <c r="H418" s="2" t="str">
        <f>_xlfn.XLOOKUP(Orders[[#This Row],[Customer ID]],customers!$A$1:$A$1001,customers!$G$1:$G$1001,,0)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9"/>
        <v>23.31</v>
      </c>
      <c r="N418" t="str">
        <f t="shared" si="20"/>
        <v>Arabica</v>
      </c>
      <c r="O418" t="str">
        <f t="shared" si="18"/>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_xlfn.XLOOKUP(C419,customers!$A$1:$A$1001,customers!B418:B1418,,0)</f>
        <v>Nadeen Broomer</v>
      </c>
      <c r="G419" s="2" t="str">
        <f>IF(_xlfn.XLOOKUP(C419,customers!$A$1:$A$1001,customers!$C$1:$C$1001,,0)=0,"",_xlfn.XLOOKUP(C419,customers!$A$1:$A$1001,customers!$C$1:$C$1001,,0))</f>
        <v/>
      </c>
      <c r="H419" s="2" t="str">
        <f>_xlfn.XLOOKUP(Orders[[#This Row],[Customer ID]],customers!$A$1:$A$1001,customers!$G$1:$G$1001,,0)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9"/>
        <v>29.784999999999997</v>
      </c>
      <c r="N419" t="str">
        <f t="shared" si="20"/>
        <v>Arabica</v>
      </c>
      <c r="O419" t="str">
        <f t="shared" si="18"/>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_xlfn.XLOOKUP(C420,customers!$A$1:$A$1001,customers!B419:B1419,,0)</f>
        <v>Frans Habbergham</v>
      </c>
      <c r="G420" s="2" t="str">
        <f>IF(_xlfn.XLOOKUP(C420,customers!$A$1:$A$1001,customers!$C$1:$C$1001,,0)=0,"",_xlfn.XLOOKUP(C420,customers!$A$1:$A$1001,customers!$C$1:$C$1001,,0))</f>
        <v>bmcgilvrabm@so-net.ne.jp</v>
      </c>
      <c r="H420" s="2" t="str">
        <f>_xlfn.XLOOKUP(Orders[[#This Row],[Customer ID]],customers!$A$1:$A$1001,customers!$G$1:$G$1001,,0)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9"/>
        <v>148.92499999999998</v>
      </c>
      <c r="N420" t="str">
        <f t="shared" si="20"/>
        <v>Arabica</v>
      </c>
      <c r="O420" t="str">
        <f t="shared" si="18"/>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_xlfn.XLOOKUP(C421,customers!$A$1:$A$1001,customers!B420:B1420,,0)</f>
        <v>Romain Avrashin</v>
      </c>
      <c r="G421" s="2" t="str">
        <f>IF(_xlfn.XLOOKUP(C421,customers!$A$1:$A$1001,customers!$C$1:$C$1001,,0)=0,"",_xlfn.XLOOKUP(C421,customers!$A$1:$A$1001,customers!$C$1:$C$1001,,0))</f>
        <v>adanzeybn@github.com</v>
      </c>
      <c r="H421" s="2" t="str">
        <f>_xlfn.XLOOKUP(Orders[[#This Row],[Customer ID]],customers!$A$1:$A$1001,customers!$G$1:$G$1001,,0)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9"/>
        <v>8.73</v>
      </c>
      <c r="N421" t="str">
        <f t="shared" si="20"/>
        <v>Liberica</v>
      </c>
      <c r="O421" t="str">
        <f t="shared" si="18"/>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_xlfn.XLOOKUP(C422,customers!$A$1:$A$1001,customers!B421:B1421,,0)</f>
        <v>Jereme Gippes</v>
      </c>
      <c r="G422" s="2" t="str">
        <f>IF(_xlfn.XLOOKUP(C422,customers!$A$1:$A$1001,customers!$C$1:$C$1001,,0)=0,"",_xlfn.XLOOKUP(C422,customers!$A$1:$A$1001,customers!$C$1:$C$1001,,0))</f>
        <v>tfarraac@behance.net</v>
      </c>
      <c r="H422" s="2" t="str">
        <f>_xlfn.XLOOKUP(Orders[[#This Row],[Customer ID]],customers!$A$1:$A$1001,customers!$G$1:$G$1001,,0)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9"/>
        <v>31.08</v>
      </c>
      <c r="N422" t="str">
        <f t="shared" si="20"/>
        <v>Liberica</v>
      </c>
      <c r="O422" t="str">
        <f t="shared" si="18"/>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_xlfn.XLOOKUP(C423,customers!$A$1:$A$1001,customers!B422:B1422,,0)</f>
        <v>Lukas Whittlesee</v>
      </c>
      <c r="G423" s="2" t="str">
        <f>IF(_xlfn.XLOOKUP(C423,customers!$A$1:$A$1001,customers!$C$1:$C$1001,,0)=0,"",_xlfn.XLOOKUP(C423,customers!$A$1:$A$1001,customers!$C$1:$C$1001,,0))</f>
        <v>tfarraac@behance.net</v>
      </c>
      <c r="H423" s="2" t="str">
        <f>_xlfn.XLOOKUP(Orders[[#This Row],[Customer ID]],customers!$A$1:$A$1001,customers!$G$1:$G$1001,,0)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9"/>
        <v>137.31</v>
      </c>
      <c r="N423" t="str">
        <f t="shared" si="20"/>
        <v>Arabica</v>
      </c>
      <c r="O423" t="str">
        <f t="shared" si="18"/>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_xlfn.XLOOKUP(C424,customers!$A$1:$A$1001,customers!B423:B1423,,0)</f>
        <v>Adelheid Gladhill</v>
      </c>
      <c r="G424" s="2" t="str">
        <f>IF(_xlfn.XLOOKUP(C424,customers!$A$1:$A$1001,customers!$C$1:$C$1001,,0)=0,"",_xlfn.XLOOKUP(C424,customers!$A$1:$A$1001,customers!$C$1:$C$1001,,0))</f>
        <v/>
      </c>
      <c r="H424" s="2" t="str">
        <f>_xlfn.XLOOKUP(Orders[[#This Row],[Customer ID]],customers!$A$1:$A$1001,customers!$G$1:$G$1001,,0)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9"/>
        <v>29.849999999999998</v>
      </c>
      <c r="N424" t="str">
        <f t="shared" si="20"/>
        <v>Arabica</v>
      </c>
      <c r="O424" t="str">
        <f t="shared" si="18"/>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_xlfn.XLOOKUP(C425,customers!$A$1:$A$1001,customers!B424:B1424,,0)</f>
        <v>Edin Mathe</v>
      </c>
      <c r="G425" s="2" t="str">
        <f>IF(_xlfn.XLOOKUP(C425,customers!$A$1:$A$1001,customers!$C$1:$C$1001,,0)=0,"",_xlfn.XLOOKUP(C425,customers!$A$1:$A$1001,customers!$C$1:$C$1001,,0))</f>
        <v/>
      </c>
      <c r="H425" s="2" t="str">
        <f>_xlfn.XLOOKUP(Orders[[#This Row],[Customer ID]],customers!$A$1:$A$1001,customers!$G$1:$G$1001,,0)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9"/>
        <v>17.91</v>
      </c>
      <c r="N425" t="str">
        <f t="shared" si="20"/>
        <v>Robusta</v>
      </c>
      <c r="O425" t="str">
        <f t="shared" si="18"/>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_xlfn.XLOOKUP(C426,customers!$A$1:$A$1001,customers!B425:B1425,,0)</f>
        <v>Spencer Wastell</v>
      </c>
      <c r="G426" s="2" t="str">
        <f>IF(_xlfn.XLOOKUP(C426,customers!$A$1:$A$1001,customers!$C$1:$C$1001,,0)=0,"",_xlfn.XLOOKUP(C426,customers!$A$1:$A$1001,customers!$C$1:$C$1001,,0))</f>
        <v>ydombrellbs@dedecms.com</v>
      </c>
      <c r="H426" s="2" t="str">
        <f>_xlfn.XLOOKUP(Orders[[#This Row],[Customer ID]],customers!$A$1:$A$1001,customers!$G$1:$G$1001,,0)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9"/>
        <v>26.73</v>
      </c>
      <c r="N426" t="str">
        <f t="shared" si="20"/>
        <v>Excelsa</v>
      </c>
      <c r="O426" t="str">
        <f t="shared" si="18"/>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_xlfn.XLOOKUP(C427,customers!$A$1:$A$1001,customers!B426:B1426,,0)</f>
        <v>Bobbe Jevon</v>
      </c>
      <c r="G427" s="2" t="str">
        <f>IF(_xlfn.XLOOKUP(C427,customers!$A$1:$A$1001,customers!$C$1:$C$1001,,0)=0,"",_xlfn.XLOOKUP(C427,customers!$A$1:$A$1001,customers!$C$1:$C$1001,,0))</f>
        <v>adarthbt@t.co</v>
      </c>
      <c r="H427" s="2" t="str">
        <f>_xlfn.XLOOKUP(Orders[[#This Row],[Customer ID]],customers!$A$1:$A$1001,customers!$G$1:$G$1001,,0)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9"/>
        <v>17.899999999999999</v>
      </c>
      <c r="N427" t="str">
        <f t="shared" si="20"/>
        <v>Robusta</v>
      </c>
      <c r="O427" t="str">
        <f t="shared" si="18"/>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_xlfn.XLOOKUP(C428,customers!$A$1:$A$1001,customers!B427:B1427,,0)</f>
        <v>Bear Gaish</v>
      </c>
      <c r="G428" s="2" t="str">
        <f>IF(_xlfn.XLOOKUP(C428,customers!$A$1:$A$1001,customers!$C$1:$C$1001,,0)=0,"",_xlfn.XLOOKUP(C428,customers!$A$1:$A$1001,customers!$C$1:$C$1001,,0))</f>
        <v>mdarrigoebu@hud.gov</v>
      </c>
      <c r="H428" s="2" t="str">
        <f>_xlfn.XLOOKUP(Orders[[#This Row],[Customer ID]],customers!$A$1:$A$1001,customers!$G$1:$G$1001,,0)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9"/>
        <v>14.339999999999998</v>
      </c>
      <c r="N428" t="str">
        <f t="shared" si="20"/>
        <v>Robusta</v>
      </c>
      <c r="O428" t="str">
        <f t="shared" si="18"/>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_xlfn.XLOOKUP(C429,customers!$A$1:$A$1001,customers!B428:B1428,,0)</f>
        <v>Skipton Morrall</v>
      </c>
      <c r="G429" s="2" t="str">
        <f>IF(_xlfn.XLOOKUP(C429,customers!$A$1:$A$1001,customers!$C$1:$C$1001,,0)=0,"",_xlfn.XLOOKUP(C429,customers!$A$1:$A$1001,customers!$C$1:$C$1001,,0))</f>
        <v/>
      </c>
      <c r="H429" s="2" t="str">
        <f>_xlfn.XLOOKUP(Orders[[#This Row],[Customer ID]],customers!$A$1:$A$1001,customers!$G$1:$G$1001,,0)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9"/>
        <v>77.624999999999986</v>
      </c>
      <c r="N429" t="str">
        <f t="shared" si="20"/>
        <v>Arabica</v>
      </c>
      <c r="O429" t="str">
        <f t="shared" si="18"/>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_xlfn.XLOOKUP(C430,customers!$A$1:$A$1001,customers!B429:B1429,,0)</f>
        <v>Kriste Wessel</v>
      </c>
      <c r="G430" s="2" t="str">
        <f>IF(_xlfn.XLOOKUP(C430,customers!$A$1:$A$1001,customers!$C$1:$C$1001,,0)=0,"",_xlfn.XLOOKUP(C430,customers!$A$1:$A$1001,customers!$C$1:$C$1001,,0))</f>
        <v>mackrillbw@bandcamp.com</v>
      </c>
      <c r="H430" s="2" t="str">
        <f>_xlfn.XLOOKUP(Orders[[#This Row],[Customer ID]],customers!$A$1:$A$1001,customers!$G$1:$G$1001,,0)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9"/>
        <v>59.75</v>
      </c>
      <c r="N430" t="str">
        <f t="shared" si="20"/>
        <v>Robusta</v>
      </c>
      <c r="O430" t="str">
        <f t="shared" si="18"/>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_xlfn.XLOOKUP(C431,customers!$A$1:$A$1001,customers!B430:B1430,,0)</f>
        <v>Boyce Tarte</v>
      </c>
      <c r="G431" s="2" t="str">
        <f>IF(_xlfn.XLOOKUP(C431,customers!$A$1:$A$1001,customers!$C$1:$C$1001,,0)=0,"",_xlfn.XLOOKUP(C431,customers!$A$1:$A$1001,customers!$C$1:$C$1001,,0))</f>
        <v>tfarraac@behance.net</v>
      </c>
      <c r="H431" s="2" t="str">
        <f>_xlfn.XLOOKUP(Orders[[#This Row],[Customer ID]],customers!$A$1:$A$1001,customers!$G$1:$G$1001,,0)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9"/>
        <v>77.699999999999989</v>
      </c>
      <c r="N431" t="str">
        <f t="shared" si="20"/>
        <v>Arabica</v>
      </c>
      <c r="O431" t="str">
        <f t="shared" si="18"/>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_xlfn.XLOOKUP(C432,customers!$A$1:$A$1001,customers!B431:B1431,,0)</f>
        <v>Cece Inker</v>
      </c>
      <c r="G432" s="2" t="str">
        <f>IF(_xlfn.XLOOKUP(C432,customers!$A$1:$A$1001,customers!$C$1:$C$1001,,0)=0,"",_xlfn.XLOOKUP(C432,customers!$A$1:$A$1001,customers!$C$1:$C$1001,,0))</f>
        <v>mkippenby@dion.ne.jp</v>
      </c>
      <c r="H432" s="2" t="str">
        <f>_xlfn.XLOOKUP(Orders[[#This Row],[Customer ID]],customers!$A$1:$A$1001,customers!$G$1:$G$1001,,0)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9"/>
        <v>5.3699999999999992</v>
      </c>
      <c r="N432" t="str">
        <f t="shared" si="20"/>
        <v>Robusta</v>
      </c>
      <c r="O432" t="str">
        <f t="shared" si="18"/>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_xlfn.XLOOKUP(C433,customers!$A$1:$A$1001,customers!B432:B1432,,0)</f>
        <v>Grazia Oats</v>
      </c>
      <c r="G433" s="2" t="str">
        <f>IF(_xlfn.XLOOKUP(C433,customers!$A$1:$A$1001,customers!$C$1:$C$1001,,0)=0,"",_xlfn.XLOOKUP(C433,customers!$A$1:$A$1001,customers!$C$1:$C$1001,,0))</f>
        <v>wransonbz@ted.com</v>
      </c>
      <c r="H433" s="2" t="str">
        <f>_xlfn.XLOOKUP(Orders[[#This Row],[Customer ID]],customers!$A$1:$A$1001,customers!$G$1:$G$1001,,0)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9"/>
        <v>83.835000000000008</v>
      </c>
      <c r="N433" t="str">
        <f t="shared" si="20"/>
        <v>Excelsa</v>
      </c>
      <c r="O433" t="str">
        <f t="shared" si="18"/>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_xlfn.XLOOKUP(C434,customers!$A$1:$A$1001,customers!B433:B1433,,0)</f>
        <v>Ronda Pyson</v>
      </c>
      <c r="G434" s="2" t="str">
        <f>IF(_xlfn.XLOOKUP(C434,customers!$A$1:$A$1001,customers!$C$1:$C$1001,,0)=0,"",_xlfn.XLOOKUP(C434,customers!$A$1:$A$1001,customers!$C$1:$C$1001,,0))</f>
        <v/>
      </c>
      <c r="H434" s="2" t="str">
        <f>_xlfn.XLOOKUP(Orders[[#This Row],[Customer ID]],customers!$A$1:$A$1001,customers!$G$1:$G$1001,,0)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9"/>
        <v>22.5</v>
      </c>
      <c r="N434" t="str">
        <f t="shared" si="20"/>
        <v>Arabica</v>
      </c>
      <c r="O434" t="str">
        <f t="shared" si="18"/>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_xlfn.XLOOKUP(C435,customers!$A$1:$A$1001,customers!B434:B1434,,0)</f>
        <v>Rafaela Treacher</v>
      </c>
      <c r="G435" s="2" t="str">
        <f>IF(_xlfn.XLOOKUP(C435,customers!$A$1:$A$1001,customers!$C$1:$C$1001,,0)=0,"",_xlfn.XLOOKUP(C435,customers!$A$1:$A$1001,customers!$C$1:$C$1001,,0))</f>
        <v>lrignoldc1@miibeian.gov.cn</v>
      </c>
      <c r="H435" s="2" t="str">
        <f>_xlfn.XLOOKUP(Orders[[#This Row],[Customer ID]],customers!$A$1:$A$1001,customers!$G$1:$G$1001,,0)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9"/>
        <v>200.78999999999996</v>
      </c>
      <c r="N435" t="str">
        <f t="shared" si="20"/>
        <v>Liberica</v>
      </c>
      <c r="O435" t="str">
        <f t="shared" si="18"/>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_xlfn.XLOOKUP(C436,customers!$A$1:$A$1001,customers!B435:B1435,,0)</f>
        <v>Margie Palleske</v>
      </c>
      <c r="G436" s="2" t="str">
        <f>IF(_xlfn.XLOOKUP(C436,customers!$A$1:$A$1001,customers!$C$1:$C$1001,,0)=0,"",_xlfn.XLOOKUP(C436,customers!$A$1:$A$1001,customers!$C$1:$C$1001,,0))</f>
        <v/>
      </c>
      <c r="H436" s="2" t="str">
        <f>_xlfn.XLOOKUP(Orders[[#This Row],[Customer ID]],customers!$A$1:$A$1001,customers!$G$1:$G$1001,,0)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9"/>
        <v>67.5</v>
      </c>
      <c r="N436" t="str">
        <f t="shared" si="20"/>
        <v>Arabica</v>
      </c>
      <c r="O436" t="str">
        <f t="shared" si="18"/>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_xlfn.XLOOKUP(C437,customers!$A$1:$A$1001,customers!B436:B1436,,0)</f>
        <v>Filip Antcliffe</v>
      </c>
      <c r="G437" s="2" t="str">
        <f>IF(_xlfn.XLOOKUP(C437,customers!$A$1:$A$1001,customers!$C$1:$C$1001,,0)=0,"",_xlfn.XLOOKUP(C437,customers!$A$1:$A$1001,customers!$C$1:$C$1001,,0))</f>
        <v>crowthornc3@msn.com</v>
      </c>
      <c r="H437" s="2" t="str">
        <f>_xlfn.XLOOKUP(Orders[[#This Row],[Customer ID]],customers!$A$1:$A$1001,customers!$G$1:$G$1001,,0)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9"/>
        <v>8.25</v>
      </c>
      <c r="N437" t="str">
        <f t="shared" si="20"/>
        <v>Excelsa</v>
      </c>
      <c r="O437" t="str">
        <f t="shared" si="18"/>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_xlfn.XLOOKUP(C438,customers!$A$1:$A$1001,customers!B437:B1437,,0)</f>
        <v>Claudie Weond</v>
      </c>
      <c r="G438" s="2" t="str">
        <f>IF(_xlfn.XLOOKUP(C438,customers!$A$1:$A$1001,customers!$C$1:$C$1001,,0)=0,"",_xlfn.XLOOKUP(C438,customers!$A$1:$A$1001,customers!$C$1:$C$1001,,0))</f>
        <v>orylandc4@deviantart.com</v>
      </c>
      <c r="H438" s="2" t="str">
        <f>_xlfn.XLOOKUP(Orders[[#This Row],[Customer ID]],customers!$A$1:$A$1001,customers!$G$1:$G$1001,,0)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9"/>
        <v>9.51</v>
      </c>
      <c r="N438" t="str">
        <f t="shared" si="20"/>
        <v>Liberica</v>
      </c>
      <c r="O438" t="str">
        <f t="shared" si="18"/>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_xlfn.XLOOKUP(C439,customers!$A$1:$A$1001,customers!B438:B1438,,0)</f>
        <v>Jaquenette Skentelbery</v>
      </c>
      <c r="G439" s="2" t="str">
        <f>IF(_xlfn.XLOOKUP(C439,customers!$A$1:$A$1001,customers!$C$1:$C$1001,,0)=0,"",_xlfn.XLOOKUP(C439,customers!$A$1:$A$1001,customers!$C$1:$C$1001,,0))</f>
        <v/>
      </c>
      <c r="H439" s="2" t="str">
        <f>_xlfn.XLOOKUP(Orders[[#This Row],[Customer ID]],customers!$A$1:$A$1001,customers!$G$1:$G$1001,,0)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9"/>
        <v>29.784999999999997</v>
      </c>
      <c r="N439" t="str">
        <f t="shared" si="20"/>
        <v>Liberica</v>
      </c>
      <c r="O439" t="str">
        <f t="shared" si="18"/>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_xlfn.XLOOKUP(C440,customers!$A$1:$A$1001,customers!B439:B1439,,0)</f>
        <v>Kippie Marrison</v>
      </c>
      <c r="G440" s="2" t="str">
        <f>IF(_xlfn.XLOOKUP(C440,customers!$A$1:$A$1001,customers!$C$1:$C$1001,,0)=0,"",_xlfn.XLOOKUP(C440,customers!$A$1:$A$1001,customers!$C$1:$C$1001,,0))</f>
        <v>msesonck@census.gov</v>
      </c>
      <c r="H440" s="2" t="str">
        <f>_xlfn.XLOOKUP(Orders[[#This Row],[Customer ID]],customers!$A$1:$A$1001,customers!$G$1:$G$1001,,0)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9"/>
        <v>15.54</v>
      </c>
      <c r="N440" t="str">
        <f t="shared" si="20"/>
        <v>Liberica</v>
      </c>
      <c r="O440" t="str">
        <f t="shared" si="18"/>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_xlfn.XLOOKUP(C441,customers!$A$1:$A$1001,customers!B440:B1440,,0)</f>
        <v>Izaak Primak</v>
      </c>
      <c r="G441" s="2" t="str">
        <f>IF(_xlfn.XLOOKUP(C441,customers!$A$1:$A$1001,customers!$C$1:$C$1001,,0)=0,"",_xlfn.XLOOKUP(C441,customers!$A$1:$A$1001,customers!$C$1:$C$1001,,0))</f>
        <v>craglessc7@webmd.com</v>
      </c>
      <c r="H441" s="2" t="str">
        <f>_xlfn.XLOOKUP(Orders[[#This Row],[Customer ID]],customers!$A$1:$A$1001,customers!$G$1:$G$1001,,0)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9"/>
        <v>35.64</v>
      </c>
      <c r="N441" t="str">
        <f t="shared" si="20"/>
        <v>Excelsa</v>
      </c>
      <c r="O441" t="str">
        <f t="shared" si="18"/>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_xlfn.XLOOKUP(C442,customers!$A$1:$A$1001,customers!B441:B1441,,0)</f>
        <v>Constanta Hatfull</v>
      </c>
      <c r="G442" s="2" t="str">
        <f>IF(_xlfn.XLOOKUP(C442,customers!$A$1:$A$1001,customers!$C$1:$C$1001,,0)=0,"",_xlfn.XLOOKUP(C442,customers!$A$1:$A$1001,customers!$C$1:$C$1001,,0))</f>
        <v>fhollowsc8@blogtalkradio.com</v>
      </c>
      <c r="H442" s="2" t="str">
        <f>_xlfn.XLOOKUP(Orders[[#This Row],[Customer ID]],customers!$A$1:$A$1001,customers!$G$1:$G$1001,,0)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9"/>
        <v>103.49999999999999</v>
      </c>
      <c r="N442" t="str">
        <f t="shared" si="20"/>
        <v>Arabica</v>
      </c>
      <c r="O442" t="str">
        <f t="shared" si="18"/>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_xlfn.XLOOKUP(C443,customers!$A$1:$A$1001,customers!B442:B1442,,0)</f>
        <v>Chastity Swatman</v>
      </c>
      <c r="G443" s="2" t="str">
        <f>IF(_xlfn.XLOOKUP(C443,customers!$A$1:$A$1001,customers!$C$1:$C$1001,,0)=0,"",_xlfn.XLOOKUP(C443,customers!$A$1:$A$1001,customers!$C$1:$C$1001,,0))</f>
        <v>llathleiffc9@nationalgeographic.com</v>
      </c>
      <c r="H443" s="2" t="str">
        <f>_xlfn.XLOOKUP(Orders[[#This Row],[Customer ID]],customers!$A$1:$A$1001,customers!$G$1:$G$1001,,0)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9"/>
        <v>36.450000000000003</v>
      </c>
      <c r="N443" t="str">
        <f t="shared" si="20"/>
        <v>Excelsa</v>
      </c>
      <c r="O443" t="str">
        <f t="shared" si="18"/>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_xlfn.XLOOKUP(C444,customers!$A$1:$A$1001,customers!B443:B1443,,0)</f>
        <v>Delainey Kiddy</v>
      </c>
      <c r="G444" s="2" t="str">
        <f>IF(_xlfn.XLOOKUP(C444,customers!$A$1:$A$1001,customers!$C$1:$C$1001,,0)=0,"",_xlfn.XLOOKUP(C444,customers!$A$1:$A$1001,customers!$C$1:$C$1001,,0))</f>
        <v>kheadsca@jalbum.net</v>
      </c>
      <c r="H444" s="2" t="str">
        <f>_xlfn.XLOOKUP(Orders[[#This Row],[Customer ID]],customers!$A$1:$A$1001,customers!$G$1:$G$1001,,0)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9"/>
        <v>35.849999999999994</v>
      </c>
      <c r="N444" t="str">
        <f t="shared" si="20"/>
        <v>Robusta</v>
      </c>
      <c r="O444" t="str">
        <f t="shared" si="18"/>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_xlfn.XLOOKUP(C445,customers!$A$1:$A$1001,customers!B444:B1444,,0)</f>
        <v>Marty Scholl</v>
      </c>
      <c r="G445" s="2" t="str">
        <f>IF(_xlfn.XLOOKUP(C445,customers!$A$1:$A$1001,customers!$C$1:$C$1001,,0)=0,"",_xlfn.XLOOKUP(C445,customers!$A$1:$A$1001,customers!$C$1:$C$1001,,0))</f>
        <v>tbownecb@unicef.org</v>
      </c>
      <c r="H445" s="2" t="str">
        <f>_xlfn.XLOOKUP(Orders[[#This Row],[Customer ID]],customers!$A$1:$A$1001,customers!$G$1:$G$1001,,0)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9"/>
        <v>22.274999999999999</v>
      </c>
      <c r="N445" t="str">
        <f t="shared" si="20"/>
        <v>Excelsa</v>
      </c>
      <c r="O445" t="str">
        <f t="shared" si="18"/>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_xlfn.XLOOKUP(C446,customers!$A$1:$A$1001,customers!B445:B1445,,0)</f>
        <v>Blake Kelloway</v>
      </c>
      <c r="G446" s="2" t="str">
        <f>IF(_xlfn.XLOOKUP(C446,customers!$A$1:$A$1001,customers!$C$1:$C$1001,,0)=0,"",_xlfn.XLOOKUP(C446,customers!$A$1:$A$1001,customers!$C$1:$C$1001,,0))</f>
        <v>rjacquemardcc@acquirethisname.com</v>
      </c>
      <c r="H446" s="2" t="str">
        <f>_xlfn.XLOOKUP(Orders[[#This Row],[Customer ID]],customers!$A$1:$A$1001,customers!$G$1:$G$1001,,0)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9"/>
        <v>24.75</v>
      </c>
      <c r="N446" t="str">
        <f t="shared" si="20"/>
        <v>Excelsa</v>
      </c>
      <c r="O446" t="str">
        <f t="shared" si="18"/>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_xlfn.XLOOKUP(C447,customers!$A$1:$A$1001,customers!B446:B1446,,0)</f>
        <v>Kippie Marrison</v>
      </c>
      <c r="G447" s="2" t="str">
        <f>IF(_xlfn.XLOOKUP(C447,customers!$A$1:$A$1001,customers!$C$1:$C$1001,,0)=0,"",_xlfn.XLOOKUP(C447,customers!$A$1:$A$1001,customers!$C$1:$C$1001,,0))</f>
        <v>kwarmancd@printfriendly.com</v>
      </c>
      <c r="H447" s="2" t="str">
        <f>_xlfn.XLOOKUP(Orders[[#This Row],[Customer ID]],customers!$A$1:$A$1001,customers!$G$1:$G$1001,,0)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9"/>
        <v>66.929999999999993</v>
      </c>
      <c r="N447" t="str">
        <f t="shared" si="20"/>
        <v>Liberica</v>
      </c>
      <c r="O447" t="str">
        <f t="shared" si="18"/>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_xlfn.XLOOKUP(C448,customers!$A$1:$A$1001,customers!B447:B1447,,0)</f>
        <v>Patsy Vasilenko</v>
      </c>
      <c r="G448" s="2" t="str">
        <f>IF(_xlfn.XLOOKUP(C448,customers!$A$1:$A$1001,customers!$C$1:$C$1001,,0)=0,"",_xlfn.XLOOKUP(C448,customers!$A$1:$A$1001,customers!$C$1:$C$1001,,0))</f>
        <v>wcholomince@about.com</v>
      </c>
      <c r="H448" s="2" t="str">
        <f>_xlfn.XLOOKUP(Orders[[#This Row],[Customer ID]],customers!$A$1:$A$1001,customers!$G$1:$G$1001,,0)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9"/>
        <v>8.73</v>
      </c>
      <c r="N448" t="str">
        <f t="shared" si="20"/>
        <v>Liberica</v>
      </c>
      <c r="O448" t="str">
        <f t="shared" si="18"/>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_xlfn.XLOOKUP(C449,customers!$A$1:$A$1001,customers!B448:B1448,,0)</f>
        <v>Sharity Wickens</v>
      </c>
      <c r="G449" s="2" t="str">
        <f>IF(_xlfn.XLOOKUP(C449,customers!$A$1:$A$1001,customers!$C$1:$C$1001,,0)=0,"",_xlfn.XLOOKUP(C449,customers!$A$1:$A$1001,customers!$C$1:$C$1001,,0))</f>
        <v>abraidmancf@census.gov</v>
      </c>
      <c r="H449" s="2" t="str">
        <f>_xlfn.XLOOKUP(Orders[[#This Row],[Customer ID]],customers!$A$1:$A$1001,customers!$G$1:$G$1001,,0)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9"/>
        <v>17.91</v>
      </c>
      <c r="N449" t="str">
        <f t="shared" si="20"/>
        <v>Robusta</v>
      </c>
      <c r="O449" t="str">
        <f t="shared" si="18"/>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_xlfn.XLOOKUP(C450,customers!$A$1:$A$1001,customers!B449:B1449,,0)</f>
        <v>Baxy Cargen</v>
      </c>
      <c r="G450" s="2" t="str">
        <f>IF(_xlfn.XLOOKUP(C450,customers!$A$1:$A$1001,customers!$C$1:$C$1001,,0)=0,"",_xlfn.XLOOKUP(C450,customers!$A$1:$A$1001,customers!$C$1:$C$1001,,0))</f>
        <v>pdurbancg@symantec.com</v>
      </c>
      <c r="H450" s="2" t="str">
        <f>_xlfn.XLOOKUP(Orders[[#This Row],[Customer ID]],customers!$A$1:$A$1001,customers!$G$1:$G$1001,,0)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9"/>
        <v>7.169999999999999</v>
      </c>
      <c r="N450" t="str">
        <f t="shared" si="20"/>
        <v>Robusta</v>
      </c>
      <c r="O450" t="str">
        <f t="shared" ref="O450:O513" si="21">IF(J450="M","Medium",IF(J450="L","Light",IF(J450="D","Dark","")))</f>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_xlfn.XLOOKUP(C451,customers!$A$1:$A$1001,customers!B450:B1450,,0)</f>
        <v>Daryn Cassius</v>
      </c>
      <c r="G451" s="2" t="str">
        <f>IF(_xlfn.XLOOKUP(C451,customers!$A$1:$A$1001,customers!$C$1:$C$1001,,0)=0,"",_xlfn.XLOOKUP(C451,customers!$A$1:$A$1001,customers!$C$1:$C$1001,,0))</f>
        <v>aharroldch@miibeian.gov.cn</v>
      </c>
      <c r="H451" s="2" t="str">
        <f>_xlfn.XLOOKUP(Orders[[#This Row],[Customer ID]],customers!$A$1:$A$1001,customers!$G$1:$G$1001,,0)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2">L451*E451</f>
        <v>5.3699999999999992</v>
      </c>
      <c r="N451" t="str">
        <f t="shared" ref="N451:N514" si="23">IF(I451="Rob","Robusta",IF(I451="Exc","Excelsa",IF(I451="Ara","Arabica",IF(I451="Lib","Liberica",""))))</f>
        <v>Robusta</v>
      </c>
      <c r="O451" t="str">
        <f t="shared" si="21"/>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_xlfn.XLOOKUP(C452,customers!$A$1:$A$1001,customers!B451:B1451,,0)</f>
        <v>Skelly Dolohunty</v>
      </c>
      <c r="G452" s="2" t="str">
        <f>IF(_xlfn.XLOOKUP(C452,customers!$A$1:$A$1001,customers!$C$1:$C$1001,,0)=0,"",_xlfn.XLOOKUP(C452,customers!$A$1:$A$1001,customers!$C$1:$C$1001,,0))</f>
        <v>spamphilonci@mlb.com</v>
      </c>
      <c r="H452" s="2" t="str">
        <f>_xlfn.XLOOKUP(Orders[[#This Row],[Customer ID]],customers!$A$1:$A$1001,customers!$G$1:$G$1001,,0)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2"/>
        <v>23.774999999999999</v>
      </c>
      <c r="N452" t="str">
        <f t="shared" si="23"/>
        <v>Liberica</v>
      </c>
      <c r="O452" t="str">
        <f t="shared" si="21"/>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_xlfn.XLOOKUP(C453,customers!$A$1:$A$1001,customers!B452:B1452,,0)</f>
        <v>Hall Ranner</v>
      </c>
      <c r="G453" s="2" t="str">
        <f>IF(_xlfn.XLOOKUP(C453,customers!$A$1:$A$1001,customers!$C$1:$C$1001,,0)=0,"",_xlfn.XLOOKUP(C453,customers!$A$1:$A$1001,customers!$C$1:$C$1001,,0))</f>
        <v>mspurdencj@exblog.jp</v>
      </c>
      <c r="H453" s="2" t="str">
        <f>_xlfn.XLOOKUP(Orders[[#This Row],[Customer ID]],customers!$A$1:$A$1001,customers!$G$1:$G$1001,,0)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2"/>
        <v>41.169999999999995</v>
      </c>
      <c r="N453" t="str">
        <f t="shared" si="23"/>
        <v>Robusta</v>
      </c>
      <c r="O453" t="str">
        <f t="shared" si="21"/>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_xlfn.XLOOKUP(C454,customers!$A$1:$A$1001,customers!B453:B1453,,0)</f>
        <v>Dorey Sopper</v>
      </c>
      <c r="G454" s="2" t="str">
        <f>IF(_xlfn.XLOOKUP(C454,customers!$A$1:$A$1001,customers!$C$1:$C$1001,,0)=0,"",_xlfn.XLOOKUP(C454,customers!$A$1:$A$1001,customers!$C$1:$C$1001,,0))</f>
        <v>msesonck@census.gov</v>
      </c>
      <c r="H454" s="2" t="str">
        <f>_xlfn.XLOOKUP(Orders[[#This Row],[Customer ID]],customers!$A$1:$A$1001,customers!$G$1:$G$1001,,0)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2"/>
        <v>11.654999999999999</v>
      </c>
      <c r="N454" t="str">
        <f t="shared" si="23"/>
        <v>Arabica</v>
      </c>
      <c r="O454" t="str">
        <f t="shared" si="21"/>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_xlfn.XLOOKUP(C455,customers!$A$1:$A$1001,customers!B454:B1454,,0)</f>
        <v>Lauritz Ledgley</v>
      </c>
      <c r="G455" s="2" t="str">
        <f>IF(_xlfn.XLOOKUP(C455,customers!$A$1:$A$1001,customers!$C$1:$C$1001,,0)=0,"",_xlfn.XLOOKUP(C455,customers!$A$1:$A$1001,customers!$C$1:$C$1001,,0))</f>
        <v>npirronecl@weibo.com</v>
      </c>
      <c r="H455" s="2" t="str">
        <f>_xlfn.XLOOKUP(Orders[[#This Row],[Customer ID]],customers!$A$1:$A$1001,customers!$G$1:$G$1001,,0)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2"/>
        <v>38.04</v>
      </c>
      <c r="N455" t="str">
        <f t="shared" si="23"/>
        <v>Liberica</v>
      </c>
      <c r="O455" t="str">
        <f t="shared" si="21"/>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_xlfn.XLOOKUP(C456,customers!$A$1:$A$1001,customers!B455:B1455,,0)</f>
        <v>Gustaf Ciccotti</v>
      </c>
      <c r="G456" s="2" t="str">
        <f>IF(_xlfn.XLOOKUP(C456,customers!$A$1:$A$1001,customers!$C$1:$C$1001,,0)=0,"",_xlfn.XLOOKUP(C456,customers!$A$1:$A$1001,customers!$C$1:$C$1001,,0))</f>
        <v>rcawleycm@yellowbook.com</v>
      </c>
      <c r="H456" s="2" t="str">
        <f>_xlfn.XLOOKUP(Orders[[#This Row],[Customer ID]],customers!$A$1:$A$1001,customers!$G$1:$G$1001,,0)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2"/>
        <v>82.339999999999989</v>
      </c>
      <c r="N456" t="str">
        <f t="shared" si="23"/>
        <v>Robusta</v>
      </c>
      <c r="O456" t="str">
        <f t="shared" si="21"/>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_xlfn.XLOOKUP(C457,customers!$A$1:$A$1001,customers!B456:B1456,,0)</f>
        <v>Wilton Jallin</v>
      </c>
      <c r="G457" s="2" t="str">
        <f>IF(_xlfn.XLOOKUP(C457,customers!$A$1:$A$1001,customers!$C$1:$C$1001,,0)=0,"",_xlfn.XLOOKUP(C457,customers!$A$1:$A$1001,customers!$C$1:$C$1001,,0))</f>
        <v>sbarribalcn@microsoft.com</v>
      </c>
      <c r="H457" s="2" t="str">
        <f>_xlfn.XLOOKUP(Orders[[#This Row],[Customer ID]],customers!$A$1:$A$1001,customers!$G$1:$G$1001,,0)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2"/>
        <v>9.51</v>
      </c>
      <c r="N457" t="str">
        <f t="shared" si="23"/>
        <v>Liberica</v>
      </c>
      <c r="O457" t="str">
        <f t="shared" si="21"/>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_xlfn.XLOOKUP(C458,customers!$A$1:$A$1001,customers!B457:B1457,,0)</f>
        <v>Paulie Fonzone</v>
      </c>
      <c r="G458" s="2" t="str">
        <f>IF(_xlfn.XLOOKUP(C458,customers!$A$1:$A$1001,customers!$C$1:$C$1001,,0)=0,"",_xlfn.XLOOKUP(C458,customers!$A$1:$A$1001,customers!$C$1:$C$1001,,0))</f>
        <v>aadamidesco@bizjournals.com</v>
      </c>
      <c r="H458" s="2" t="str">
        <f>_xlfn.XLOOKUP(Orders[[#This Row],[Customer ID]],customers!$A$1:$A$1001,customers!$G$1:$G$1001,,0)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2"/>
        <v>41.169999999999995</v>
      </c>
      <c r="N458" t="str">
        <f t="shared" si="23"/>
        <v>Robusta</v>
      </c>
      <c r="O458" t="str">
        <f t="shared" si="21"/>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_xlfn.XLOOKUP(C459,customers!$A$1:$A$1001,customers!B458:B1458,,0)</f>
        <v>Antonius Lewry</v>
      </c>
      <c r="G459" s="2" t="str">
        <f>IF(_xlfn.XLOOKUP(C459,customers!$A$1:$A$1001,customers!$C$1:$C$1001,,0)=0,"",_xlfn.XLOOKUP(C459,customers!$A$1:$A$1001,customers!$C$1:$C$1001,,0))</f>
        <v>cthowescp@craigslist.org</v>
      </c>
      <c r="H459" s="2" t="str">
        <f>_xlfn.XLOOKUP(Orders[[#This Row],[Customer ID]],customers!$A$1:$A$1001,customers!$G$1:$G$1001,,0)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2"/>
        <v>47.55</v>
      </c>
      <c r="N459" t="str">
        <f t="shared" si="23"/>
        <v>Liberica</v>
      </c>
      <c r="O459" t="str">
        <f t="shared" si="21"/>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_xlfn.XLOOKUP(C460,customers!$A$1:$A$1001,customers!B459:B1459,,0)</f>
        <v>Harland Trematick</v>
      </c>
      <c r="G460" s="2" t="str">
        <f>IF(_xlfn.XLOOKUP(C460,customers!$A$1:$A$1001,customers!$C$1:$C$1001,,0)=0,"",_xlfn.XLOOKUP(C460,customers!$A$1:$A$1001,customers!$C$1:$C$1001,,0))</f>
        <v>rwillowaycq@admin.ch</v>
      </c>
      <c r="H460" s="2" t="str">
        <f>_xlfn.XLOOKUP(Orders[[#This Row],[Customer ID]],customers!$A$1:$A$1001,customers!$G$1:$G$1001,,0)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2"/>
        <v>45</v>
      </c>
      <c r="N460" t="str">
        <f t="shared" si="23"/>
        <v>Arabica</v>
      </c>
      <c r="O460" t="str">
        <f t="shared" si="21"/>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_xlfn.XLOOKUP(C461,customers!$A$1:$A$1001,customers!B460:B1460,,0)</f>
        <v>Odette Tocque</v>
      </c>
      <c r="G461" s="2" t="str">
        <f>IF(_xlfn.XLOOKUP(C461,customers!$A$1:$A$1001,customers!$C$1:$C$1001,,0)=0,"",_xlfn.XLOOKUP(C461,customers!$A$1:$A$1001,customers!$C$1:$C$1001,,0))</f>
        <v>aelwincr@privacy.gov.au</v>
      </c>
      <c r="H461" s="2" t="str">
        <f>_xlfn.XLOOKUP(Orders[[#This Row],[Customer ID]],customers!$A$1:$A$1001,customers!$G$1:$G$1001,,0)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2"/>
        <v>23.774999999999999</v>
      </c>
      <c r="N461" t="str">
        <f t="shared" si="23"/>
        <v>Liberica</v>
      </c>
      <c r="O461" t="str">
        <f t="shared" si="21"/>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_xlfn.XLOOKUP(C462,customers!$A$1:$A$1001,customers!B461:B1461,,0)</f>
        <v>Hadley Reuven</v>
      </c>
      <c r="G462" s="2" t="str">
        <f>IF(_xlfn.XLOOKUP(C462,customers!$A$1:$A$1001,customers!$C$1:$C$1001,,0)=0,"",_xlfn.XLOOKUP(C462,customers!$A$1:$A$1001,customers!$C$1:$C$1001,,0))</f>
        <v>abilbrookcs@booking.com</v>
      </c>
      <c r="H462" s="2" t="str">
        <f>_xlfn.XLOOKUP(Orders[[#This Row],[Customer ID]],customers!$A$1:$A$1001,customers!$G$1:$G$1001,,0)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2"/>
        <v>16.11</v>
      </c>
      <c r="N462" t="str">
        <f t="shared" si="23"/>
        <v>Robusta</v>
      </c>
      <c r="O462" t="str">
        <f t="shared" si="21"/>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_xlfn.XLOOKUP(C463,customers!$A$1:$A$1001,customers!B462:B1462,,0)</f>
        <v>Charin Maplethorp</v>
      </c>
      <c r="G463" s="2" t="str">
        <f>IF(_xlfn.XLOOKUP(C463,customers!$A$1:$A$1001,customers!$C$1:$C$1001,,0)=0,"",_xlfn.XLOOKUP(C463,customers!$A$1:$A$1001,customers!$C$1:$C$1001,,0))</f>
        <v>rmckallct@sakura.ne.jp</v>
      </c>
      <c r="H463" s="2" t="str">
        <f>_xlfn.XLOOKUP(Orders[[#This Row],[Customer ID]],customers!$A$1:$A$1001,customers!$G$1:$G$1001,,0)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2"/>
        <v>10.739999999999998</v>
      </c>
      <c r="N463" t="str">
        <f t="shared" si="23"/>
        <v>Robusta</v>
      </c>
      <c r="O463" t="str">
        <f t="shared" si="21"/>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_xlfn.XLOOKUP(C464,customers!$A$1:$A$1001,customers!B463:B1463,,0)</f>
        <v>Celie MacCourt</v>
      </c>
      <c r="G464" s="2" t="str">
        <f>IF(_xlfn.XLOOKUP(C464,customers!$A$1:$A$1001,customers!$C$1:$C$1001,,0)=0,"",_xlfn.XLOOKUP(C464,customers!$A$1:$A$1001,customers!$C$1:$C$1001,,0))</f>
        <v>bdailecu@vistaprint.com</v>
      </c>
      <c r="H464" s="2" t="str">
        <f>_xlfn.XLOOKUP(Orders[[#This Row],[Customer ID]],customers!$A$1:$A$1001,customers!$G$1:$G$1001,,0)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2"/>
        <v>49.75</v>
      </c>
      <c r="N464" t="str">
        <f t="shared" si="23"/>
        <v>Arabica</v>
      </c>
      <c r="O464" t="str">
        <f t="shared" si="21"/>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_xlfn.XLOOKUP(C465,customers!$A$1:$A$1001,customers!B464:B1464,,0)</f>
        <v>Evy Wilsone</v>
      </c>
      <c r="G465" s="2" t="str">
        <f>IF(_xlfn.XLOOKUP(C465,customers!$A$1:$A$1001,customers!$C$1:$C$1001,,0)=0,"",_xlfn.XLOOKUP(C465,customers!$A$1:$A$1001,customers!$C$1:$C$1001,,0))</f>
        <v>atrehernecv@state.tx.us</v>
      </c>
      <c r="H465" s="2" t="str">
        <f>_xlfn.XLOOKUP(Orders[[#This Row],[Customer ID]],customers!$A$1:$A$1001,customers!$G$1:$G$1001,,0)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2"/>
        <v>27.5</v>
      </c>
      <c r="N465" t="str">
        <f t="shared" si="23"/>
        <v>Excelsa</v>
      </c>
      <c r="O465" t="str">
        <f t="shared" si="21"/>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_xlfn.XLOOKUP(C466,customers!$A$1:$A$1001,customers!B465:B1465,,0)</f>
        <v>Mathilda Matiasek</v>
      </c>
      <c r="G466" s="2" t="str">
        <f>IF(_xlfn.XLOOKUP(C466,customers!$A$1:$A$1001,customers!$C$1:$C$1001,,0)=0,"",_xlfn.XLOOKUP(C466,customers!$A$1:$A$1001,customers!$C$1:$C$1001,,0))</f>
        <v>abrentnallcw@biglobe.ne.jp</v>
      </c>
      <c r="H466" s="2" t="str">
        <f>_xlfn.XLOOKUP(Orders[[#This Row],[Customer ID]],customers!$A$1:$A$1001,customers!$G$1:$G$1001,,0)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2"/>
        <v>119.13999999999999</v>
      </c>
      <c r="N466" t="str">
        <f t="shared" si="23"/>
        <v>Liberica</v>
      </c>
      <c r="O466" t="str">
        <f t="shared" si="21"/>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_xlfn.XLOOKUP(C467,customers!$A$1:$A$1001,customers!B466:B1466,,0)</f>
        <v>Kameko Philbrick</v>
      </c>
      <c r="G467" s="2" t="str">
        <f>IF(_xlfn.XLOOKUP(C467,customers!$A$1:$A$1001,customers!$C$1:$C$1001,,0)=0,"",_xlfn.XLOOKUP(C467,customers!$A$1:$A$1001,customers!$C$1:$C$1001,,0))</f>
        <v>ddrinkallcx@psu.edu</v>
      </c>
      <c r="H467" s="2" t="str">
        <f>_xlfn.XLOOKUP(Orders[[#This Row],[Customer ID]],customers!$A$1:$A$1001,customers!$G$1:$G$1001,,0)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2"/>
        <v>20.584999999999997</v>
      </c>
      <c r="N467" t="str">
        <f t="shared" si="23"/>
        <v>Robusta</v>
      </c>
      <c r="O467" t="str">
        <f t="shared" si="21"/>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_xlfn.XLOOKUP(C468,customers!$A$1:$A$1001,customers!B467:B1467,,0)</f>
        <v>Barnett Sillis</v>
      </c>
      <c r="G468" s="2" t="str">
        <f>IF(_xlfn.XLOOKUP(C468,customers!$A$1:$A$1001,customers!$C$1:$C$1001,,0)=0,"",_xlfn.XLOOKUP(C468,customers!$A$1:$A$1001,customers!$C$1:$C$1001,,0))</f>
        <v>dkornelcy@cyberchimps.com</v>
      </c>
      <c r="H468" s="2" t="str">
        <f>_xlfn.XLOOKUP(Orders[[#This Row],[Customer ID]],customers!$A$1:$A$1001,customers!$G$1:$G$1001,,0)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2"/>
        <v>8.9550000000000001</v>
      </c>
      <c r="N468" t="str">
        <f t="shared" si="23"/>
        <v>Arabica</v>
      </c>
      <c r="O468" t="str">
        <f t="shared" si="21"/>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_xlfn.XLOOKUP(C469,customers!$A$1:$A$1001,customers!B468:B1468,,0)</f>
        <v>Read Cutts</v>
      </c>
      <c r="G469" s="2" t="str">
        <f>IF(_xlfn.XLOOKUP(C469,customers!$A$1:$A$1001,customers!$C$1:$C$1001,,0)=0,"",_xlfn.XLOOKUP(C469,customers!$A$1:$A$1001,customers!$C$1:$C$1001,,0))</f>
        <v>rlequeuxcz@newyorker.com</v>
      </c>
      <c r="H469" s="2" t="str">
        <f>_xlfn.XLOOKUP(Orders[[#This Row],[Customer ID]],customers!$A$1:$A$1001,customers!$G$1:$G$1001,,0)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2"/>
        <v>5.97</v>
      </c>
      <c r="N469" t="str">
        <f t="shared" si="23"/>
        <v>Arabica</v>
      </c>
      <c r="O469" t="str">
        <f t="shared" si="21"/>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_xlfn.XLOOKUP(C470,customers!$A$1:$A$1001,customers!B469:B1469,,0)</f>
        <v>Devland Gritton</v>
      </c>
      <c r="G470" s="2" t="str">
        <f>IF(_xlfn.XLOOKUP(C470,customers!$A$1:$A$1001,customers!$C$1:$C$1001,,0)=0,"",_xlfn.XLOOKUP(C470,customers!$A$1:$A$1001,customers!$C$1:$C$1001,,0))</f>
        <v>jmccaulld0@parallels.com</v>
      </c>
      <c r="H470" s="2" t="str">
        <f>_xlfn.XLOOKUP(Orders[[#This Row],[Customer ID]],customers!$A$1:$A$1001,customers!$G$1:$G$1001,,0)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2"/>
        <v>41.25</v>
      </c>
      <c r="N470" t="str">
        <f t="shared" si="23"/>
        <v>Excelsa</v>
      </c>
      <c r="O470" t="str">
        <f t="shared" si="21"/>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_xlfn.XLOOKUP(C471,customers!$A$1:$A$1001,customers!B470:B1470,,0)</f>
        <v>Rickie Faltin</v>
      </c>
      <c r="G471" s="2" t="str">
        <f>IF(_xlfn.XLOOKUP(C471,customers!$A$1:$A$1001,customers!$C$1:$C$1001,,0)=0,"",_xlfn.XLOOKUP(C471,customers!$A$1:$A$1001,customers!$C$1:$C$1001,,0))</f>
        <v>abrashda@plala.or.jp</v>
      </c>
      <c r="H471" s="2" t="str">
        <f>_xlfn.XLOOKUP(Orders[[#This Row],[Customer ID]],customers!$A$1:$A$1001,customers!$G$1:$G$1001,,0)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2"/>
        <v>22.274999999999999</v>
      </c>
      <c r="N471" t="str">
        <f t="shared" si="23"/>
        <v>Excelsa</v>
      </c>
      <c r="O471" t="str">
        <f t="shared" si="21"/>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_xlfn.XLOOKUP(C472,customers!$A$1:$A$1001,customers!B471:B1471,,0)</f>
        <v>Geoffrey Siuda</v>
      </c>
      <c r="G472" s="2" t="str">
        <f>IF(_xlfn.XLOOKUP(C472,customers!$A$1:$A$1001,customers!$C$1:$C$1001,,0)=0,"",_xlfn.XLOOKUP(C472,customers!$A$1:$A$1001,customers!$C$1:$C$1001,,0))</f>
        <v>ahutchinsond2@imgur.com</v>
      </c>
      <c r="H472" s="2" t="str">
        <f>_xlfn.XLOOKUP(Orders[[#This Row],[Customer ID]],customers!$A$1:$A$1001,customers!$G$1:$G$1001,,0)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2"/>
        <v>6.75</v>
      </c>
      <c r="N472" t="str">
        <f t="shared" si="23"/>
        <v>Arabica</v>
      </c>
      <c r="O472" t="str">
        <f t="shared" si="21"/>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_xlfn.XLOOKUP(C473,customers!$A$1:$A$1001,customers!B472:B1472,,0)</f>
        <v>Vernor Pawsey</v>
      </c>
      <c r="G473" s="2" t="str">
        <f>IF(_xlfn.XLOOKUP(C473,customers!$A$1:$A$1001,customers!$C$1:$C$1001,,0)=0,"",_xlfn.XLOOKUP(C473,customers!$A$1:$A$1001,customers!$C$1:$C$1001,,0))</f>
        <v/>
      </c>
      <c r="H473" s="2" t="str">
        <f>_xlfn.XLOOKUP(Orders[[#This Row],[Customer ID]],customers!$A$1:$A$1001,customers!$G$1:$G$1001,,0)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2"/>
        <v>133.85999999999999</v>
      </c>
      <c r="N473" t="str">
        <f t="shared" si="23"/>
        <v>Liberica</v>
      </c>
      <c r="O473" t="str">
        <f t="shared" si="21"/>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_xlfn.XLOOKUP(C474,customers!$A$1:$A$1001,customers!B473:B1473,,0)</f>
        <v>Fanchon Haughian</v>
      </c>
      <c r="G474" s="2" t="str">
        <f>IF(_xlfn.XLOOKUP(C474,customers!$A$1:$A$1001,customers!$C$1:$C$1001,,0)=0,"",_xlfn.XLOOKUP(C474,customers!$A$1:$A$1001,customers!$C$1:$C$1001,,0))</f>
        <v>rdriversd4@hexun.com</v>
      </c>
      <c r="H474" s="2" t="str">
        <f>_xlfn.XLOOKUP(Orders[[#This Row],[Customer ID]],customers!$A$1:$A$1001,customers!$G$1:$G$1001,,0)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2"/>
        <v>5.97</v>
      </c>
      <c r="N474" t="str">
        <f t="shared" si="23"/>
        <v>Arabica</v>
      </c>
      <c r="O474" t="str">
        <f t="shared" si="21"/>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_xlfn.XLOOKUP(C475,customers!$A$1:$A$1001,customers!B474:B1474,,0)</f>
        <v>Edeline Edney</v>
      </c>
      <c r="G475" s="2" t="str">
        <f>IF(_xlfn.XLOOKUP(C475,customers!$A$1:$A$1001,customers!$C$1:$C$1001,,0)=0,"",_xlfn.XLOOKUP(C475,customers!$A$1:$A$1001,customers!$C$1:$C$1001,,0))</f>
        <v>hzeald5@google.de</v>
      </c>
      <c r="H475" s="2" t="str">
        <f>_xlfn.XLOOKUP(Orders[[#This Row],[Customer ID]],customers!$A$1:$A$1001,customers!$G$1:$G$1001,,0)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2"/>
        <v>25.9</v>
      </c>
      <c r="N475" t="str">
        <f t="shared" si="23"/>
        <v>Arabica</v>
      </c>
      <c r="O475" t="str">
        <f t="shared" si="21"/>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_xlfn.XLOOKUP(C476,customers!$A$1:$A$1001,customers!B475:B1475,,0)</f>
        <v>Gnni Cheeke</v>
      </c>
      <c r="G476" s="2" t="str">
        <f>IF(_xlfn.XLOOKUP(C476,customers!$A$1:$A$1001,customers!$C$1:$C$1001,,0)=0,"",_xlfn.XLOOKUP(C476,customers!$A$1:$A$1001,customers!$C$1:$C$1001,,0))</f>
        <v>gsmallcombed6@ucla.edu</v>
      </c>
      <c r="H476" s="2" t="str">
        <f>_xlfn.XLOOKUP(Orders[[#This Row],[Customer ID]],customers!$A$1:$A$1001,customers!$G$1:$G$1001,,0)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2"/>
        <v>31.624999999999996</v>
      </c>
      <c r="N476" t="str">
        <f t="shared" si="23"/>
        <v>Excelsa</v>
      </c>
      <c r="O476" t="str">
        <f t="shared" si="21"/>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_xlfn.XLOOKUP(C477,customers!$A$1:$A$1001,customers!B476:B1476,,0)</f>
        <v>Johnath Fairebrother</v>
      </c>
      <c r="G477" s="2" t="str">
        <f>IF(_xlfn.XLOOKUP(C477,customers!$A$1:$A$1001,customers!$C$1:$C$1001,,0)=0,"",_xlfn.XLOOKUP(C477,customers!$A$1:$A$1001,customers!$C$1:$C$1001,,0))</f>
        <v>ddibleyd7@feedburner.com</v>
      </c>
      <c r="H477" s="2" t="str">
        <f>_xlfn.XLOOKUP(Orders[[#This Row],[Customer ID]],customers!$A$1:$A$1001,customers!$G$1:$G$1001,,0)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2"/>
        <v>8.73</v>
      </c>
      <c r="N477" t="str">
        <f t="shared" si="23"/>
        <v>Liberica</v>
      </c>
      <c r="O477" t="str">
        <f t="shared" si="21"/>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_xlfn.XLOOKUP(C478,customers!$A$1:$A$1001,customers!B477:B1477,,0)</f>
        <v>Jilly Dreng</v>
      </c>
      <c r="G478" s="2" t="str">
        <f>IF(_xlfn.XLOOKUP(C478,customers!$A$1:$A$1001,customers!$C$1:$C$1001,,0)=0,"",_xlfn.XLOOKUP(C478,customers!$A$1:$A$1001,customers!$C$1:$C$1001,,0))</f>
        <v>gdimitrioud8@chronoengine.com</v>
      </c>
      <c r="H478" s="2" t="str">
        <f>_xlfn.XLOOKUP(Orders[[#This Row],[Customer ID]],customers!$A$1:$A$1001,customers!$G$1:$G$1001,,0)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2"/>
        <v>26.73</v>
      </c>
      <c r="N478" t="str">
        <f t="shared" si="23"/>
        <v>Excelsa</v>
      </c>
      <c r="O478" t="str">
        <f t="shared" si="21"/>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_xlfn.XLOOKUP(C479,customers!$A$1:$A$1001,customers!B478:B1478,,0)</f>
        <v>Correy Lampel</v>
      </c>
      <c r="G479" s="2" t="str">
        <f>IF(_xlfn.XLOOKUP(C479,customers!$A$1:$A$1001,customers!$C$1:$C$1001,,0)=0,"",_xlfn.XLOOKUP(C479,customers!$A$1:$A$1001,customers!$C$1:$C$1001,,0))</f>
        <v>fflanagand9@woothemes.com</v>
      </c>
      <c r="H479" s="2" t="str">
        <f>_xlfn.XLOOKUP(Orders[[#This Row],[Customer ID]],customers!$A$1:$A$1001,customers!$G$1:$G$1001,,0)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2"/>
        <v>26.19</v>
      </c>
      <c r="N479" t="str">
        <f t="shared" si="23"/>
        <v>Liberica</v>
      </c>
      <c r="O479" t="str">
        <f t="shared" si="21"/>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_xlfn.XLOOKUP(C480,customers!$A$1:$A$1001,customers!B479:B1479,,0)</f>
        <v>Eward Dearman</v>
      </c>
      <c r="G480" s="2" t="str">
        <f>IF(_xlfn.XLOOKUP(C480,customers!$A$1:$A$1001,customers!$C$1:$C$1001,,0)=0,"",_xlfn.XLOOKUP(C480,customers!$A$1:$A$1001,customers!$C$1:$C$1001,,0))</f>
        <v>abrashda@plala.or.jp</v>
      </c>
      <c r="H480" s="2" t="str">
        <f>_xlfn.XLOOKUP(Orders[[#This Row],[Customer ID]],customers!$A$1:$A$1001,customers!$G$1:$G$1001,,0)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2"/>
        <v>53.699999999999996</v>
      </c>
      <c r="N480" t="str">
        <f t="shared" si="23"/>
        <v>Robusta</v>
      </c>
      <c r="O480" t="str">
        <f t="shared" si="21"/>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_xlfn.XLOOKUP(C481,customers!$A$1:$A$1001,customers!B480:B1480,,0)</f>
        <v>Dominique Lenard</v>
      </c>
      <c r="G481" s="2" t="str">
        <f>IF(_xlfn.XLOOKUP(C481,customers!$A$1:$A$1001,customers!$C$1:$C$1001,,0)=0,"",_xlfn.XLOOKUP(C481,customers!$A$1:$A$1001,customers!$C$1:$C$1001,,0))</f>
        <v>abrashda@plala.or.jp</v>
      </c>
      <c r="H481" s="2" t="str">
        <f>_xlfn.XLOOKUP(Orders[[#This Row],[Customer ID]],customers!$A$1:$A$1001,customers!$G$1:$G$1001,,0)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2"/>
        <v>126.49999999999999</v>
      </c>
      <c r="N481" t="str">
        <f t="shared" si="23"/>
        <v>Excelsa</v>
      </c>
      <c r="O481" t="str">
        <f t="shared" si="21"/>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_xlfn.XLOOKUP(C482,customers!$A$1:$A$1001,customers!B481:B1481,,0)</f>
        <v>Lloyd Toffano</v>
      </c>
      <c r="G482" s="2" t="str">
        <f>IF(_xlfn.XLOOKUP(C482,customers!$A$1:$A$1001,customers!$C$1:$C$1001,,0)=0,"",_xlfn.XLOOKUP(C482,customers!$A$1:$A$1001,customers!$C$1:$C$1001,,0))</f>
        <v>abrashda@plala.or.jp</v>
      </c>
      <c r="H482" s="2" t="str">
        <f>_xlfn.XLOOKUP(Orders[[#This Row],[Customer ID]],customers!$A$1:$A$1001,customers!$G$1:$G$1001,,0)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2"/>
        <v>4.125</v>
      </c>
      <c r="N482" t="str">
        <f t="shared" si="23"/>
        <v>Excelsa</v>
      </c>
      <c r="O482" t="str">
        <f t="shared" si="21"/>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_xlfn.XLOOKUP(C483,customers!$A$1:$A$1001,customers!B482:B1482,,0)</f>
        <v>Morly Rocks</v>
      </c>
      <c r="G483" s="2" t="str">
        <f>IF(_xlfn.XLOOKUP(C483,customers!$A$1:$A$1001,customers!$C$1:$C$1001,,0)=0,"",_xlfn.XLOOKUP(C483,customers!$A$1:$A$1001,customers!$C$1:$C$1001,,0))</f>
        <v>nizhakovdd@aol.com</v>
      </c>
      <c r="H483" s="2" t="str">
        <f>_xlfn.XLOOKUP(Orders[[#This Row],[Customer ID]],customers!$A$1:$A$1001,customers!$G$1:$G$1001,,0)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2"/>
        <v>23.9</v>
      </c>
      <c r="N483" t="str">
        <f t="shared" si="23"/>
        <v>Robusta</v>
      </c>
      <c r="O483" t="str">
        <f t="shared" si="21"/>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_xlfn.XLOOKUP(C484,customers!$A$1:$A$1001,customers!B483:B1483,,0)</f>
        <v>Cleopatra Goodrum</v>
      </c>
      <c r="G484" s="2" t="str">
        <f>IF(_xlfn.XLOOKUP(C484,customers!$A$1:$A$1001,customers!$C$1:$C$1001,,0)=0,"",_xlfn.XLOOKUP(C484,customers!$A$1:$A$1001,customers!$C$1:$C$1001,,0))</f>
        <v>skeetsde@answers.com</v>
      </c>
      <c r="H484" s="2" t="str">
        <f>_xlfn.XLOOKUP(Orders[[#This Row],[Customer ID]],customers!$A$1:$A$1001,customers!$G$1:$G$1001,,0)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2"/>
        <v>139.72499999999999</v>
      </c>
      <c r="N484" t="str">
        <f t="shared" si="23"/>
        <v>Excelsa</v>
      </c>
      <c r="O484" t="str">
        <f t="shared" si="21"/>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_xlfn.XLOOKUP(C485,customers!$A$1:$A$1001,customers!B484:B1484,,0)</f>
        <v>Bearnard Wardell</v>
      </c>
      <c r="G485" s="2" t="str">
        <f>IF(_xlfn.XLOOKUP(C485,customers!$A$1:$A$1001,customers!$C$1:$C$1001,,0)=0,"",_xlfn.XLOOKUP(C485,customers!$A$1:$A$1001,customers!$C$1:$C$1001,,0))</f>
        <v/>
      </c>
      <c r="H485" s="2" t="str">
        <f>_xlfn.XLOOKUP(Orders[[#This Row],[Customer ID]],customers!$A$1:$A$1001,customers!$G$1:$G$1001,,0)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2"/>
        <v>59.569999999999993</v>
      </c>
      <c r="N485" t="str">
        <f t="shared" si="23"/>
        <v>Liberica</v>
      </c>
      <c r="O485" t="str">
        <f t="shared" si="21"/>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_xlfn.XLOOKUP(C486,customers!$A$1:$A$1001,customers!B485:B1485,,0)</f>
        <v>Wiley Leopold</v>
      </c>
      <c r="G486" s="2" t="str">
        <f>IF(_xlfn.XLOOKUP(C486,customers!$A$1:$A$1001,customers!$C$1:$C$1001,,0)=0,"",_xlfn.XLOOKUP(C486,customers!$A$1:$A$1001,customers!$C$1:$C$1001,,0))</f>
        <v>kcakedg@huffingtonpost.com</v>
      </c>
      <c r="H486" s="2" t="str">
        <f>_xlfn.XLOOKUP(Orders[[#This Row],[Customer ID]],customers!$A$1:$A$1001,customers!$G$1:$G$1001,,0)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2"/>
        <v>57.06</v>
      </c>
      <c r="N486" t="str">
        <f t="shared" si="23"/>
        <v>Liberica</v>
      </c>
      <c r="O486" t="str">
        <f t="shared" si="21"/>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_xlfn.XLOOKUP(C487,customers!$A$1:$A$1001,customers!B486:B1486,,0)</f>
        <v>Sharl Southerill</v>
      </c>
      <c r="G487" s="2" t="str">
        <f>IF(_xlfn.XLOOKUP(C487,customers!$A$1:$A$1001,customers!$C$1:$C$1001,,0)=0,"",_xlfn.XLOOKUP(C487,customers!$A$1:$A$1001,customers!$C$1:$C$1001,,0))</f>
        <v>mhanseddh@instagram.com</v>
      </c>
      <c r="H487" s="2" t="str">
        <f>_xlfn.XLOOKUP(Orders[[#This Row],[Customer ID]],customers!$A$1:$A$1001,customers!$G$1:$G$1001,,0)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2"/>
        <v>21.509999999999998</v>
      </c>
      <c r="N487" t="str">
        <f t="shared" si="23"/>
        <v>Robusta</v>
      </c>
      <c r="O487" t="str">
        <f t="shared" si="21"/>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_xlfn.XLOOKUP(C488,customers!$A$1:$A$1001,customers!B487:B1487,,0)</f>
        <v>Dinah Crutcher</v>
      </c>
      <c r="G488" s="2" t="str">
        <f>IF(_xlfn.XLOOKUP(C488,customers!$A$1:$A$1001,customers!$C$1:$C$1001,,0)=0,"",_xlfn.XLOOKUP(C488,customers!$A$1:$A$1001,customers!$C$1:$C$1001,,0))</f>
        <v>fkienleindi@trellian.com</v>
      </c>
      <c r="H488" s="2" t="str">
        <f>_xlfn.XLOOKUP(Orders[[#This Row],[Customer ID]],customers!$A$1:$A$1001,customers!$G$1:$G$1001,,0)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2"/>
        <v>52.38</v>
      </c>
      <c r="N488" t="str">
        <f t="shared" si="23"/>
        <v>Liberica</v>
      </c>
      <c r="O488" t="str">
        <f t="shared" si="21"/>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_xlfn.XLOOKUP(C489,customers!$A$1:$A$1001,customers!B488:B1488,,0)</f>
        <v>Sada Roseborough</v>
      </c>
      <c r="G489" s="2" t="str">
        <f>IF(_xlfn.XLOOKUP(C489,customers!$A$1:$A$1001,customers!$C$1:$C$1001,,0)=0,"",_xlfn.XLOOKUP(C489,customers!$A$1:$A$1001,customers!$C$1:$C$1001,,0))</f>
        <v>kegglestonedj@sphinn.com</v>
      </c>
      <c r="H489" s="2" t="str">
        <f>_xlfn.XLOOKUP(Orders[[#This Row],[Customer ID]],customers!$A$1:$A$1001,customers!$G$1:$G$1001,,0)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2"/>
        <v>72.900000000000006</v>
      </c>
      <c r="N489" t="str">
        <f t="shared" si="23"/>
        <v>Excelsa</v>
      </c>
      <c r="O489" t="str">
        <f t="shared" si="21"/>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_xlfn.XLOOKUP(C490,customers!$A$1:$A$1001,customers!B489:B1489,,0)</f>
        <v>Kacy Canto</v>
      </c>
      <c r="G490" s="2" t="str">
        <f>IF(_xlfn.XLOOKUP(C490,customers!$A$1:$A$1001,customers!$C$1:$C$1001,,0)=0,"",_xlfn.XLOOKUP(C490,customers!$A$1:$A$1001,customers!$C$1:$C$1001,,0))</f>
        <v>bsemkinsdk@unc.edu</v>
      </c>
      <c r="H490" s="2" t="str">
        <f>_xlfn.XLOOKUP(Orders[[#This Row],[Customer ID]],customers!$A$1:$A$1001,customers!$G$1:$G$1001,,0)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2"/>
        <v>14.924999999999999</v>
      </c>
      <c r="N490" t="str">
        <f t="shared" si="23"/>
        <v>Robusta</v>
      </c>
      <c r="O490" t="str">
        <f t="shared" si="21"/>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_xlfn.XLOOKUP(C491,customers!$A$1:$A$1001,customers!B490:B1490,,0)</f>
        <v>Dedie Gooderridge</v>
      </c>
      <c r="G491" s="2" t="str">
        <f>IF(_xlfn.XLOOKUP(C491,customers!$A$1:$A$1001,customers!$C$1:$C$1001,,0)=0,"",_xlfn.XLOOKUP(C491,customers!$A$1:$A$1001,customers!$C$1:$C$1001,,0))</f>
        <v>slorenzettidl@is.gd</v>
      </c>
      <c r="H491" s="2" t="str">
        <f>_xlfn.XLOOKUP(Orders[[#This Row],[Customer ID]],customers!$A$1:$A$1001,customers!$G$1:$G$1001,,0)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2"/>
        <v>95.1</v>
      </c>
      <c r="N491" t="str">
        <f t="shared" si="23"/>
        <v>Liberica</v>
      </c>
      <c r="O491" t="str">
        <f t="shared" si="21"/>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_xlfn.XLOOKUP(C492,customers!$A$1:$A$1001,customers!B491:B1491,,0)</f>
        <v>Demetris Micheli</v>
      </c>
      <c r="G492" s="2" t="str">
        <f>IF(_xlfn.XLOOKUP(C492,customers!$A$1:$A$1001,customers!$C$1:$C$1001,,0)=0,"",_xlfn.XLOOKUP(C492,customers!$A$1:$A$1001,customers!$C$1:$C$1001,,0))</f>
        <v>bgiannazzidm@apple.com</v>
      </c>
      <c r="H492" s="2" t="str">
        <f>_xlfn.XLOOKUP(Orders[[#This Row],[Customer ID]],customers!$A$1:$A$1001,customers!$G$1:$G$1001,,0)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2"/>
        <v>15.54</v>
      </c>
      <c r="N492" t="str">
        <f t="shared" si="23"/>
        <v>Liberica</v>
      </c>
      <c r="O492" t="str">
        <f t="shared" si="21"/>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_xlfn.XLOOKUP(C493,customers!$A$1:$A$1001,customers!B492:B1492,,0)</f>
        <v>Kim Kemery</v>
      </c>
      <c r="G493" s="2" t="str">
        <f>IF(_xlfn.XLOOKUP(C493,customers!$A$1:$A$1001,customers!$C$1:$C$1001,,0)=0,"",_xlfn.XLOOKUP(C493,customers!$A$1:$A$1001,customers!$C$1:$C$1001,,0))</f>
        <v/>
      </c>
      <c r="H493" s="2" t="str">
        <f>_xlfn.XLOOKUP(Orders[[#This Row],[Customer ID]],customers!$A$1:$A$1001,customers!$G$1:$G$1001,,0)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2"/>
        <v>23.31</v>
      </c>
      <c r="N493" t="str">
        <f t="shared" si="23"/>
        <v>Liberica</v>
      </c>
      <c r="O493" t="str">
        <f t="shared" si="21"/>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_xlfn.XLOOKUP(C494,customers!$A$1:$A$1001,customers!B493:B1493,,0)</f>
        <v>Ramon Cheak</v>
      </c>
      <c r="G494" s="2" t="str">
        <f>IF(_xlfn.XLOOKUP(C494,customers!$A$1:$A$1001,customers!$C$1:$C$1001,,0)=0,"",_xlfn.XLOOKUP(C494,customers!$A$1:$A$1001,customers!$C$1:$C$1001,,0))</f>
        <v>ulethbrigdo@hc360.com</v>
      </c>
      <c r="H494" s="2" t="str">
        <f>_xlfn.XLOOKUP(Orders[[#This Row],[Customer ID]],customers!$A$1:$A$1001,customers!$G$1:$G$1001,,0)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2"/>
        <v>4.125</v>
      </c>
      <c r="N494" t="str">
        <f t="shared" si="23"/>
        <v>Excelsa</v>
      </c>
      <c r="O494" t="str">
        <f t="shared" si="21"/>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_xlfn.XLOOKUP(C495,customers!$A$1:$A$1001,customers!B494:B1494,,0)</f>
        <v>Claudell Ayre</v>
      </c>
      <c r="G495" s="2" t="str">
        <f>IF(_xlfn.XLOOKUP(C495,customers!$A$1:$A$1001,customers!$C$1:$C$1001,,0)=0,"",_xlfn.XLOOKUP(C495,customers!$A$1:$A$1001,customers!$C$1:$C$1001,,0))</f>
        <v>sfarnishdp@dmoz.org</v>
      </c>
      <c r="H495" s="2" t="str">
        <f>_xlfn.XLOOKUP(Orders[[#This Row],[Customer ID]],customers!$A$1:$A$1001,customers!$G$1:$G$1001,,0)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2"/>
        <v>35.82</v>
      </c>
      <c r="N495" t="str">
        <f t="shared" si="23"/>
        <v>Robusta</v>
      </c>
      <c r="O495" t="str">
        <f t="shared" si="21"/>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_xlfn.XLOOKUP(C496,customers!$A$1:$A$1001,customers!B495:B1495,,0)</f>
        <v>Adele McFayden</v>
      </c>
      <c r="G496" s="2" t="str">
        <f>IF(_xlfn.XLOOKUP(C496,customers!$A$1:$A$1001,customers!$C$1:$C$1001,,0)=0,"",_xlfn.XLOOKUP(C496,customers!$A$1:$A$1001,customers!$C$1:$C$1001,,0))</f>
        <v>fjecockdq@unicef.org</v>
      </c>
      <c r="H496" s="2" t="str">
        <f>_xlfn.XLOOKUP(Orders[[#This Row],[Customer ID]],customers!$A$1:$A$1001,customers!$G$1:$G$1001,,0)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2"/>
        <v>31.7</v>
      </c>
      <c r="N496" t="str">
        <f t="shared" si="23"/>
        <v>Liberica</v>
      </c>
      <c r="O496" t="str">
        <f t="shared" si="21"/>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_xlfn.XLOOKUP(C497,customers!$A$1:$A$1001,customers!B496:B1496,,0)</f>
        <v>Dierdre Scrigmour</v>
      </c>
      <c r="G497" s="2" t="str">
        <f>IF(_xlfn.XLOOKUP(C497,customers!$A$1:$A$1001,customers!$C$1:$C$1001,,0)=0,"",_xlfn.XLOOKUP(C497,customers!$A$1:$A$1001,customers!$C$1:$C$1001,,0))</f>
        <v/>
      </c>
      <c r="H497" s="2" t="str">
        <f>_xlfn.XLOOKUP(Orders[[#This Row],[Customer ID]],customers!$A$1:$A$1001,customers!$G$1:$G$1001,,0)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2"/>
        <v>79.25</v>
      </c>
      <c r="N497" t="str">
        <f t="shared" si="23"/>
        <v>Liberica</v>
      </c>
      <c r="O497" t="str">
        <f t="shared" si="21"/>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_xlfn.XLOOKUP(C498,customers!$A$1:$A$1001,customers!B497:B1497,,0)</f>
        <v>Desdemona Eye</v>
      </c>
      <c r="G498" s="2" t="str">
        <f>IF(_xlfn.XLOOKUP(C498,customers!$A$1:$A$1001,customers!$C$1:$C$1001,,0)=0,"",_xlfn.XLOOKUP(C498,customers!$A$1:$A$1001,customers!$C$1:$C$1001,,0))</f>
        <v>hpallisterds@ning.com</v>
      </c>
      <c r="H498" s="2" t="str">
        <f>_xlfn.XLOOKUP(Orders[[#This Row],[Customer ID]],customers!$A$1:$A$1001,customers!$G$1:$G$1001,,0)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2"/>
        <v>10.935</v>
      </c>
      <c r="N498" t="str">
        <f t="shared" si="23"/>
        <v>Excelsa</v>
      </c>
      <c r="O498" t="str">
        <f t="shared" si="21"/>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_xlfn.XLOOKUP(C499,customers!$A$1:$A$1001,customers!B498:B1498,,0)</f>
        <v>Catharine Scoines</v>
      </c>
      <c r="G499" s="2" t="str">
        <f>IF(_xlfn.XLOOKUP(C499,customers!$A$1:$A$1001,customers!$C$1:$C$1001,,0)=0,"",_xlfn.XLOOKUP(C499,customers!$A$1:$A$1001,customers!$C$1:$C$1001,,0))</f>
        <v>cmershdt@drupal.org</v>
      </c>
      <c r="H499" s="2" t="str">
        <f>_xlfn.XLOOKUP(Orders[[#This Row],[Customer ID]],customers!$A$1:$A$1001,customers!$G$1:$G$1001,,0)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2"/>
        <v>39.799999999999997</v>
      </c>
      <c r="N499" t="str">
        <f t="shared" si="23"/>
        <v>Arabica</v>
      </c>
      <c r="O499" t="str">
        <f t="shared" si="21"/>
        <v>Dark</v>
      </c>
      <c r="P499" t="str">
        <f>_xlfn.XLOOKUP(Orders[[#This Row],[Customer ID]],customers!$A$1:$A$1001,customers!$I$1:$I$1001,,0)</f>
        <v>No</v>
      </c>
    </row>
    <row r="500" spans="1:16" x14ac:dyDescent="0.3">
      <c r="A500" s="2" t="s">
        <v>3307</v>
      </c>
      <c r="B500" s="3">
        <v>44159</v>
      </c>
      <c r="C500" s="2" t="s">
        <v>3368</v>
      </c>
      <c r="D500" t="s">
        <v>6138</v>
      </c>
      <c r="E500" s="2">
        <v>5</v>
      </c>
      <c r="F500" s="2">
        <f>_xlfn.XLOOKUP(C500,customers!$A$1:$A$1001,customers!B499:B1499,,0)</f>
        <v>0</v>
      </c>
      <c r="G500" s="2" t="str">
        <f>IF(_xlfn.XLOOKUP(C500,customers!$A$1:$A$1001,customers!$C$1:$C$1001,,0)=0,"",_xlfn.XLOOKUP(C500,customers!$A$1:$A$1001,customers!$C$1:$C$1001,,0))</f>
        <v>murione5@alexa.com</v>
      </c>
      <c r="H500" s="2" t="str">
        <f>_xlfn.XLOOKUP(Orders[[#This Row],[Customer ID]],customers!$A$1:$A$1001,customers!$G$1:$G$1001,,0)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2"/>
        <v>49.75</v>
      </c>
      <c r="N500" t="str">
        <f t="shared" si="23"/>
        <v>Robusta</v>
      </c>
      <c r="O500" t="str">
        <f t="shared" si="21"/>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_xlfn.XLOOKUP(C501,customers!$A$1:$A$1001,customers!B500:B1500,,0)</f>
        <v>Nicolina Jenny</v>
      </c>
      <c r="G501" s="2" t="str">
        <f>IF(_xlfn.XLOOKUP(C501,customers!$A$1:$A$1001,customers!$C$1:$C$1001,,0)=0,"",_xlfn.XLOOKUP(C501,customers!$A$1:$A$1001,customers!$C$1:$C$1001,,0))</f>
        <v/>
      </c>
      <c r="H501" s="2" t="str">
        <f>_xlfn.XLOOKUP(Orders[[#This Row],[Customer ID]],customers!$A$1:$A$1001,customers!$G$1:$G$1001,,0)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2"/>
        <v>8.0549999999999997</v>
      </c>
      <c r="N501" t="str">
        <f t="shared" si="23"/>
        <v>Robusta</v>
      </c>
      <c r="O501" t="str">
        <f t="shared" si="21"/>
        <v>Dark</v>
      </c>
      <c r="P501" t="str">
        <f>_xlfn.XLOOKUP(Orders[[#This Row],[Customer ID]],customers!$A$1:$A$1001,customers!$I$1:$I$1001,,0)</f>
        <v>Yes</v>
      </c>
    </row>
    <row r="502" spans="1:16" x14ac:dyDescent="0.3">
      <c r="A502" s="2" t="s">
        <v>3318</v>
      </c>
      <c r="B502" s="3">
        <v>44025</v>
      </c>
      <c r="C502" s="2" t="s">
        <v>3319</v>
      </c>
      <c r="D502" t="s">
        <v>6179</v>
      </c>
      <c r="E502" s="2">
        <v>4</v>
      </c>
      <c r="F502" s="2">
        <f>_xlfn.XLOOKUP(C502,customers!$A$1:$A$1001,customers!B501:B1501,,0)</f>
        <v>0</v>
      </c>
      <c r="G502" s="2" t="str">
        <f>IF(_xlfn.XLOOKUP(C502,customers!$A$1:$A$1001,customers!$C$1:$C$1001,,0)=0,"",_xlfn.XLOOKUP(C502,customers!$A$1:$A$1001,customers!$C$1:$C$1001,,0))</f>
        <v/>
      </c>
      <c r="H502" s="2" t="str">
        <f>_xlfn.XLOOKUP(Orders[[#This Row],[Customer ID]],customers!$A$1:$A$1001,customers!$G$1:$G$1001,,0)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2"/>
        <v>47.8</v>
      </c>
      <c r="N502" t="str">
        <f t="shared" si="23"/>
        <v>Robusta</v>
      </c>
      <c r="O502" t="str">
        <f t="shared" si="21"/>
        <v>Light</v>
      </c>
      <c r="P502" t="str">
        <f>_xlfn.XLOOKUP(Orders[[#This Row],[Customer ID]],customers!$A$1:$A$1001,customers!$I$1:$I$1001,,0)</f>
        <v>No</v>
      </c>
    </row>
    <row r="503" spans="1:16" x14ac:dyDescent="0.3">
      <c r="A503" s="2" t="s">
        <v>3323</v>
      </c>
      <c r="B503" s="3">
        <v>43467</v>
      </c>
      <c r="C503" s="2" t="s">
        <v>3324</v>
      </c>
      <c r="D503" t="s">
        <v>6174</v>
      </c>
      <c r="E503" s="2">
        <v>4</v>
      </c>
      <c r="F503" s="2">
        <f>_xlfn.XLOOKUP(C503,customers!$A$1:$A$1001,customers!B502:B1502,,0)</f>
        <v>0</v>
      </c>
      <c r="G503" s="2" t="str">
        <f>IF(_xlfn.XLOOKUP(C503,customers!$A$1:$A$1001,customers!$C$1:$C$1001,,0)=0,"",_xlfn.XLOOKUP(C503,customers!$A$1:$A$1001,customers!$C$1:$C$1001,,0))</f>
        <v>gduckerdx@patch.com</v>
      </c>
      <c r="H503" s="2" t="str">
        <f>_xlfn.XLOOKUP(Orders[[#This Row],[Customer ID]],customers!$A$1:$A$1001,customers!$G$1:$G$1001,,0)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2"/>
        <v>11.94</v>
      </c>
      <c r="N503" t="str">
        <f t="shared" si="23"/>
        <v>Robusta</v>
      </c>
      <c r="O503" t="str">
        <f t="shared" si="21"/>
        <v>Medium</v>
      </c>
      <c r="P503" t="str">
        <f>_xlfn.XLOOKUP(Orders[[#This Row],[Customer ID]],customers!$A$1:$A$1001,customers!$I$1:$I$1001,,0)</f>
        <v>No</v>
      </c>
    </row>
    <row r="504" spans="1:16" x14ac:dyDescent="0.3">
      <c r="A504" s="2" t="s">
        <v>3323</v>
      </c>
      <c r="B504" s="3">
        <v>43467</v>
      </c>
      <c r="C504" s="2" t="s">
        <v>3324</v>
      </c>
      <c r="D504" t="s">
        <v>6156</v>
      </c>
      <c r="E504" s="2">
        <v>4</v>
      </c>
      <c r="F504" s="2">
        <f>_xlfn.XLOOKUP(C504,customers!$A$1:$A$1001,customers!B503:B1503,,0)</f>
        <v>0</v>
      </c>
      <c r="G504" s="2" t="str">
        <f>IF(_xlfn.XLOOKUP(C504,customers!$A$1:$A$1001,customers!$C$1:$C$1001,,0)=0,"",_xlfn.XLOOKUP(C504,customers!$A$1:$A$1001,customers!$C$1:$C$1001,,0))</f>
        <v>gduckerdx@patch.com</v>
      </c>
      <c r="H504" s="2" t="str">
        <f>_xlfn.XLOOKUP(Orders[[#This Row],[Customer ID]],customers!$A$1:$A$1001,customers!$G$1:$G$1001,,0)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2"/>
        <v>16.5</v>
      </c>
      <c r="N504" t="str">
        <f t="shared" si="23"/>
        <v>Excelsa</v>
      </c>
      <c r="O504" t="str">
        <f t="shared" si="21"/>
        <v>Medium</v>
      </c>
      <c r="P504" t="str">
        <f>_xlfn.XLOOKUP(Orders[[#This Row],[Customer ID]],customers!$A$1:$A$1001,customers!$I$1:$I$1001,,0)</f>
        <v>No</v>
      </c>
    </row>
    <row r="505" spans="1:16" x14ac:dyDescent="0.3">
      <c r="A505" s="2" t="s">
        <v>3323</v>
      </c>
      <c r="B505" s="3">
        <v>43467</v>
      </c>
      <c r="C505" s="2" t="s">
        <v>3324</v>
      </c>
      <c r="D505" t="s">
        <v>6143</v>
      </c>
      <c r="E505" s="2">
        <v>4</v>
      </c>
      <c r="F505" s="2">
        <f>_xlfn.XLOOKUP(C505,customers!$A$1:$A$1001,customers!B504:B1504,,0)</f>
        <v>0</v>
      </c>
      <c r="G505" s="2" t="str">
        <f>IF(_xlfn.XLOOKUP(C505,customers!$A$1:$A$1001,customers!$C$1:$C$1001,,0)=0,"",_xlfn.XLOOKUP(C505,customers!$A$1:$A$1001,customers!$C$1:$C$1001,,0))</f>
        <v>gduckerdx@patch.com</v>
      </c>
      <c r="H505" s="2" t="str">
        <f>_xlfn.XLOOKUP(Orders[[#This Row],[Customer ID]],customers!$A$1:$A$1001,customers!$G$1:$G$1001,,0)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2"/>
        <v>51.8</v>
      </c>
      <c r="N505" t="str">
        <f t="shared" si="23"/>
        <v>Liberica</v>
      </c>
      <c r="O505" t="str">
        <f t="shared" si="21"/>
        <v>Dark</v>
      </c>
      <c r="P505" t="str">
        <f>_xlfn.XLOOKUP(Orders[[#This Row],[Customer ID]],customers!$A$1:$A$1001,customers!$I$1:$I$1001,,0)</f>
        <v>No</v>
      </c>
    </row>
    <row r="506" spans="1:16" x14ac:dyDescent="0.3">
      <c r="A506" s="2" t="s">
        <v>3323</v>
      </c>
      <c r="B506" s="3">
        <v>43467</v>
      </c>
      <c r="C506" s="2" t="s">
        <v>3324</v>
      </c>
      <c r="D506" t="s">
        <v>6145</v>
      </c>
      <c r="E506" s="2">
        <v>3</v>
      </c>
      <c r="F506" s="2">
        <f>_xlfn.XLOOKUP(C506,customers!$A$1:$A$1001,customers!B505:B1505,,0)</f>
        <v>0</v>
      </c>
      <c r="G506" s="2" t="str">
        <f>IF(_xlfn.XLOOKUP(C506,customers!$A$1:$A$1001,customers!$C$1:$C$1001,,0)=0,"",_xlfn.XLOOKUP(C506,customers!$A$1:$A$1001,customers!$C$1:$C$1001,,0))</f>
        <v>gduckerdx@patch.com</v>
      </c>
      <c r="H506" s="2" t="str">
        <f>_xlfn.XLOOKUP(Orders[[#This Row],[Customer ID]],customers!$A$1:$A$1001,customers!$G$1:$G$1001,,0)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2"/>
        <v>14.265000000000001</v>
      </c>
      <c r="N506" t="str">
        <f t="shared" si="23"/>
        <v>Liberica</v>
      </c>
      <c r="O506" t="str">
        <f t="shared" si="21"/>
        <v>Light</v>
      </c>
      <c r="P506" t="str">
        <f>_xlfn.XLOOKUP(Orders[[#This Row],[Customer ID]],customers!$A$1:$A$1001,customers!$I$1:$I$1001,,0)</f>
        <v>No</v>
      </c>
    </row>
    <row r="507" spans="1:16" x14ac:dyDescent="0.3">
      <c r="A507" s="2" t="s">
        <v>3343</v>
      </c>
      <c r="B507" s="3">
        <v>44609</v>
      </c>
      <c r="C507" s="2" t="s">
        <v>3344</v>
      </c>
      <c r="D507" t="s">
        <v>6159</v>
      </c>
      <c r="E507" s="2">
        <v>6</v>
      </c>
      <c r="F507" s="2">
        <f>_xlfn.XLOOKUP(C507,customers!$A$1:$A$1001,customers!B506:B1506,,0)</f>
        <v>0</v>
      </c>
      <c r="G507" s="2" t="str">
        <f>IF(_xlfn.XLOOKUP(C507,customers!$A$1:$A$1001,customers!$C$1:$C$1001,,0)=0,"",_xlfn.XLOOKUP(C507,customers!$A$1:$A$1001,customers!$C$1:$C$1001,,0))</f>
        <v>wstearleye1@census.gov</v>
      </c>
      <c r="H507" s="2" t="str">
        <f>_xlfn.XLOOKUP(Orders[[#This Row],[Customer ID]],customers!$A$1:$A$1001,customers!$G$1:$G$1001,,0)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2"/>
        <v>26.19</v>
      </c>
      <c r="N507" t="str">
        <f t="shared" si="23"/>
        <v>Liberica</v>
      </c>
      <c r="O507" t="str">
        <f t="shared" si="21"/>
        <v>Medium</v>
      </c>
      <c r="P507" t="str">
        <f>_xlfn.XLOOKUP(Orders[[#This Row],[Customer ID]],customers!$A$1:$A$1001,customers!$I$1:$I$1001,,0)</f>
        <v>No</v>
      </c>
    </row>
    <row r="508" spans="1:16" x14ac:dyDescent="0.3">
      <c r="A508" s="2" t="s">
        <v>3349</v>
      </c>
      <c r="B508" s="3">
        <v>44184</v>
      </c>
      <c r="C508" s="2" t="s">
        <v>3350</v>
      </c>
      <c r="D508" t="s">
        <v>6140</v>
      </c>
      <c r="E508" s="2">
        <v>2</v>
      </c>
      <c r="F508" s="2">
        <f>_xlfn.XLOOKUP(C508,customers!$A$1:$A$1001,customers!B507:B1507,,0)</f>
        <v>0</v>
      </c>
      <c r="G508" s="2" t="str">
        <f>IF(_xlfn.XLOOKUP(C508,customers!$A$1:$A$1001,customers!$C$1:$C$1001,,0)=0,"",_xlfn.XLOOKUP(C508,customers!$A$1:$A$1001,customers!$C$1:$C$1001,,0))</f>
        <v>dwincere2@marriott.com</v>
      </c>
      <c r="H508" s="2" t="str">
        <f>_xlfn.XLOOKUP(Orders[[#This Row],[Customer ID]],customers!$A$1:$A$1001,customers!$G$1:$G$1001,,0)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2"/>
        <v>25.9</v>
      </c>
      <c r="N508" t="str">
        <f t="shared" si="23"/>
        <v>Arabica</v>
      </c>
      <c r="O508" t="str">
        <f t="shared" si="21"/>
        <v>Light</v>
      </c>
      <c r="P508" t="str">
        <f>_xlfn.XLOOKUP(Orders[[#This Row],[Customer ID]],customers!$A$1:$A$1001,customers!$I$1:$I$1001,,0)</f>
        <v>Yes</v>
      </c>
    </row>
    <row r="509" spans="1:16" x14ac:dyDescent="0.3">
      <c r="A509" s="2" t="s">
        <v>3355</v>
      </c>
      <c r="B509" s="3">
        <v>43516</v>
      </c>
      <c r="C509" s="2" t="s">
        <v>3356</v>
      </c>
      <c r="D509" t="s">
        <v>6182</v>
      </c>
      <c r="E509" s="2">
        <v>3</v>
      </c>
      <c r="F509" s="2">
        <f>_xlfn.XLOOKUP(C509,customers!$A$1:$A$1001,customers!B508:B1508,,0)</f>
        <v>0</v>
      </c>
      <c r="G509" s="2" t="str">
        <f>IF(_xlfn.XLOOKUP(C509,customers!$A$1:$A$1001,customers!$C$1:$C$1001,,0)=0,"",_xlfn.XLOOKUP(C509,customers!$A$1:$A$1001,customers!$C$1:$C$1001,,0))</f>
        <v>plyfielde3@baidu.com</v>
      </c>
      <c r="H509" s="2" t="str">
        <f>_xlfn.XLOOKUP(Orders[[#This Row],[Customer ID]],customers!$A$1:$A$1001,customers!$G$1:$G$1001,,0)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2"/>
        <v>89.35499999999999</v>
      </c>
      <c r="N509" t="str">
        <f t="shared" si="23"/>
        <v>Arabica</v>
      </c>
      <c r="O509" t="str">
        <f t="shared" si="21"/>
        <v>Light</v>
      </c>
      <c r="P509" t="str">
        <f>_xlfn.XLOOKUP(Orders[[#This Row],[Customer ID]],customers!$A$1:$A$1001,customers!$I$1:$I$1001,,0)</f>
        <v>Yes</v>
      </c>
    </row>
    <row r="510" spans="1:16" x14ac:dyDescent="0.3">
      <c r="A510" s="2" t="s">
        <v>3361</v>
      </c>
      <c r="B510" s="3">
        <v>44210</v>
      </c>
      <c r="C510" s="2" t="s">
        <v>3362</v>
      </c>
      <c r="D510" t="s">
        <v>6169</v>
      </c>
      <c r="E510" s="2">
        <v>6</v>
      </c>
      <c r="F510" s="2">
        <f>_xlfn.XLOOKUP(C510,customers!$A$1:$A$1001,customers!B509:B1509,,0)</f>
        <v>0</v>
      </c>
      <c r="G510" s="2" t="str">
        <f>IF(_xlfn.XLOOKUP(C510,customers!$A$1:$A$1001,customers!$C$1:$C$1001,,0)=0,"",_xlfn.XLOOKUP(C510,customers!$A$1:$A$1001,customers!$C$1:$C$1001,,0))</f>
        <v>hperrise4@studiopress.com</v>
      </c>
      <c r="H510" s="2" t="str">
        <f>_xlfn.XLOOKUP(Orders[[#This Row],[Customer ID]],customers!$A$1:$A$1001,customers!$G$1:$G$1001,,0)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2"/>
        <v>46.62</v>
      </c>
      <c r="N510" t="str">
        <f t="shared" si="23"/>
        <v>Liberica</v>
      </c>
      <c r="O510" t="str">
        <f t="shared" si="21"/>
        <v>Dark</v>
      </c>
      <c r="P510" t="str">
        <f>_xlfn.XLOOKUP(Orders[[#This Row],[Customer ID]],customers!$A$1:$A$1001,customers!$I$1:$I$1001,,0)</f>
        <v>No</v>
      </c>
    </row>
    <row r="511" spans="1:16" x14ac:dyDescent="0.3">
      <c r="A511" s="2" t="s">
        <v>3367</v>
      </c>
      <c r="B511" s="3">
        <v>43785</v>
      </c>
      <c r="C511" s="2" t="s">
        <v>3368</v>
      </c>
      <c r="D511" t="s">
        <v>6147</v>
      </c>
      <c r="E511" s="2">
        <v>3</v>
      </c>
      <c r="F511" s="2">
        <f>_xlfn.XLOOKUP(C511,customers!$A$1:$A$1001,customers!B510:B1510,,0)</f>
        <v>0</v>
      </c>
      <c r="G511" s="2" t="str">
        <f>IF(_xlfn.XLOOKUP(C511,customers!$A$1:$A$1001,customers!$C$1:$C$1001,,0)=0,"",_xlfn.XLOOKUP(C511,customers!$A$1:$A$1001,customers!$C$1:$C$1001,,0))</f>
        <v>murione5@alexa.com</v>
      </c>
      <c r="H511" s="2" t="str">
        <f>_xlfn.XLOOKUP(Orders[[#This Row],[Customer ID]],customers!$A$1:$A$1001,customers!$G$1:$G$1001,,0)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2"/>
        <v>29.849999999999998</v>
      </c>
      <c r="N511" t="str">
        <f t="shared" si="23"/>
        <v>Arabica</v>
      </c>
      <c r="O511" t="str">
        <f t="shared" si="21"/>
        <v>Dark</v>
      </c>
      <c r="P511" t="str">
        <f>_xlfn.XLOOKUP(Orders[[#This Row],[Customer ID]],customers!$A$1:$A$1001,customers!$I$1:$I$1001,,0)</f>
        <v>Yes</v>
      </c>
    </row>
    <row r="512" spans="1:16" x14ac:dyDescent="0.3">
      <c r="A512" s="2" t="s">
        <v>3373</v>
      </c>
      <c r="B512" s="3">
        <v>43803</v>
      </c>
      <c r="C512" s="2" t="s">
        <v>3374</v>
      </c>
      <c r="D512" t="s">
        <v>6178</v>
      </c>
      <c r="E512" s="2">
        <v>3</v>
      </c>
      <c r="F512" s="2">
        <f>_xlfn.XLOOKUP(C512,customers!$A$1:$A$1001,customers!B511:B1511,,0)</f>
        <v>0</v>
      </c>
      <c r="G512" s="2" t="str">
        <f>IF(_xlfn.XLOOKUP(C512,customers!$A$1:$A$1001,customers!$C$1:$C$1001,,0)=0,"",_xlfn.XLOOKUP(C512,customers!$A$1:$A$1001,customers!$C$1:$C$1001,,0))</f>
        <v>ckide6@narod.ru</v>
      </c>
      <c r="H512" s="2" t="str">
        <f>_xlfn.XLOOKUP(Orders[[#This Row],[Customer ID]],customers!$A$1:$A$1001,customers!$G$1:$G$1001,,0)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2"/>
        <v>10.754999999999999</v>
      </c>
      <c r="N512" t="str">
        <f t="shared" si="23"/>
        <v>Robusta</v>
      </c>
      <c r="O512" t="str">
        <f t="shared" si="21"/>
        <v>Light</v>
      </c>
      <c r="P512" t="str">
        <f>_xlfn.XLOOKUP(Orders[[#This Row],[Customer ID]],customers!$A$1:$A$1001,customers!$I$1:$I$1001,,0)</f>
        <v>Yes</v>
      </c>
    </row>
    <row r="513" spans="1:16" x14ac:dyDescent="0.3">
      <c r="A513" s="2" t="s">
        <v>3379</v>
      </c>
      <c r="B513" s="3">
        <v>44043</v>
      </c>
      <c r="C513" s="2" t="s">
        <v>3380</v>
      </c>
      <c r="D513" t="s">
        <v>6152</v>
      </c>
      <c r="E513" s="2">
        <v>4</v>
      </c>
      <c r="F513" s="2">
        <f>_xlfn.XLOOKUP(C513,customers!$A$1:$A$1001,customers!B512:B1512,,0)</f>
        <v>0</v>
      </c>
      <c r="G513" s="2" t="str">
        <f>IF(_xlfn.XLOOKUP(C513,customers!$A$1:$A$1001,customers!$C$1:$C$1001,,0)=0,"",_xlfn.XLOOKUP(C513,customers!$A$1:$A$1001,customers!$C$1:$C$1001,,0))</f>
        <v>cbeinee7@xinhuanet.com</v>
      </c>
      <c r="H513" s="2" t="str">
        <f>_xlfn.XLOOKUP(Orders[[#This Row],[Customer ID]],customers!$A$1:$A$1001,customers!$G$1:$G$1001,,0)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2"/>
        <v>13.5</v>
      </c>
      <c r="N513" t="str">
        <f t="shared" si="23"/>
        <v>Arabica</v>
      </c>
      <c r="O513" t="str">
        <f t="shared" si="21"/>
        <v>Medium</v>
      </c>
      <c r="P513" t="str">
        <f>_xlfn.XLOOKUP(Orders[[#This Row],[Customer ID]],customers!$A$1:$A$1001,customers!$I$1:$I$1001,,0)</f>
        <v>Yes</v>
      </c>
    </row>
    <row r="514" spans="1:16" x14ac:dyDescent="0.3">
      <c r="A514" s="2" t="s">
        <v>3385</v>
      </c>
      <c r="B514" s="3">
        <v>43535</v>
      </c>
      <c r="C514" s="2" t="s">
        <v>3386</v>
      </c>
      <c r="D514" t="s">
        <v>6170</v>
      </c>
      <c r="E514" s="2">
        <v>3</v>
      </c>
      <c r="F514" s="2">
        <f>_xlfn.XLOOKUP(C514,customers!$A$1:$A$1001,customers!B513:B1513,,0)</f>
        <v>0</v>
      </c>
      <c r="G514" s="2" t="str">
        <f>IF(_xlfn.XLOOKUP(C514,customers!$A$1:$A$1001,customers!$C$1:$C$1001,,0)=0,"",_xlfn.XLOOKUP(C514,customers!$A$1:$A$1001,customers!$C$1:$C$1001,,0))</f>
        <v>cbakeupe8@globo.com</v>
      </c>
      <c r="H514" s="2" t="str">
        <f>_xlfn.XLOOKUP(Orders[[#This Row],[Customer ID]],customers!$A$1:$A$1001,customers!$G$1:$G$1001,,0)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2"/>
        <v>47.55</v>
      </c>
      <c r="N514" t="str">
        <f t="shared" si="23"/>
        <v>Liberica</v>
      </c>
      <c r="O514" t="str">
        <f t="shared" ref="O514:O577" si="24">IF(J514="M","Medium",IF(J514="L","Light",IF(J514="D","Dark","")))</f>
        <v>Light</v>
      </c>
      <c r="P514" t="str">
        <f>_xlfn.XLOOKUP(Orders[[#This Row],[Customer ID]],customers!$A$1:$A$1001,customers!$I$1:$I$1001,,0)</f>
        <v>No</v>
      </c>
    </row>
    <row r="515" spans="1:16" x14ac:dyDescent="0.3">
      <c r="A515" s="2" t="s">
        <v>3391</v>
      </c>
      <c r="B515" s="3">
        <v>44691</v>
      </c>
      <c r="C515" s="2" t="s">
        <v>3392</v>
      </c>
      <c r="D515" t="s">
        <v>6170</v>
      </c>
      <c r="E515" s="2">
        <v>5</v>
      </c>
      <c r="F515" s="2">
        <f>_xlfn.XLOOKUP(C515,customers!$A$1:$A$1001,customers!B514:B1514,,0)</f>
        <v>0</v>
      </c>
      <c r="G515" s="2" t="str">
        <f>IF(_xlfn.XLOOKUP(C515,customers!$A$1:$A$1001,customers!$C$1:$C$1001,,0)=0,"",_xlfn.XLOOKUP(C515,customers!$A$1:$A$1001,customers!$C$1:$C$1001,,0))</f>
        <v>nhelkine9@example.com</v>
      </c>
      <c r="H515" s="2" t="str">
        <f>_xlfn.XLOOKUP(Orders[[#This Row],[Customer ID]],customers!$A$1:$A$1001,customers!$G$1:$G$1001,,0)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5">L515*E515</f>
        <v>79.25</v>
      </c>
      <c r="N515" t="str">
        <f t="shared" ref="N515:N578" si="26">IF(I515="Rob","Robusta",IF(I515="Exc","Excelsa",IF(I515="Ara","Arabica",IF(I515="Lib","Liberica",""))))</f>
        <v>Liberica</v>
      </c>
      <c r="O515" t="str">
        <f t="shared" si="24"/>
        <v>Light</v>
      </c>
      <c r="P515" t="str">
        <f>_xlfn.XLOOKUP(Orders[[#This Row],[Customer ID]],customers!$A$1:$A$1001,customers!$I$1:$I$1001,,0)</f>
        <v>No</v>
      </c>
    </row>
    <row r="516" spans="1:16" x14ac:dyDescent="0.3">
      <c r="A516" s="2" t="s">
        <v>3396</v>
      </c>
      <c r="B516" s="3">
        <v>44555</v>
      </c>
      <c r="C516" s="2" t="s">
        <v>3397</v>
      </c>
      <c r="D516" t="s">
        <v>6159</v>
      </c>
      <c r="E516" s="2">
        <v>6</v>
      </c>
      <c r="F516" s="2">
        <f>_xlfn.XLOOKUP(C516,customers!$A$1:$A$1001,customers!B515:B1515,,0)</f>
        <v>0</v>
      </c>
      <c r="G516" s="2" t="str">
        <f>IF(_xlfn.XLOOKUP(C516,customers!$A$1:$A$1001,customers!$C$1:$C$1001,,0)=0,"",_xlfn.XLOOKUP(C516,customers!$A$1:$A$1001,customers!$C$1:$C$1001,,0))</f>
        <v>pwitheringtonea@networkadvertising.org</v>
      </c>
      <c r="H516" s="2" t="str">
        <f>_xlfn.XLOOKUP(Orders[[#This Row],[Customer ID]],customers!$A$1:$A$1001,customers!$G$1:$G$1001,,0)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5"/>
        <v>26.19</v>
      </c>
      <c r="N516" t="str">
        <f t="shared" si="26"/>
        <v>Liberica</v>
      </c>
      <c r="O516" t="str">
        <f t="shared" si="24"/>
        <v>Medium</v>
      </c>
      <c r="P516" t="str">
        <f>_xlfn.XLOOKUP(Orders[[#This Row],[Customer ID]],customers!$A$1:$A$1001,customers!$I$1:$I$1001,,0)</f>
        <v>Yes</v>
      </c>
    </row>
    <row r="517" spans="1:16" x14ac:dyDescent="0.3">
      <c r="A517" s="2" t="s">
        <v>3402</v>
      </c>
      <c r="B517" s="3">
        <v>44673</v>
      </c>
      <c r="C517" s="2" t="s">
        <v>3403</v>
      </c>
      <c r="D517" t="s">
        <v>6173</v>
      </c>
      <c r="E517" s="2">
        <v>3</v>
      </c>
      <c r="F517" s="2">
        <f>_xlfn.XLOOKUP(C517,customers!$A$1:$A$1001,customers!B516:B1516,,0)</f>
        <v>0</v>
      </c>
      <c r="G517" s="2" t="str">
        <f>IF(_xlfn.XLOOKUP(C517,customers!$A$1:$A$1001,customers!$C$1:$C$1001,,0)=0,"",_xlfn.XLOOKUP(C517,customers!$A$1:$A$1001,customers!$C$1:$C$1001,,0))</f>
        <v>ttilzeyeb@hostgator.com</v>
      </c>
      <c r="H517" s="2" t="str">
        <f>_xlfn.XLOOKUP(Orders[[#This Row],[Customer ID]],customers!$A$1:$A$1001,customers!$G$1:$G$1001,,0)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5"/>
        <v>21.509999999999998</v>
      </c>
      <c r="N517" t="str">
        <f t="shared" si="26"/>
        <v>Robusta</v>
      </c>
      <c r="O517" t="str">
        <f t="shared" si="24"/>
        <v>Light</v>
      </c>
      <c r="P517" t="str">
        <f>_xlfn.XLOOKUP(Orders[[#This Row],[Customer ID]],customers!$A$1:$A$1001,customers!$I$1:$I$1001,,0)</f>
        <v>No</v>
      </c>
    </row>
    <row r="518" spans="1:16" x14ac:dyDescent="0.3">
      <c r="A518" s="2" t="s">
        <v>3408</v>
      </c>
      <c r="B518" s="3">
        <v>44723</v>
      </c>
      <c r="C518" s="2" t="s">
        <v>3409</v>
      </c>
      <c r="D518" t="s">
        <v>6149</v>
      </c>
      <c r="E518" s="2">
        <v>5</v>
      </c>
      <c r="F518" s="2">
        <f>_xlfn.XLOOKUP(C518,customers!$A$1:$A$1001,customers!B517:B1517,,0)</f>
        <v>0</v>
      </c>
      <c r="G518" s="2" t="str">
        <f>IF(_xlfn.XLOOKUP(C518,customers!$A$1:$A$1001,customers!$C$1:$C$1001,,0)=0,"",_xlfn.XLOOKUP(C518,customers!$A$1:$A$1001,customers!$C$1:$C$1001,,0))</f>
        <v/>
      </c>
      <c r="H518" s="2" t="str">
        <f>_xlfn.XLOOKUP(Orders[[#This Row],[Customer ID]],customers!$A$1:$A$1001,customers!$G$1:$G$1001,,0)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5"/>
        <v>102.92499999999998</v>
      </c>
      <c r="N518" t="str">
        <f t="shared" si="26"/>
        <v>Robusta</v>
      </c>
      <c r="O518" t="str">
        <f t="shared" si="24"/>
        <v>Dark</v>
      </c>
      <c r="P518" t="str">
        <f>_xlfn.XLOOKUP(Orders[[#This Row],[Customer ID]],customers!$A$1:$A$1001,customers!$I$1:$I$1001,,0)</f>
        <v>Yes</v>
      </c>
    </row>
    <row r="519" spans="1:16" x14ac:dyDescent="0.3">
      <c r="A519" s="2" t="s">
        <v>3413</v>
      </c>
      <c r="B519" s="3">
        <v>44678</v>
      </c>
      <c r="C519" s="2" t="s">
        <v>3414</v>
      </c>
      <c r="D519" t="s">
        <v>6150</v>
      </c>
      <c r="E519" s="2">
        <v>2</v>
      </c>
      <c r="F519" s="2">
        <f>_xlfn.XLOOKUP(C519,customers!$A$1:$A$1001,customers!B518:B1518,,0)</f>
        <v>0</v>
      </c>
      <c r="G519" s="2" t="str">
        <f>IF(_xlfn.XLOOKUP(C519,customers!$A$1:$A$1001,customers!$C$1:$C$1001,,0)=0,"",_xlfn.XLOOKUP(C519,customers!$A$1:$A$1001,customers!$C$1:$C$1001,,0))</f>
        <v/>
      </c>
      <c r="H519" s="2" t="str">
        <f>_xlfn.XLOOKUP(Orders[[#This Row],[Customer ID]],customers!$A$1:$A$1001,customers!$G$1:$G$1001,,0)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5"/>
        <v>7.77</v>
      </c>
      <c r="N519" t="str">
        <f t="shared" si="26"/>
        <v>Liberica</v>
      </c>
      <c r="O519" t="str">
        <f t="shared" si="24"/>
        <v>Dark</v>
      </c>
      <c r="P519" t="str">
        <f>_xlfn.XLOOKUP(Orders[[#This Row],[Customer ID]],customers!$A$1:$A$1001,customers!$I$1:$I$1001,,0)</f>
        <v>No</v>
      </c>
    </row>
    <row r="520" spans="1:16" x14ac:dyDescent="0.3">
      <c r="A520" s="2" t="s">
        <v>3418</v>
      </c>
      <c r="B520" s="3">
        <v>44194</v>
      </c>
      <c r="C520" s="2" t="s">
        <v>3419</v>
      </c>
      <c r="D520" t="s">
        <v>6185</v>
      </c>
      <c r="E520" s="2">
        <v>5</v>
      </c>
      <c r="F520" s="2">
        <f>_xlfn.XLOOKUP(C520,customers!$A$1:$A$1001,customers!B519:B1519,,0)</f>
        <v>0</v>
      </c>
      <c r="G520" s="2" t="str">
        <f>IF(_xlfn.XLOOKUP(C520,customers!$A$1:$A$1001,customers!$C$1:$C$1001,,0)=0,"",_xlfn.XLOOKUP(C520,customers!$A$1:$A$1001,customers!$C$1:$C$1001,,0))</f>
        <v>kimortsee@alexa.com</v>
      </c>
      <c r="H520" s="2" t="str">
        <f>_xlfn.XLOOKUP(Orders[[#This Row],[Customer ID]],customers!$A$1:$A$1001,customers!$G$1:$G$1001,,0)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5"/>
        <v>139.72499999999999</v>
      </c>
      <c r="N520" t="str">
        <f t="shared" si="26"/>
        <v>Excelsa</v>
      </c>
      <c r="O520" t="str">
        <f t="shared" si="24"/>
        <v>Dark</v>
      </c>
      <c r="P520" t="str">
        <f>_xlfn.XLOOKUP(Orders[[#This Row],[Customer ID]],customers!$A$1:$A$1001,customers!$I$1:$I$1001,,0)</f>
        <v>No</v>
      </c>
    </row>
    <row r="521" spans="1:16" x14ac:dyDescent="0.3">
      <c r="A521" s="2" t="s">
        <v>3424</v>
      </c>
      <c r="B521" s="3">
        <v>44026</v>
      </c>
      <c r="C521" s="2" t="s">
        <v>3368</v>
      </c>
      <c r="D521" t="s">
        <v>6158</v>
      </c>
      <c r="E521" s="2">
        <v>2</v>
      </c>
      <c r="F521" s="2">
        <f>_xlfn.XLOOKUP(C521,customers!$A$1:$A$1001,customers!B520:B1520,,0)</f>
        <v>0</v>
      </c>
      <c r="G521" s="2" t="str">
        <f>IF(_xlfn.XLOOKUP(C521,customers!$A$1:$A$1001,customers!$C$1:$C$1001,,0)=0,"",_xlfn.XLOOKUP(C521,customers!$A$1:$A$1001,customers!$C$1:$C$1001,,0))</f>
        <v>murione5@alexa.com</v>
      </c>
      <c r="H521" s="2" t="str">
        <f>_xlfn.XLOOKUP(Orders[[#This Row],[Customer ID]],customers!$A$1:$A$1001,customers!$G$1:$G$1001,,0)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5"/>
        <v>11.94</v>
      </c>
      <c r="N521" t="str">
        <f t="shared" si="26"/>
        <v>Arabica</v>
      </c>
      <c r="O521" t="str">
        <f t="shared" si="24"/>
        <v>Dark</v>
      </c>
      <c r="P521" t="str">
        <f>_xlfn.XLOOKUP(Orders[[#This Row],[Customer ID]],customers!$A$1:$A$1001,customers!$I$1:$I$1001,,0)</f>
        <v>Yes</v>
      </c>
    </row>
    <row r="522" spans="1:16" x14ac:dyDescent="0.3">
      <c r="A522" s="2" t="s">
        <v>3430</v>
      </c>
      <c r="B522" s="3">
        <v>44446</v>
      </c>
      <c r="C522" s="2" t="s">
        <v>3431</v>
      </c>
      <c r="D522" t="s">
        <v>6150</v>
      </c>
      <c r="E522" s="2">
        <v>1</v>
      </c>
      <c r="F522" s="2">
        <f>_xlfn.XLOOKUP(C522,customers!$A$1:$A$1001,customers!B521:B1521,,0)</f>
        <v>0</v>
      </c>
      <c r="G522" s="2" t="str">
        <f>IF(_xlfn.XLOOKUP(C522,customers!$A$1:$A$1001,customers!$C$1:$C$1001,,0)=0,"",_xlfn.XLOOKUP(C522,customers!$A$1:$A$1001,customers!$C$1:$C$1001,,0))</f>
        <v>marmisteadeg@blogtalkradio.com</v>
      </c>
      <c r="H522" s="2" t="str">
        <f>_xlfn.XLOOKUP(Orders[[#This Row],[Customer ID]],customers!$A$1:$A$1001,customers!$G$1:$G$1001,,0)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5"/>
        <v>3.8849999999999998</v>
      </c>
      <c r="N522" t="str">
        <f t="shared" si="26"/>
        <v>Liberica</v>
      </c>
      <c r="O522" t="str">
        <f t="shared" si="24"/>
        <v>Dark</v>
      </c>
      <c r="P522" t="str">
        <f>_xlfn.XLOOKUP(Orders[[#This Row],[Customer ID]],customers!$A$1:$A$1001,customers!$I$1:$I$1001,,0)</f>
        <v>No</v>
      </c>
    </row>
    <row r="523" spans="1:16" x14ac:dyDescent="0.3">
      <c r="A523" s="2" t="s">
        <v>3430</v>
      </c>
      <c r="B523" s="3">
        <v>44446</v>
      </c>
      <c r="C523" s="2" t="s">
        <v>3431</v>
      </c>
      <c r="D523" t="s">
        <v>6138</v>
      </c>
      <c r="E523" s="2">
        <v>4</v>
      </c>
      <c r="F523" s="2">
        <f>_xlfn.XLOOKUP(C523,customers!$A$1:$A$1001,customers!B522:B1522,,0)</f>
        <v>0</v>
      </c>
      <c r="G523" s="2" t="str">
        <f>IF(_xlfn.XLOOKUP(C523,customers!$A$1:$A$1001,customers!$C$1:$C$1001,,0)=0,"",_xlfn.XLOOKUP(C523,customers!$A$1:$A$1001,customers!$C$1:$C$1001,,0))</f>
        <v>marmisteadeg@blogtalkradio.com</v>
      </c>
      <c r="H523" s="2" t="str">
        <f>_xlfn.XLOOKUP(Orders[[#This Row],[Customer ID]],customers!$A$1:$A$1001,customers!$G$1:$G$1001,,0)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5"/>
        <v>39.799999999999997</v>
      </c>
      <c r="N523" t="str">
        <f t="shared" si="26"/>
        <v>Robusta</v>
      </c>
      <c r="O523" t="str">
        <f t="shared" si="24"/>
        <v>Medium</v>
      </c>
      <c r="P523" t="str">
        <f>_xlfn.XLOOKUP(Orders[[#This Row],[Customer ID]],customers!$A$1:$A$1001,customers!$I$1:$I$1001,,0)</f>
        <v>No</v>
      </c>
    </row>
    <row r="524" spans="1:16" x14ac:dyDescent="0.3">
      <c r="A524" s="2" t="s">
        <v>3441</v>
      </c>
      <c r="B524" s="3">
        <v>43625</v>
      </c>
      <c r="C524" s="2" t="s">
        <v>3442</v>
      </c>
      <c r="D524" t="s">
        <v>6146</v>
      </c>
      <c r="E524" s="2">
        <v>5</v>
      </c>
      <c r="F524" s="2">
        <f>_xlfn.XLOOKUP(C524,customers!$A$1:$A$1001,customers!B523:B1523,,0)</f>
        <v>0</v>
      </c>
      <c r="G524" s="2" t="str">
        <f>IF(_xlfn.XLOOKUP(C524,customers!$A$1:$A$1001,customers!$C$1:$C$1001,,0)=0,"",_xlfn.XLOOKUP(C524,customers!$A$1:$A$1001,customers!$C$1:$C$1001,,0))</f>
        <v>vupstoneei@google.pl</v>
      </c>
      <c r="H524" s="2" t="str">
        <f>_xlfn.XLOOKUP(Orders[[#This Row],[Customer ID]],customers!$A$1:$A$1001,customers!$G$1:$G$1001,,0)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5"/>
        <v>29.849999999999998</v>
      </c>
      <c r="N524" t="str">
        <f t="shared" si="26"/>
        <v>Robusta</v>
      </c>
      <c r="O524" t="str">
        <f t="shared" si="24"/>
        <v>Medium</v>
      </c>
      <c r="P524" t="str">
        <f>_xlfn.XLOOKUP(Orders[[#This Row],[Customer ID]],customers!$A$1:$A$1001,customers!$I$1:$I$1001,,0)</f>
        <v>No</v>
      </c>
    </row>
    <row r="525" spans="1:16" x14ac:dyDescent="0.3">
      <c r="A525" s="2" t="s">
        <v>3447</v>
      </c>
      <c r="B525" s="3">
        <v>44129</v>
      </c>
      <c r="C525" s="2" t="s">
        <v>3448</v>
      </c>
      <c r="D525" t="s">
        <v>6165</v>
      </c>
      <c r="E525" s="2">
        <v>1</v>
      </c>
      <c r="F525" s="2">
        <f>_xlfn.XLOOKUP(C525,customers!$A$1:$A$1001,customers!B524:B1524,,0)</f>
        <v>0</v>
      </c>
      <c r="G525" s="2" t="str">
        <f>IF(_xlfn.XLOOKUP(C525,customers!$A$1:$A$1001,customers!$C$1:$C$1001,,0)=0,"",_xlfn.XLOOKUP(C525,customers!$A$1:$A$1001,customers!$C$1:$C$1001,,0))</f>
        <v>bbeelbyej@rediff.com</v>
      </c>
      <c r="H525" s="2" t="str">
        <f>_xlfn.XLOOKUP(Orders[[#This Row],[Customer ID]],customers!$A$1:$A$1001,customers!$G$1:$G$1001,,0)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5"/>
        <v>29.784999999999997</v>
      </c>
      <c r="N525" t="str">
        <f t="shared" si="26"/>
        <v>Liberica</v>
      </c>
      <c r="O525" t="str">
        <f t="shared" si="24"/>
        <v>Dark</v>
      </c>
      <c r="P525" t="str">
        <f>_xlfn.XLOOKUP(Orders[[#This Row],[Customer ID]],customers!$A$1:$A$1001,customers!$I$1:$I$1001,,0)</f>
        <v>No</v>
      </c>
    </row>
    <row r="526" spans="1:16" x14ac:dyDescent="0.3">
      <c r="A526" s="2" t="s">
        <v>3453</v>
      </c>
      <c r="B526" s="3">
        <v>44255</v>
      </c>
      <c r="C526" s="2" t="s">
        <v>3454</v>
      </c>
      <c r="D526" t="s">
        <v>6164</v>
      </c>
      <c r="E526" s="2">
        <v>2</v>
      </c>
      <c r="F526" s="2">
        <f>_xlfn.XLOOKUP(C526,customers!$A$1:$A$1001,customers!B525:B1525,,0)</f>
        <v>0</v>
      </c>
      <c r="G526" s="2" t="str">
        <f>IF(_xlfn.XLOOKUP(C526,customers!$A$1:$A$1001,customers!$C$1:$C$1001,,0)=0,"",_xlfn.XLOOKUP(C526,customers!$A$1:$A$1001,customers!$C$1:$C$1001,,0))</f>
        <v/>
      </c>
      <c r="H526" s="2" t="str">
        <f>_xlfn.XLOOKUP(Orders[[#This Row],[Customer ID]],customers!$A$1:$A$1001,customers!$G$1:$G$1001,,0)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5"/>
        <v>72.91</v>
      </c>
      <c r="N526" t="str">
        <f t="shared" si="26"/>
        <v>Liberica</v>
      </c>
      <c r="O526" t="str">
        <f t="shared" si="24"/>
        <v>Light</v>
      </c>
      <c r="P526" t="str">
        <f>_xlfn.XLOOKUP(Orders[[#This Row],[Customer ID]],customers!$A$1:$A$1001,customers!$I$1:$I$1001,,0)</f>
        <v>No</v>
      </c>
    </row>
    <row r="527" spans="1:16" x14ac:dyDescent="0.3">
      <c r="A527" s="2" t="s">
        <v>3458</v>
      </c>
      <c r="B527" s="3">
        <v>44038</v>
      </c>
      <c r="C527" s="2" t="s">
        <v>3459</v>
      </c>
      <c r="D527" t="s">
        <v>6163</v>
      </c>
      <c r="E527" s="2">
        <v>5</v>
      </c>
      <c r="F527" s="2">
        <f>_xlfn.XLOOKUP(C527,customers!$A$1:$A$1001,customers!B526:B1526,,0)</f>
        <v>0</v>
      </c>
      <c r="G527" s="2" t="str">
        <f>IF(_xlfn.XLOOKUP(C527,customers!$A$1:$A$1001,customers!$C$1:$C$1001,,0)=0,"",_xlfn.XLOOKUP(C527,customers!$A$1:$A$1001,customers!$C$1:$C$1001,,0))</f>
        <v/>
      </c>
      <c r="H527" s="2" t="str">
        <f>_xlfn.XLOOKUP(Orders[[#This Row],[Customer ID]],customers!$A$1:$A$1001,customers!$G$1:$G$1001,,0)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5"/>
        <v>13.424999999999997</v>
      </c>
      <c r="N527" t="str">
        <f t="shared" si="26"/>
        <v>Robusta</v>
      </c>
      <c r="O527" t="str">
        <f t="shared" si="24"/>
        <v>Dark</v>
      </c>
      <c r="P527" t="str">
        <f>_xlfn.XLOOKUP(Orders[[#This Row],[Customer ID]],customers!$A$1:$A$1001,customers!$I$1:$I$1001,,0)</f>
        <v>Yes</v>
      </c>
    </row>
    <row r="528" spans="1:16" x14ac:dyDescent="0.3">
      <c r="A528" s="2" t="s">
        <v>3463</v>
      </c>
      <c r="B528" s="3">
        <v>44717</v>
      </c>
      <c r="C528" s="2" t="s">
        <v>3464</v>
      </c>
      <c r="D528" t="s">
        <v>6166</v>
      </c>
      <c r="E528" s="2">
        <v>4</v>
      </c>
      <c r="F528" s="2">
        <f>_xlfn.XLOOKUP(C528,customers!$A$1:$A$1001,customers!B527:B1527,,0)</f>
        <v>0</v>
      </c>
      <c r="G528" s="2" t="str">
        <f>IF(_xlfn.XLOOKUP(C528,customers!$A$1:$A$1001,customers!$C$1:$C$1001,,0)=0,"",_xlfn.XLOOKUP(C528,customers!$A$1:$A$1001,customers!$C$1:$C$1001,,0))</f>
        <v>wspeechlyem@amazon.com</v>
      </c>
      <c r="H528" s="2" t="str">
        <f>_xlfn.XLOOKUP(Orders[[#This Row],[Customer ID]],customers!$A$1:$A$1001,customers!$G$1:$G$1001,,0)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5"/>
        <v>126.49999999999999</v>
      </c>
      <c r="N528" t="str">
        <f t="shared" si="26"/>
        <v>Excelsa</v>
      </c>
      <c r="O528" t="str">
        <f t="shared" si="24"/>
        <v>Medium</v>
      </c>
      <c r="P528" t="str">
        <f>_xlfn.XLOOKUP(Orders[[#This Row],[Customer ID]],customers!$A$1:$A$1001,customers!$I$1:$I$1001,,0)</f>
        <v>Yes</v>
      </c>
    </row>
    <row r="529" spans="1:16" x14ac:dyDescent="0.3">
      <c r="A529" s="2" t="s">
        <v>3469</v>
      </c>
      <c r="B529" s="3">
        <v>43517</v>
      </c>
      <c r="C529" s="2" t="s">
        <v>3470</v>
      </c>
      <c r="D529" t="s">
        <v>6139</v>
      </c>
      <c r="E529" s="2">
        <v>5</v>
      </c>
      <c r="F529" s="2">
        <f>_xlfn.XLOOKUP(C529,customers!$A$1:$A$1001,customers!B528:B1528,,0)</f>
        <v>0</v>
      </c>
      <c r="G529" s="2" t="str">
        <f>IF(_xlfn.XLOOKUP(C529,customers!$A$1:$A$1001,customers!$C$1:$C$1001,,0)=0,"",_xlfn.XLOOKUP(C529,customers!$A$1:$A$1001,customers!$C$1:$C$1001,,0))</f>
        <v>iphillpoten@buzzfeed.com</v>
      </c>
      <c r="H529" s="2" t="str">
        <f>_xlfn.XLOOKUP(Orders[[#This Row],[Customer ID]],customers!$A$1:$A$1001,customers!$G$1:$G$1001,,0)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5"/>
        <v>41.25</v>
      </c>
      <c r="N529" t="str">
        <f t="shared" si="26"/>
        <v>Excelsa</v>
      </c>
      <c r="O529" t="str">
        <f t="shared" si="24"/>
        <v>Medium</v>
      </c>
      <c r="P529" t="str">
        <f>_xlfn.XLOOKUP(Orders[[#This Row],[Customer ID]],customers!$A$1:$A$1001,customers!$I$1:$I$1001,,0)</f>
        <v>No</v>
      </c>
    </row>
    <row r="530" spans="1:16" x14ac:dyDescent="0.3">
      <c r="A530" s="2" t="s">
        <v>3475</v>
      </c>
      <c r="B530" s="3">
        <v>43926</v>
      </c>
      <c r="C530" s="2" t="s">
        <v>3476</v>
      </c>
      <c r="D530" t="s">
        <v>6176</v>
      </c>
      <c r="E530" s="2">
        <v>6</v>
      </c>
      <c r="F530" s="2">
        <f>_xlfn.XLOOKUP(C530,customers!$A$1:$A$1001,customers!B529:B1529,,0)</f>
        <v>0</v>
      </c>
      <c r="G530" s="2" t="str">
        <f>IF(_xlfn.XLOOKUP(C530,customers!$A$1:$A$1001,customers!$C$1:$C$1001,,0)=0,"",_xlfn.XLOOKUP(C530,customers!$A$1:$A$1001,customers!$C$1:$C$1001,,0))</f>
        <v>lpennaccieo@statcounter.com</v>
      </c>
      <c r="H530" s="2" t="str">
        <f>_xlfn.XLOOKUP(Orders[[#This Row],[Customer ID]],customers!$A$1:$A$1001,customers!$G$1:$G$1001,,0)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5"/>
        <v>53.46</v>
      </c>
      <c r="N530" t="str">
        <f t="shared" si="26"/>
        <v>Excelsa</v>
      </c>
      <c r="O530" t="str">
        <f t="shared" si="24"/>
        <v>Light</v>
      </c>
      <c r="P530" t="str">
        <f>_xlfn.XLOOKUP(Orders[[#This Row],[Customer ID]],customers!$A$1:$A$1001,customers!$I$1:$I$1001,,0)</f>
        <v>No</v>
      </c>
    </row>
    <row r="531" spans="1:16" x14ac:dyDescent="0.3">
      <c r="A531" s="2" t="s">
        <v>3481</v>
      </c>
      <c r="B531" s="3">
        <v>43475</v>
      </c>
      <c r="C531" s="2" t="s">
        <v>3482</v>
      </c>
      <c r="D531" t="s">
        <v>6138</v>
      </c>
      <c r="E531" s="2">
        <v>6</v>
      </c>
      <c r="F531" s="2">
        <f>_xlfn.XLOOKUP(C531,customers!$A$1:$A$1001,customers!B530:B1530,,0)</f>
        <v>0</v>
      </c>
      <c r="G531" s="2" t="str">
        <f>IF(_xlfn.XLOOKUP(C531,customers!$A$1:$A$1001,customers!$C$1:$C$1001,,0)=0,"",_xlfn.XLOOKUP(C531,customers!$A$1:$A$1001,customers!$C$1:$C$1001,,0))</f>
        <v>sarpinep@moonfruit.com</v>
      </c>
      <c r="H531" s="2" t="str">
        <f>_xlfn.XLOOKUP(Orders[[#This Row],[Customer ID]],customers!$A$1:$A$1001,customers!$G$1:$G$1001,,0)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5"/>
        <v>59.699999999999996</v>
      </c>
      <c r="N531" t="str">
        <f t="shared" si="26"/>
        <v>Robusta</v>
      </c>
      <c r="O531" t="str">
        <f t="shared" si="24"/>
        <v>Medium</v>
      </c>
      <c r="P531" t="str">
        <f>_xlfn.XLOOKUP(Orders[[#This Row],[Customer ID]],customers!$A$1:$A$1001,customers!$I$1:$I$1001,,0)</f>
        <v>No</v>
      </c>
    </row>
    <row r="532" spans="1:16" x14ac:dyDescent="0.3">
      <c r="A532" s="2" t="s">
        <v>3487</v>
      </c>
      <c r="B532" s="3">
        <v>44663</v>
      </c>
      <c r="C532" s="2" t="s">
        <v>3488</v>
      </c>
      <c r="D532" t="s">
        <v>6138</v>
      </c>
      <c r="E532" s="2">
        <v>6</v>
      </c>
      <c r="F532" s="2">
        <f>_xlfn.XLOOKUP(C532,customers!$A$1:$A$1001,customers!B531:B1531,,0)</f>
        <v>0</v>
      </c>
      <c r="G532" s="2" t="str">
        <f>IF(_xlfn.XLOOKUP(C532,customers!$A$1:$A$1001,customers!$C$1:$C$1001,,0)=0,"",_xlfn.XLOOKUP(C532,customers!$A$1:$A$1001,customers!$C$1:$C$1001,,0))</f>
        <v>dfrieseq@cargocollective.com</v>
      </c>
      <c r="H532" s="2" t="str">
        <f>_xlfn.XLOOKUP(Orders[[#This Row],[Customer ID]],customers!$A$1:$A$1001,customers!$G$1:$G$1001,,0)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5"/>
        <v>59.699999999999996</v>
      </c>
      <c r="N532" t="str">
        <f t="shared" si="26"/>
        <v>Robusta</v>
      </c>
      <c r="O532" t="str">
        <f t="shared" si="24"/>
        <v>Medium</v>
      </c>
      <c r="P532" t="str">
        <f>_xlfn.XLOOKUP(Orders[[#This Row],[Customer ID]],customers!$A$1:$A$1001,customers!$I$1:$I$1001,,0)</f>
        <v>No</v>
      </c>
    </row>
    <row r="533" spans="1:16" x14ac:dyDescent="0.3">
      <c r="A533" s="2" t="s">
        <v>3493</v>
      </c>
      <c r="B533" s="3">
        <v>44591</v>
      </c>
      <c r="C533" s="2" t="s">
        <v>3494</v>
      </c>
      <c r="D533" t="s">
        <v>6177</v>
      </c>
      <c r="E533" s="2">
        <v>5</v>
      </c>
      <c r="F533" s="2">
        <f>_xlfn.XLOOKUP(C533,customers!$A$1:$A$1001,customers!B532:B1532,,0)</f>
        <v>0</v>
      </c>
      <c r="G533" s="2" t="str">
        <f>IF(_xlfn.XLOOKUP(C533,customers!$A$1:$A$1001,customers!$C$1:$C$1001,,0)=0,"",_xlfn.XLOOKUP(C533,customers!$A$1:$A$1001,customers!$C$1:$C$1001,,0))</f>
        <v>rsharerer@flavors.me</v>
      </c>
      <c r="H533" s="2" t="str">
        <f>_xlfn.XLOOKUP(Orders[[#This Row],[Customer ID]],customers!$A$1:$A$1001,customers!$G$1:$G$1001,,0)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5"/>
        <v>44.75</v>
      </c>
      <c r="N533" t="str">
        <f t="shared" si="26"/>
        <v>Robusta</v>
      </c>
      <c r="O533" t="str">
        <f t="shared" si="24"/>
        <v>Dark</v>
      </c>
      <c r="P533" t="str">
        <f>_xlfn.XLOOKUP(Orders[[#This Row],[Customer ID]],customers!$A$1:$A$1001,customers!$I$1:$I$1001,,0)</f>
        <v>No</v>
      </c>
    </row>
    <row r="534" spans="1:16" x14ac:dyDescent="0.3">
      <c r="A534" s="2" t="s">
        <v>3499</v>
      </c>
      <c r="B534" s="3">
        <v>44330</v>
      </c>
      <c r="C534" s="2" t="s">
        <v>3500</v>
      </c>
      <c r="D534" t="s">
        <v>6139</v>
      </c>
      <c r="E534" s="2">
        <v>2</v>
      </c>
      <c r="F534" s="2">
        <f>_xlfn.XLOOKUP(C534,customers!$A$1:$A$1001,customers!B533:B1533,,0)</f>
        <v>0</v>
      </c>
      <c r="G534" s="2" t="str">
        <f>IF(_xlfn.XLOOKUP(C534,customers!$A$1:$A$1001,customers!$C$1:$C$1001,,0)=0,"",_xlfn.XLOOKUP(C534,customers!$A$1:$A$1001,customers!$C$1:$C$1001,,0))</f>
        <v>nnasebyes@umich.edu</v>
      </c>
      <c r="H534" s="2" t="str">
        <f>_xlfn.XLOOKUP(Orders[[#This Row],[Customer ID]],customers!$A$1:$A$1001,customers!$G$1:$G$1001,,0)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5"/>
        <v>16.5</v>
      </c>
      <c r="N534" t="str">
        <f t="shared" si="26"/>
        <v>Excelsa</v>
      </c>
      <c r="O534" t="str">
        <f t="shared" si="24"/>
        <v>Medium</v>
      </c>
      <c r="P534" t="str">
        <f>_xlfn.XLOOKUP(Orders[[#This Row],[Customer ID]],customers!$A$1:$A$1001,customers!$I$1:$I$1001,,0)</f>
        <v>Yes</v>
      </c>
    </row>
    <row r="535" spans="1:16" x14ac:dyDescent="0.3">
      <c r="A535" s="2" t="s">
        <v>3505</v>
      </c>
      <c r="B535" s="3">
        <v>44724</v>
      </c>
      <c r="C535" s="2" t="s">
        <v>3506</v>
      </c>
      <c r="D535" t="s">
        <v>6172</v>
      </c>
      <c r="E535" s="2">
        <v>4</v>
      </c>
      <c r="F535" s="2">
        <f>_xlfn.XLOOKUP(C535,customers!$A$1:$A$1001,customers!B534:B1534,,0)</f>
        <v>0</v>
      </c>
      <c r="G535" s="2" t="str">
        <f>IF(_xlfn.XLOOKUP(C535,customers!$A$1:$A$1001,customers!$C$1:$C$1001,,0)=0,"",_xlfn.XLOOKUP(C535,customers!$A$1:$A$1001,customers!$C$1:$C$1001,,0))</f>
        <v/>
      </c>
      <c r="H535" s="2" t="str">
        <f>_xlfn.XLOOKUP(Orders[[#This Row],[Customer ID]],customers!$A$1:$A$1001,customers!$G$1:$G$1001,,0)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5"/>
        <v>21.479999999999997</v>
      </c>
      <c r="N535" t="str">
        <f t="shared" si="26"/>
        <v>Robusta</v>
      </c>
      <c r="O535" t="str">
        <f t="shared" si="24"/>
        <v>Dark</v>
      </c>
      <c r="P535" t="str">
        <f>_xlfn.XLOOKUP(Orders[[#This Row],[Customer ID]],customers!$A$1:$A$1001,customers!$I$1:$I$1001,,0)</f>
        <v>No</v>
      </c>
    </row>
    <row r="536" spans="1:16" x14ac:dyDescent="0.3">
      <c r="A536" s="2" t="s">
        <v>3510</v>
      </c>
      <c r="B536" s="3">
        <v>44563</v>
      </c>
      <c r="C536" s="2" t="s">
        <v>3511</v>
      </c>
      <c r="D536" t="s">
        <v>6151</v>
      </c>
      <c r="E536" s="2">
        <v>2</v>
      </c>
      <c r="F536" s="2">
        <f>_xlfn.XLOOKUP(C536,customers!$A$1:$A$1001,customers!B535:B1535,,0)</f>
        <v>0</v>
      </c>
      <c r="G536" s="2" t="str">
        <f>IF(_xlfn.XLOOKUP(C536,customers!$A$1:$A$1001,customers!$C$1:$C$1001,,0)=0,"",_xlfn.XLOOKUP(C536,customers!$A$1:$A$1001,customers!$C$1:$C$1001,,0))</f>
        <v>koculleneu@ca.gov</v>
      </c>
      <c r="H536" s="2" t="str">
        <f>_xlfn.XLOOKUP(Orders[[#This Row],[Customer ID]],customers!$A$1:$A$1001,customers!$G$1:$G$1001,,0)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5"/>
        <v>45.769999999999996</v>
      </c>
      <c r="N536" t="str">
        <f t="shared" si="26"/>
        <v>Robusta</v>
      </c>
      <c r="O536" t="str">
        <f t="shared" si="24"/>
        <v>Medium</v>
      </c>
      <c r="P536" t="str">
        <f>_xlfn.XLOOKUP(Orders[[#This Row],[Customer ID]],customers!$A$1:$A$1001,customers!$I$1:$I$1001,,0)</f>
        <v>Yes</v>
      </c>
    </row>
    <row r="537" spans="1:16" x14ac:dyDescent="0.3">
      <c r="A537" s="2" t="s">
        <v>3516</v>
      </c>
      <c r="B537" s="3">
        <v>44585</v>
      </c>
      <c r="C537" s="2" t="s">
        <v>3517</v>
      </c>
      <c r="D537" t="s">
        <v>6145</v>
      </c>
      <c r="E537" s="2">
        <v>2</v>
      </c>
      <c r="F537" s="2">
        <f>_xlfn.XLOOKUP(C537,customers!$A$1:$A$1001,customers!B536:B1536,,0)</f>
        <v>0</v>
      </c>
      <c r="G537" s="2" t="str">
        <f>IF(_xlfn.XLOOKUP(C537,customers!$A$1:$A$1001,customers!$C$1:$C$1001,,0)=0,"",_xlfn.XLOOKUP(C537,customers!$A$1:$A$1001,customers!$C$1:$C$1001,,0))</f>
        <v/>
      </c>
      <c r="H537" s="2" t="str">
        <f>_xlfn.XLOOKUP(Orders[[#This Row],[Customer ID]],customers!$A$1:$A$1001,customers!$G$1:$G$1001,,0)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5"/>
        <v>9.51</v>
      </c>
      <c r="N537" t="str">
        <f t="shared" si="26"/>
        <v>Liberica</v>
      </c>
      <c r="O537" t="str">
        <f t="shared" si="24"/>
        <v>Light</v>
      </c>
      <c r="P537" t="str">
        <f>_xlfn.XLOOKUP(Orders[[#This Row],[Customer ID]],customers!$A$1:$A$1001,customers!$I$1:$I$1001,,0)</f>
        <v>No</v>
      </c>
    </row>
    <row r="538" spans="1:16" x14ac:dyDescent="0.3">
      <c r="A538" s="2" t="s">
        <v>3521</v>
      </c>
      <c r="B538" s="3">
        <v>43544</v>
      </c>
      <c r="C538" s="2" t="s">
        <v>3368</v>
      </c>
      <c r="D538" t="s">
        <v>6163</v>
      </c>
      <c r="E538" s="2">
        <v>3</v>
      </c>
      <c r="F538" s="2">
        <f>_xlfn.XLOOKUP(C538,customers!$A$1:$A$1001,customers!B537:B1537,,0)</f>
        <v>0</v>
      </c>
      <c r="G538" s="2" t="str">
        <f>IF(_xlfn.XLOOKUP(C538,customers!$A$1:$A$1001,customers!$C$1:$C$1001,,0)=0,"",_xlfn.XLOOKUP(C538,customers!$A$1:$A$1001,customers!$C$1:$C$1001,,0))</f>
        <v>murione5@alexa.com</v>
      </c>
      <c r="H538" s="2" t="str">
        <f>_xlfn.XLOOKUP(Orders[[#This Row],[Customer ID]],customers!$A$1:$A$1001,customers!$G$1:$G$1001,,0)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5"/>
        <v>8.0549999999999997</v>
      </c>
      <c r="N538" t="str">
        <f t="shared" si="26"/>
        <v>Robusta</v>
      </c>
      <c r="O538" t="str">
        <f t="shared" si="24"/>
        <v>Dark</v>
      </c>
      <c r="P538" t="str">
        <f>_xlfn.XLOOKUP(Orders[[#This Row],[Customer ID]],customers!$A$1:$A$1001,customers!$I$1:$I$1001,,0)</f>
        <v>Yes</v>
      </c>
    </row>
    <row r="539" spans="1:16" x14ac:dyDescent="0.3">
      <c r="A539" s="2" t="s">
        <v>3527</v>
      </c>
      <c r="B539" s="3">
        <v>44156</v>
      </c>
      <c r="C539" s="2" t="s">
        <v>3528</v>
      </c>
      <c r="D539" t="s">
        <v>6185</v>
      </c>
      <c r="E539" s="2">
        <v>4</v>
      </c>
      <c r="F539" s="2">
        <f>_xlfn.XLOOKUP(C539,customers!$A$1:$A$1001,customers!B538:B1538,,0)</f>
        <v>0</v>
      </c>
      <c r="G539" s="2" t="str">
        <f>IF(_xlfn.XLOOKUP(C539,customers!$A$1:$A$1001,customers!$C$1:$C$1001,,0)=0,"",_xlfn.XLOOKUP(C539,customers!$A$1:$A$1001,customers!$C$1:$C$1001,,0))</f>
        <v>hbranganex@woothemes.com</v>
      </c>
      <c r="H539" s="2" t="str">
        <f>_xlfn.XLOOKUP(Orders[[#This Row],[Customer ID]],customers!$A$1:$A$1001,customers!$G$1:$G$1001,,0)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5"/>
        <v>111.78</v>
      </c>
      <c r="N539" t="str">
        <f t="shared" si="26"/>
        <v>Excelsa</v>
      </c>
      <c r="O539" t="str">
        <f t="shared" si="24"/>
        <v>Dark</v>
      </c>
      <c r="P539" t="str">
        <f>_xlfn.XLOOKUP(Orders[[#This Row],[Customer ID]],customers!$A$1:$A$1001,customers!$I$1:$I$1001,,0)</f>
        <v>Yes</v>
      </c>
    </row>
    <row r="540" spans="1:16" x14ac:dyDescent="0.3">
      <c r="A540" s="2" t="s">
        <v>3532</v>
      </c>
      <c r="B540" s="3">
        <v>44482</v>
      </c>
      <c r="C540" s="2" t="s">
        <v>3533</v>
      </c>
      <c r="D540" t="s">
        <v>6163</v>
      </c>
      <c r="E540" s="2">
        <v>4</v>
      </c>
      <c r="F540" s="2">
        <f>_xlfn.XLOOKUP(C540,customers!$A$1:$A$1001,customers!B539:B1539,,0)</f>
        <v>0</v>
      </c>
      <c r="G540" s="2" t="str">
        <f>IF(_xlfn.XLOOKUP(C540,customers!$A$1:$A$1001,customers!$C$1:$C$1001,,0)=0,"",_xlfn.XLOOKUP(C540,customers!$A$1:$A$1001,customers!$C$1:$C$1001,,0))</f>
        <v>agallyoney@engadget.com</v>
      </c>
      <c r="H540" s="2" t="str">
        <f>_xlfn.XLOOKUP(Orders[[#This Row],[Customer ID]],customers!$A$1:$A$1001,customers!$G$1:$G$1001,,0)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5"/>
        <v>10.739999999999998</v>
      </c>
      <c r="N540" t="str">
        <f t="shared" si="26"/>
        <v>Robusta</v>
      </c>
      <c r="O540" t="str">
        <f t="shared" si="24"/>
        <v>Dark</v>
      </c>
      <c r="P540" t="str">
        <f>_xlfn.XLOOKUP(Orders[[#This Row],[Customer ID]],customers!$A$1:$A$1001,customers!$I$1:$I$1001,,0)</f>
        <v>Yes</v>
      </c>
    </row>
    <row r="541" spans="1:16" x14ac:dyDescent="0.3">
      <c r="A541" s="2" t="s">
        <v>3537</v>
      </c>
      <c r="B541" s="3">
        <v>44488</v>
      </c>
      <c r="C541" s="2" t="s">
        <v>3538</v>
      </c>
      <c r="D541" t="s">
        <v>6172</v>
      </c>
      <c r="E541" s="2">
        <v>5</v>
      </c>
      <c r="F541" s="2">
        <f>_xlfn.XLOOKUP(C541,customers!$A$1:$A$1001,customers!B540:B1540,,0)</f>
        <v>0</v>
      </c>
      <c r="G541" s="2" t="str">
        <f>IF(_xlfn.XLOOKUP(C541,customers!$A$1:$A$1001,customers!$C$1:$C$1001,,0)=0,"",_xlfn.XLOOKUP(C541,customers!$A$1:$A$1001,customers!$C$1:$C$1001,,0))</f>
        <v>bdomangeez@yahoo.co.jp</v>
      </c>
      <c r="H541" s="2" t="str">
        <f>_xlfn.XLOOKUP(Orders[[#This Row],[Customer ID]],customers!$A$1:$A$1001,customers!$G$1:$G$1001,,0)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5"/>
        <v>26.849999999999994</v>
      </c>
      <c r="N541" t="str">
        <f t="shared" si="26"/>
        <v>Robusta</v>
      </c>
      <c r="O541" t="str">
        <f t="shared" si="24"/>
        <v>Dark</v>
      </c>
      <c r="P541" t="str">
        <f>_xlfn.XLOOKUP(Orders[[#This Row],[Customer ID]],customers!$A$1:$A$1001,customers!$I$1:$I$1001,,0)</f>
        <v>No</v>
      </c>
    </row>
    <row r="542" spans="1:16" x14ac:dyDescent="0.3">
      <c r="A542" s="2" t="s">
        <v>3542</v>
      </c>
      <c r="B542" s="3">
        <v>43584</v>
      </c>
      <c r="C542" s="2" t="s">
        <v>3543</v>
      </c>
      <c r="D542" t="s">
        <v>6170</v>
      </c>
      <c r="E542" s="2">
        <v>4</v>
      </c>
      <c r="F542" s="2">
        <f>_xlfn.XLOOKUP(C542,customers!$A$1:$A$1001,customers!B541:B1541,,0)</f>
        <v>0</v>
      </c>
      <c r="G542" s="2" t="str">
        <f>IF(_xlfn.XLOOKUP(C542,customers!$A$1:$A$1001,customers!$C$1:$C$1001,,0)=0,"",_xlfn.XLOOKUP(C542,customers!$A$1:$A$1001,customers!$C$1:$C$1001,,0))</f>
        <v>koslerf0@gmpg.org</v>
      </c>
      <c r="H542" s="2" t="str">
        <f>_xlfn.XLOOKUP(Orders[[#This Row],[Customer ID]],customers!$A$1:$A$1001,customers!$G$1:$G$1001,,0)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5"/>
        <v>63.4</v>
      </c>
      <c r="N542" t="str">
        <f t="shared" si="26"/>
        <v>Liberica</v>
      </c>
      <c r="O542" t="str">
        <f t="shared" si="24"/>
        <v>Light</v>
      </c>
      <c r="P542" t="str">
        <f>_xlfn.XLOOKUP(Orders[[#This Row],[Customer ID]],customers!$A$1:$A$1001,customers!$I$1:$I$1001,,0)</f>
        <v>Yes</v>
      </c>
    </row>
    <row r="543" spans="1:16" x14ac:dyDescent="0.3">
      <c r="A543" s="2" t="s">
        <v>3548</v>
      </c>
      <c r="B543" s="3">
        <v>43750</v>
      </c>
      <c r="C543" s="2" t="s">
        <v>3549</v>
      </c>
      <c r="D543" t="s">
        <v>6168</v>
      </c>
      <c r="E543" s="2">
        <v>1</v>
      </c>
      <c r="F543" s="2">
        <f>_xlfn.XLOOKUP(C543,customers!$A$1:$A$1001,customers!B542:B1542,,0)</f>
        <v>0</v>
      </c>
      <c r="G543" s="2" t="str">
        <f>IF(_xlfn.XLOOKUP(C543,customers!$A$1:$A$1001,customers!$C$1:$C$1001,,0)=0,"",_xlfn.XLOOKUP(C543,customers!$A$1:$A$1001,customers!$C$1:$C$1001,,0))</f>
        <v/>
      </c>
      <c r="H543" s="2" t="str">
        <f>_xlfn.XLOOKUP(Orders[[#This Row],[Customer ID]],customers!$A$1:$A$1001,customers!$G$1:$G$1001,,0)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5"/>
        <v>22.884999999999998</v>
      </c>
      <c r="N543" t="str">
        <f t="shared" si="26"/>
        <v>Arabica</v>
      </c>
      <c r="O543" t="str">
        <f t="shared" si="24"/>
        <v>Dark</v>
      </c>
      <c r="P543" t="str">
        <f>_xlfn.XLOOKUP(Orders[[#This Row],[Customer ID]],customers!$A$1:$A$1001,customers!$I$1:$I$1001,,0)</f>
        <v>Yes</v>
      </c>
    </row>
    <row r="544" spans="1:16" x14ac:dyDescent="0.3">
      <c r="A544" s="2" t="s">
        <v>3553</v>
      </c>
      <c r="B544" s="3">
        <v>44335</v>
      </c>
      <c r="C544" s="2" t="s">
        <v>3554</v>
      </c>
      <c r="D544" t="s">
        <v>6175</v>
      </c>
      <c r="E544" s="2">
        <v>4</v>
      </c>
      <c r="F544" s="2">
        <f>_xlfn.XLOOKUP(C544,customers!$A$1:$A$1001,customers!B543:B1543,,0)</f>
        <v>0</v>
      </c>
      <c r="G544" s="2" t="str">
        <f>IF(_xlfn.XLOOKUP(C544,customers!$A$1:$A$1001,customers!$C$1:$C$1001,,0)=0,"",_xlfn.XLOOKUP(C544,customers!$A$1:$A$1001,customers!$C$1:$C$1001,,0))</f>
        <v>zpellettf2@dailymotion.com</v>
      </c>
      <c r="H544" s="2" t="str">
        <f>_xlfn.XLOOKUP(Orders[[#This Row],[Customer ID]],customers!$A$1:$A$1001,customers!$G$1:$G$1001,,0)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5"/>
        <v>103.49999999999999</v>
      </c>
      <c r="N544" t="str">
        <f t="shared" si="26"/>
        <v>Arabica</v>
      </c>
      <c r="O544" t="str">
        <f t="shared" si="24"/>
        <v>Medium</v>
      </c>
      <c r="P544" t="str">
        <f>_xlfn.XLOOKUP(Orders[[#This Row],[Customer ID]],customers!$A$1:$A$1001,customers!$I$1:$I$1001,,0)</f>
        <v>No</v>
      </c>
    </row>
    <row r="545" spans="1:16" x14ac:dyDescent="0.3">
      <c r="A545" s="2" t="s">
        <v>3559</v>
      </c>
      <c r="B545" s="3">
        <v>44380</v>
      </c>
      <c r="C545" s="2" t="s">
        <v>3560</v>
      </c>
      <c r="D545" t="s">
        <v>6142</v>
      </c>
      <c r="E545" s="2">
        <v>2</v>
      </c>
      <c r="F545" s="2">
        <f>_xlfn.XLOOKUP(C545,customers!$A$1:$A$1001,customers!B544:B1544,,0)</f>
        <v>0</v>
      </c>
      <c r="G545" s="2" t="str">
        <f>IF(_xlfn.XLOOKUP(C545,customers!$A$1:$A$1001,customers!$C$1:$C$1001,,0)=0,"",_xlfn.XLOOKUP(C545,customers!$A$1:$A$1001,customers!$C$1:$C$1001,,0))</f>
        <v>isprakesf3@spiegel.de</v>
      </c>
      <c r="H545" s="2" t="str">
        <f>_xlfn.XLOOKUP(Orders[[#This Row],[Customer ID]],customers!$A$1:$A$1001,customers!$G$1:$G$1001,,0)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5"/>
        <v>54.969999999999992</v>
      </c>
      <c r="N545" t="str">
        <f t="shared" si="26"/>
        <v>Robusta</v>
      </c>
      <c r="O545" t="str">
        <f t="shared" si="24"/>
        <v>Light</v>
      </c>
      <c r="P545" t="str">
        <f>_xlfn.XLOOKUP(Orders[[#This Row],[Customer ID]],customers!$A$1:$A$1001,customers!$I$1:$I$1001,,0)</f>
        <v>No</v>
      </c>
    </row>
    <row r="546" spans="1:16" x14ac:dyDescent="0.3">
      <c r="A546" s="2" t="s">
        <v>3565</v>
      </c>
      <c r="B546" s="3">
        <v>43869</v>
      </c>
      <c r="C546" s="2" t="s">
        <v>3566</v>
      </c>
      <c r="D546" t="s">
        <v>6180</v>
      </c>
      <c r="E546" s="2">
        <v>2</v>
      </c>
      <c r="F546" s="2">
        <f>_xlfn.XLOOKUP(C546,customers!$A$1:$A$1001,customers!B545:B1545,,0)</f>
        <v>0</v>
      </c>
      <c r="G546" s="2" t="str">
        <f>IF(_xlfn.XLOOKUP(C546,customers!$A$1:$A$1001,customers!$C$1:$C$1001,,0)=0,"",_xlfn.XLOOKUP(C546,customers!$A$1:$A$1001,customers!$C$1:$C$1001,,0))</f>
        <v>hfromantf4@ucsd.edu</v>
      </c>
      <c r="H546" s="2" t="str">
        <f>_xlfn.XLOOKUP(Orders[[#This Row],[Customer ID]],customers!$A$1:$A$1001,customers!$G$1:$G$1001,,0)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5"/>
        <v>15.54</v>
      </c>
      <c r="N546" t="str">
        <f t="shared" si="26"/>
        <v>Arabica</v>
      </c>
      <c r="O546" t="str">
        <f t="shared" si="24"/>
        <v>Light</v>
      </c>
      <c r="P546" t="str">
        <f>_xlfn.XLOOKUP(Orders[[#This Row],[Customer ID]],customers!$A$1:$A$1001,customers!$I$1:$I$1001,,0)</f>
        <v>No</v>
      </c>
    </row>
    <row r="547" spans="1:16" x14ac:dyDescent="0.3">
      <c r="A547" s="2" t="s">
        <v>3571</v>
      </c>
      <c r="B547" s="3">
        <v>44120</v>
      </c>
      <c r="C547" s="2" t="s">
        <v>3572</v>
      </c>
      <c r="D547" t="s">
        <v>6150</v>
      </c>
      <c r="E547" s="2">
        <v>4</v>
      </c>
      <c r="F547" s="2">
        <f>_xlfn.XLOOKUP(C547,customers!$A$1:$A$1001,customers!B546:B1546,,0)</f>
        <v>0</v>
      </c>
      <c r="G547" s="2" t="str">
        <f>IF(_xlfn.XLOOKUP(C547,customers!$A$1:$A$1001,customers!$C$1:$C$1001,,0)=0,"",_xlfn.XLOOKUP(C547,customers!$A$1:$A$1001,customers!$C$1:$C$1001,,0))</f>
        <v>rflearf5@artisteer.com</v>
      </c>
      <c r="H547" s="2" t="str">
        <f>_xlfn.XLOOKUP(Orders[[#This Row],[Customer ID]],customers!$A$1:$A$1001,customers!$G$1:$G$1001,,0)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5"/>
        <v>15.54</v>
      </c>
      <c r="N547" t="str">
        <f t="shared" si="26"/>
        <v>Liberica</v>
      </c>
      <c r="O547" t="str">
        <f t="shared" si="24"/>
        <v>Dark</v>
      </c>
      <c r="P547" t="str">
        <f>_xlfn.XLOOKUP(Orders[[#This Row],[Customer ID]],customers!$A$1:$A$1001,customers!$I$1:$I$1001,,0)</f>
        <v>No</v>
      </c>
    </row>
    <row r="548" spans="1:16" x14ac:dyDescent="0.3">
      <c r="A548" s="2" t="s">
        <v>3577</v>
      </c>
      <c r="B548" s="3">
        <v>44127</v>
      </c>
      <c r="C548" s="2" t="s">
        <v>3578</v>
      </c>
      <c r="D548" t="s">
        <v>6185</v>
      </c>
      <c r="E548" s="2">
        <v>3</v>
      </c>
      <c r="F548" s="2">
        <f>_xlfn.XLOOKUP(C548,customers!$A$1:$A$1001,customers!B547:B1547,,0)</f>
        <v>0</v>
      </c>
      <c r="G548" s="2" t="str">
        <f>IF(_xlfn.XLOOKUP(C548,customers!$A$1:$A$1001,customers!$C$1:$C$1001,,0)=0,"",_xlfn.XLOOKUP(C548,customers!$A$1:$A$1001,customers!$C$1:$C$1001,,0))</f>
        <v/>
      </c>
      <c r="H548" s="2" t="str">
        <f>_xlfn.XLOOKUP(Orders[[#This Row],[Customer ID]],customers!$A$1:$A$1001,customers!$G$1:$G$1001,,0)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5"/>
        <v>83.835000000000008</v>
      </c>
      <c r="N548" t="str">
        <f t="shared" si="26"/>
        <v>Excelsa</v>
      </c>
      <c r="O548" t="str">
        <f t="shared" si="24"/>
        <v>Dark</v>
      </c>
      <c r="P548" t="str">
        <f>_xlfn.XLOOKUP(Orders[[#This Row],[Customer ID]],customers!$A$1:$A$1001,customers!$I$1:$I$1001,,0)</f>
        <v>No</v>
      </c>
    </row>
    <row r="549" spans="1:16" x14ac:dyDescent="0.3">
      <c r="A549" s="2" t="s">
        <v>3582</v>
      </c>
      <c r="B549" s="3">
        <v>44265</v>
      </c>
      <c r="C549" s="2" t="s">
        <v>3594</v>
      </c>
      <c r="D549" t="s">
        <v>6178</v>
      </c>
      <c r="E549" s="2">
        <v>3</v>
      </c>
      <c r="F549" s="2">
        <f>_xlfn.XLOOKUP(C549,customers!$A$1:$A$1001,customers!B548:B1548,,0)</f>
        <v>0</v>
      </c>
      <c r="G549" s="2" t="str">
        <f>IF(_xlfn.XLOOKUP(C549,customers!$A$1:$A$1001,customers!$C$1:$C$1001,,0)=0,"",_xlfn.XLOOKUP(C549,customers!$A$1:$A$1001,customers!$C$1:$C$1001,,0))</f>
        <v>wlightollersf9@baidu.com</v>
      </c>
      <c r="H549" s="2" t="str">
        <f>_xlfn.XLOOKUP(Orders[[#This Row],[Customer ID]],customers!$A$1:$A$1001,customers!$G$1:$G$1001,,0)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5"/>
        <v>10.754999999999999</v>
      </c>
      <c r="N549" t="str">
        <f t="shared" si="26"/>
        <v>Robusta</v>
      </c>
      <c r="O549" t="str">
        <f t="shared" si="24"/>
        <v>Light</v>
      </c>
      <c r="P549" t="str">
        <f>_xlfn.XLOOKUP(Orders[[#This Row],[Customer ID]],customers!$A$1:$A$1001,customers!$I$1:$I$1001,,0)</f>
        <v>Yes</v>
      </c>
    </row>
    <row r="550" spans="1:16" x14ac:dyDescent="0.3">
      <c r="A550" s="2" t="s">
        <v>3587</v>
      </c>
      <c r="B550" s="3">
        <v>44384</v>
      </c>
      <c r="C550" s="2" t="s">
        <v>3588</v>
      </c>
      <c r="D550" t="s">
        <v>6184</v>
      </c>
      <c r="E550" s="2">
        <v>3</v>
      </c>
      <c r="F550" s="2">
        <f>_xlfn.XLOOKUP(C550,customers!$A$1:$A$1001,customers!B549:B1549,,0)</f>
        <v>0</v>
      </c>
      <c r="G550" s="2" t="str">
        <f>IF(_xlfn.XLOOKUP(C550,customers!$A$1:$A$1001,customers!$C$1:$C$1001,,0)=0,"",_xlfn.XLOOKUP(C550,customers!$A$1:$A$1001,customers!$C$1:$C$1001,,0))</f>
        <v>bmundenf8@elpais.com</v>
      </c>
      <c r="H550" s="2" t="str">
        <f>_xlfn.XLOOKUP(Orders[[#This Row],[Customer ID]],customers!$A$1:$A$1001,customers!$G$1:$G$1001,,0)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5"/>
        <v>13.365</v>
      </c>
      <c r="N550" t="str">
        <f t="shared" si="26"/>
        <v>Excelsa</v>
      </c>
      <c r="O550" t="str">
        <f t="shared" si="24"/>
        <v>Light</v>
      </c>
      <c r="P550" t="str">
        <f>_xlfn.XLOOKUP(Orders[[#This Row],[Customer ID]],customers!$A$1:$A$1001,customers!$I$1:$I$1001,,0)</f>
        <v>Yes</v>
      </c>
    </row>
    <row r="551" spans="1:16" x14ac:dyDescent="0.3">
      <c r="A551" s="2" t="s">
        <v>3593</v>
      </c>
      <c r="B551" s="3">
        <v>44232</v>
      </c>
      <c r="C551" s="2" t="s">
        <v>3594</v>
      </c>
      <c r="D551" t="s">
        <v>6184</v>
      </c>
      <c r="E551" s="2">
        <v>4</v>
      </c>
      <c r="F551" s="2">
        <f>_xlfn.XLOOKUP(C551,customers!$A$1:$A$1001,customers!B550:B1550,,0)</f>
        <v>0</v>
      </c>
      <c r="G551" s="2" t="str">
        <f>IF(_xlfn.XLOOKUP(C551,customers!$A$1:$A$1001,customers!$C$1:$C$1001,,0)=0,"",_xlfn.XLOOKUP(C551,customers!$A$1:$A$1001,customers!$C$1:$C$1001,,0))</f>
        <v>wlightollersf9@baidu.com</v>
      </c>
      <c r="H551" s="2" t="str">
        <f>_xlfn.XLOOKUP(Orders[[#This Row],[Customer ID]],customers!$A$1:$A$1001,customers!$G$1:$G$1001,,0)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5"/>
        <v>17.82</v>
      </c>
      <c r="N551" t="str">
        <f t="shared" si="26"/>
        <v>Excelsa</v>
      </c>
      <c r="O551" t="str">
        <f t="shared" si="24"/>
        <v>Light</v>
      </c>
      <c r="P551" t="str">
        <f>_xlfn.XLOOKUP(Orders[[#This Row],[Customer ID]],customers!$A$1:$A$1001,customers!$I$1:$I$1001,,0)</f>
        <v>Yes</v>
      </c>
    </row>
    <row r="552" spans="1:16" x14ac:dyDescent="0.3">
      <c r="A552" s="2" t="s">
        <v>3599</v>
      </c>
      <c r="B552" s="3">
        <v>44176</v>
      </c>
      <c r="C552" s="2" t="s">
        <v>3600</v>
      </c>
      <c r="D552" t="s">
        <v>6150</v>
      </c>
      <c r="E552" s="2">
        <v>6</v>
      </c>
      <c r="F552" s="2">
        <f>_xlfn.XLOOKUP(C552,customers!$A$1:$A$1001,customers!B551:B1551,,0)</f>
        <v>0</v>
      </c>
      <c r="G552" s="2" t="str">
        <f>IF(_xlfn.XLOOKUP(C552,customers!$A$1:$A$1001,customers!$C$1:$C$1001,,0)=0,"",_xlfn.XLOOKUP(C552,customers!$A$1:$A$1001,customers!$C$1:$C$1001,,0))</f>
        <v>nbrakespearfa@rediff.com</v>
      </c>
      <c r="H552" s="2" t="str">
        <f>_xlfn.XLOOKUP(Orders[[#This Row],[Customer ID]],customers!$A$1:$A$1001,customers!$G$1:$G$1001,,0)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5"/>
        <v>23.31</v>
      </c>
      <c r="N552" t="str">
        <f t="shared" si="26"/>
        <v>Liberica</v>
      </c>
      <c r="O552" t="str">
        <f t="shared" si="24"/>
        <v>Dark</v>
      </c>
      <c r="P552" t="str">
        <f>_xlfn.XLOOKUP(Orders[[#This Row],[Customer ID]],customers!$A$1:$A$1001,customers!$I$1:$I$1001,,0)</f>
        <v>Yes</v>
      </c>
    </row>
    <row r="553" spans="1:16" x14ac:dyDescent="0.3">
      <c r="A553" s="2" t="s">
        <v>3605</v>
      </c>
      <c r="B553" s="3">
        <v>44694</v>
      </c>
      <c r="C553" s="2" t="s">
        <v>3606</v>
      </c>
      <c r="D553" t="s">
        <v>6153</v>
      </c>
      <c r="E553" s="2">
        <v>2</v>
      </c>
      <c r="F553" s="2">
        <f>_xlfn.XLOOKUP(C553,customers!$A$1:$A$1001,customers!B552:B1552,,0)</f>
        <v>0</v>
      </c>
      <c r="G553" s="2" t="str">
        <f>IF(_xlfn.XLOOKUP(C553,customers!$A$1:$A$1001,customers!$C$1:$C$1001,,0)=0,"",_xlfn.XLOOKUP(C553,customers!$A$1:$A$1001,customers!$C$1:$C$1001,,0))</f>
        <v>mglawsopfb@reverbnation.com</v>
      </c>
      <c r="H553" s="2" t="str">
        <f>_xlfn.XLOOKUP(Orders[[#This Row],[Customer ID]],customers!$A$1:$A$1001,customers!$G$1:$G$1001,,0)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5"/>
        <v>7.29</v>
      </c>
      <c r="N553" t="str">
        <f t="shared" si="26"/>
        <v>Excelsa</v>
      </c>
      <c r="O553" t="str">
        <f t="shared" si="24"/>
        <v>Dark</v>
      </c>
      <c r="P553" t="str">
        <f>_xlfn.XLOOKUP(Orders[[#This Row],[Customer ID]],customers!$A$1:$A$1001,customers!$I$1:$I$1001,,0)</f>
        <v>No</v>
      </c>
    </row>
    <row r="554" spans="1:16" x14ac:dyDescent="0.3">
      <c r="A554" s="2" t="s">
        <v>3611</v>
      </c>
      <c r="B554" s="3">
        <v>43761</v>
      </c>
      <c r="C554" s="2" t="s">
        <v>3612</v>
      </c>
      <c r="D554" t="s">
        <v>6184</v>
      </c>
      <c r="E554" s="2">
        <v>4</v>
      </c>
      <c r="F554" s="2">
        <f>_xlfn.XLOOKUP(C554,customers!$A$1:$A$1001,customers!B553:B1553,,0)</f>
        <v>0</v>
      </c>
      <c r="G554" s="2" t="str">
        <f>IF(_xlfn.XLOOKUP(C554,customers!$A$1:$A$1001,customers!$C$1:$C$1001,,0)=0,"",_xlfn.XLOOKUP(C554,customers!$A$1:$A$1001,customers!$C$1:$C$1001,,0))</f>
        <v>galbertsfc@etsy.com</v>
      </c>
      <c r="H554" s="2" t="str">
        <f>_xlfn.XLOOKUP(Orders[[#This Row],[Customer ID]],customers!$A$1:$A$1001,customers!$G$1:$G$1001,,0)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5"/>
        <v>17.82</v>
      </c>
      <c r="N554" t="str">
        <f t="shared" si="26"/>
        <v>Excelsa</v>
      </c>
      <c r="O554" t="str">
        <f t="shared" si="24"/>
        <v>Light</v>
      </c>
      <c r="P554" t="str">
        <f>_xlfn.XLOOKUP(Orders[[#This Row],[Customer ID]],customers!$A$1:$A$1001,customers!$I$1:$I$1001,,0)</f>
        <v>Yes</v>
      </c>
    </row>
    <row r="555" spans="1:16" x14ac:dyDescent="0.3">
      <c r="A555" s="2" t="s">
        <v>3617</v>
      </c>
      <c r="B555" s="3">
        <v>44085</v>
      </c>
      <c r="C555" s="2" t="s">
        <v>3618</v>
      </c>
      <c r="D555" t="s">
        <v>6141</v>
      </c>
      <c r="E555" s="2">
        <v>5</v>
      </c>
      <c r="F555" s="2">
        <f>_xlfn.XLOOKUP(C555,customers!$A$1:$A$1001,customers!B554:B1554,,0)</f>
        <v>0</v>
      </c>
      <c r="G555" s="2" t="str">
        <f>IF(_xlfn.XLOOKUP(C555,customers!$A$1:$A$1001,customers!$C$1:$C$1001,,0)=0,"",_xlfn.XLOOKUP(C555,customers!$A$1:$A$1001,customers!$C$1:$C$1001,,0))</f>
        <v>vpolglasefd@about.me</v>
      </c>
      <c r="H555" s="2" t="str">
        <f>_xlfn.XLOOKUP(Orders[[#This Row],[Customer ID]],customers!$A$1:$A$1001,customers!$G$1:$G$1001,,0)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5"/>
        <v>68.75</v>
      </c>
      <c r="N555" t="str">
        <f t="shared" si="26"/>
        <v>Excelsa</v>
      </c>
      <c r="O555" t="str">
        <f t="shared" si="24"/>
        <v>Medium</v>
      </c>
      <c r="P555" t="str">
        <f>_xlfn.XLOOKUP(Orders[[#This Row],[Customer ID]],customers!$A$1:$A$1001,customers!$I$1:$I$1001,,0)</f>
        <v>No</v>
      </c>
    </row>
    <row r="556" spans="1:16" x14ac:dyDescent="0.3">
      <c r="A556" s="2" t="s">
        <v>3622</v>
      </c>
      <c r="B556" s="3">
        <v>43737</v>
      </c>
      <c r="C556" s="2" t="s">
        <v>3623</v>
      </c>
      <c r="D556" t="s">
        <v>6142</v>
      </c>
      <c r="E556" s="2">
        <v>2</v>
      </c>
      <c r="F556" s="2">
        <f>_xlfn.XLOOKUP(C556,customers!$A$1:$A$1001,customers!B555:B1555,,0)</f>
        <v>0</v>
      </c>
      <c r="G556" s="2" t="str">
        <f>IF(_xlfn.XLOOKUP(C556,customers!$A$1:$A$1001,customers!$C$1:$C$1001,,0)=0,"",_xlfn.XLOOKUP(C556,customers!$A$1:$A$1001,customers!$C$1:$C$1001,,0))</f>
        <v/>
      </c>
      <c r="H556" s="2" t="str">
        <f>_xlfn.XLOOKUP(Orders[[#This Row],[Customer ID]],customers!$A$1:$A$1001,customers!$G$1:$G$1001,,0)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5"/>
        <v>54.969999999999992</v>
      </c>
      <c r="N556" t="str">
        <f t="shared" si="26"/>
        <v>Robusta</v>
      </c>
      <c r="O556" t="str">
        <f t="shared" si="24"/>
        <v>Light</v>
      </c>
      <c r="P556" t="str">
        <f>_xlfn.XLOOKUP(Orders[[#This Row],[Customer ID]],customers!$A$1:$A$1001,customers!$I$1:$I$1001,,0)</f>
        <v>Yes</v>
      </c>
    </row>
    <row r="557" spans="1:16" x14ac:dyDescent="0.3">
      <c r="A557" s="2" t="s">
        <v>3627</v>
      </c>
      <c r="B557" s="3">
        <v>44258</v>
      </c>
      <c r="C557" s="2" t="s">
        <v>3628</v>
      </c>
      <c r="D557" t="s">
        <v>6141</v>
      </c>
      <c r="E557" s="2">
        <v>6</v>
      </c>
      <c r="F557" s="2">
        <f>_xlfn.XLOOKUP(C557,customers!$A$1:$A$1001,customers!B556:B1556,,0)</f>
        <v>0</v>
      </c>
      <c r="G557" s="2" t="str">
        <f>IF(_xlfn.XLOOKUP(C557,customers!$A$1:$A$1001,customers!$C$1:$C$1001,,0)=0,"",_xlfn.XLOOKUP(C557,customers!$A$1:$A$1001,customers!$C$1:$C$1001,,0))</f>
        <v>sbuschff@so-net.ne.jp</v>
      </c>
      <c r="H557" s="2" t="str">
        <f>_xlfn.XLOOKUP(Orders[[#This Row],[Customer ID]],customers!$A$1:$A$1001,customers!$G$1:$G$1001,,0)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5"/>
        <v>82.5</v>
      </c>
      <c r="N557" t="str">
        <f t="shared" si="26"/>
        <v>Excelsa</v>
      </c>
      <c r="O557" t="str">
        <f t="shared" si="24"/>
        <v>Medium</v>
      </c>
      <c r="P557" t="str">
        <f>_xlfn.XLOOKUP(Orders[[#This Row],[Customer ID]],customers!$A$1:$A$1001,customers!$I$1:$I$1001,,0)</f>
        <v>No</v>
      </c>
    </row>
    <row r="558" spans="1:16" x14ac:dyDescent="0.3">
      <c r="A558" s="2" t="s">
        <v>3633</v>
      </c>
      <c r="B558" s="3">
        <v>44523</v>
      </c>
      <c r="C558" s="2" t="s">
        <v>3634</v>
      </c>
      <c r="D558" t="s">
        <v>6159</v>
      </c>
      <c r="E558" s="2">
        <v>2</v>
      </c>
      <c r="F558" s="2">
        <f>_xlfn.XLOOKUP(C558,customers!$A$1:$A$1001,customers!B557:B1557,,0)</f>
        <v>0</v>
      </c>
      <c r="G558" s="2" t="str">
        <f>IF(_xlfn.XLOOKUP(C558,customers!$A$1:$A$1001,customers!$C$1:$C$1001,,0)=0,"",_xlfn.XLOOKUP(C558,customers!$A$1:$A$1001,customers!$C$1:$C$1001,,0))</f>
        <v>craisbeckfg@webnode.com</v>
      </c>
      <c r="H558" s="2" t="str">
        <f>_xlfn.XLOOKUP(Orders[[#This Row],[Customer ID]],customers!$A$1:$A$1001,customers!$G$1:$G$1001,,0)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5"/>
        <v>8.73</v>
      </c>
      <c r="N558" t="str">
        <f t="shared" si="26"/>
        <v>Liberica</v>
      </c>
      <c r="O558" t="str">
        <f t="shared" si="24"/>
        <v>Medium</v>
      </c>
      <c r="P558" t="str">
        <f>_xlfn.XLOOKUP(Orders[[#This Row],[Customer ID]],customers!$A$1:$A$1001,customers!$I$1:$I$1001,,0)</f>
        <v>Yes</v>
      </c>
    </row>
    <row r="559" spans="1:16" x14ac:dyDescent="0.3">
      <c r="A559" s="2" t="s">
        <v>3638</v>
      </c>
      <c r="B559" s="3">
        <v>44506</v>
      </c>
      <c r="C559" s="2" t="s">
        <v>3368</v>
      </c>
      <c r="D559" t="s">
        <v>6171</v>
      </c>
      <c r="E559" s="2">
        <v>4</v>
      </c>
      <c r="F559" s="2">
        <f>_xlfn.XLOOKUP(C559,customers!$A$1:$A$1001,customers!B558:B1558,,0)</f>
        <v>0</v>
      </c>
      <c r="G559" s="2" t="str">
        <f>IF(_xlfn.XLOOKUP(C559,customers!$A$1:$A$1001,customers!$C$1:$C$1001,,0)=0,"",_xlfn.XLOOKUP(C559,customers!$A$1:$A$1001,customers!$C$1:$C$1001,,0))</f>
        <v>murione5@alexa.com</v>
      </c>
      <c r="H559" s="2" t="str">
        <f>_xlfn.XLOOKUP(Orders[[#This Row],[Customer ID]],customers!$A$1:$A$1001,customers!$G$1:$G$1001,,0)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5"/>
        <v>59.4</v>
      </c>
      <c r="N559" t="str">
        <f t="shared" si="26"/>
        <v>Excelsa</v>
      </c>
      <c r="O559" t="str">
        <f t="shared" si="24"/>
        <v>Light</v>
      </c>
      <c r="P559" t="str">
        <f>_xlfn.XLOOKUP(Orders[[#This Row],[Customer ID]],customers!$A$1:$A$1001,customers!$I$1:$I$1001,,0)</f>
        <v>Yes</v>
      </c>
    </row>
    <row r="560" spans="1:16" x14ac:dyDescent="0.3">
      <c r="A560" s="2" t="s">
        <v>3643</v>
      </c>
      <c r="B560" s="3">
        <v>44225</v>
      </c>
      <c r="C560" s="2" t="s">
        <v>3644</v>
      </c>
      <c r="D560" t="s">
        <v>6150</v>
      </c>
      <c r="E560" s="2">
        <v>4</v>
      </c>
      <c r="F560" s="2">
        <f>_xlfn.XLOOKUP(C560,customers!$A$1:$A$1001,customers!B559:B1559,,0)</f>
        <v>0</v>
      </c>
      <c r="G560" s="2" t="str">
        <f>IF(_xlfn.XLOOKUP(C560,customers!$A$1:$A$1001,customers!$C$1:$C$1001,,0)=0,"",_xlfn.XLOOKUP(C560,customers!$A$1:$A$1001,customers!$C$1:$C$1001,,0))</f>
        <v/>
      </c>
      <c r="H560" s="2" t="str">
        <f>_xlfn.XLOOKUP(Orders[[#This Row],[Customer ID]],customers!$A$1:$A$1001,customers!$G$1:$G$1001,,0)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5"/>
        <v>15.54</v>
      </c>
      <c r="N560" t="str">
        <f t="shared" si="26"/>
        <v>Liberica</v>
      </c>
      <c r="O560" t="str">
        <f t="shared" si="24"/>
        <v>Dark</v>
      </c>
      <c r="P560" t="str">
        <f>_xlfn.XLOOKUP(Orders[[#This Row],[Customer ID]],customers!$A$1:$A$1001,customers!$I$1:$I$1001,,0)</f>
        <v>Yes</v>
      </c>
    </row>
    <row r="561" spans="1:16" x14ac:dyDescent="0.3">
      <c r="A561" s="2" t="s">
        <v>3648</v>
      </c>
      <c r="B561" s="3">
        <v>44667</v>
      </c>
      <c r="C561" s="2" t="s">
        <v>3649</v>
      </c>
      <c r="D561" t="s">
        <v>6140</v>
      </c>
      <c r="E561" s="2">
        <v>3</v>
      </c>
      <c r="F561" s="2">
        <f>_xlfn.XLOOKUP(C561,customers!$A$1:$A$1001,customers!B560:B1560,,0)</f>
        <v>0</v>
      </c>
      <c r="G561" s="2" t="str">
        <f>IF(_xlfn.XLOOKUP(C561,customers!$A$1:$A$1001,customers!$C$1:$C$1001,,0)=0,"",_xlfn.XLOOKUP(C561,customers!$A$1:$A$1001,customers!$C$1:$C$1001,,0))</f>
        <v>raynoldfj@ustream.tv</v>
      </c>
      <c r="H561" s="2" t="str">
        <f>_xlfn.XLOOKUP(Orders[[#This Row],[Customer ID]],customers!$A$1:$A$1001,customers!$G$1:$G$1001,,0)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5"/>
        <v>38.849999999999994</v>
      </c>
      <c r="N561" t="str">
        <f t="shared" si="26"/>
        <v>Arabica</v>
      </c>
      <c r="O561" t="str">
        <f t="shared" si="24"/>
        <v>Light</v>
      </c>
      <c r="P561" t="str">
        <f>_xlfn.XLOOKUP(Orders[[#This Row],[Customer ID]],customers!$A$1:$A$1001,customers!$I$1:$I$1001,,0)</f>
        <v>Yes</v>
      </c>
    </row>
    <row r="562" spans="1:16" x14ac:dyDescent="0.3">
      <c r="A562" s="2" t="s">
        <v>3654</v>
      </c>
      <c r="B562" s="3">
        <v>44401</v>
      </c>
      <c r="C562" s="2" t="s">
        <v>3655</v>
      </c>
      <c r="D562" t="s">
        <v>6166</v>
      </c>
      <c r="E562" s="2">
        <v>6</v>
      </c>
      <c r="F562" s="2">
        <f>_xlfn.XLOOKUP(C562,customers!$A$1:$A$1001,customers!B561:B1561,,0)</f>
        <v>0</v>
      </c>
      <c r="G562" s="2" t="str">
        <f>IF(_xlfn.XLOOKUP(C562,customers!$A$1:$A$1001,customers!$C$1:$C$1001,,0)=0,"",_xlfn.XLOOKUP(C562,customers!$A$1:$A$1001,customers!$C$1:$C$1001,,0))</f>
        <v/>
      </c>
      <c r="H562" s="2" t="str">
        <f>_xlfn.XLOOKUP(Orders[[#This Row],[Customer ID]],customers!$A$1:$A$1001,customers!$G$1:$G$1001,,0)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5"/>
        <v>189.74999999999997</v>
      </c>
      <c r="N562" t="str">
        <f t="shared" si="26"/>
        <v>Excelsa</v>
      </c>
      <c r="O562" t="str">
        <f t="shared" si="24"/>
        <v>Medium</v>
      </c>
      <c r="P562" t="str">
        <f>_xlfn.XLOOKUP(Orders[[#This Row],[Customer ID]],customers!$A$1:$A$1001,customers!$I$1:$I$1001,,0)</f>
        <v>Yes</v>
      </c>
    </row>
    <row r="563" spans="1:16" x14ac:dyDescent="0.3">
      <c r="A563" s="2" t="s">
        <v>3659</v>
      </c>
      <c r="B563" s="3">
        <v>43688</v>
      </c>
      <c r="C563" s="2" t="s">
        <v>3660</v>
      </c>
      <c r="D563" t="s">
        <v>6154</v>
      </c>
      <c r="E563" s="2">
        <v>6</v>
      </c>
      <c r="F563" s="2">
        <f>_xlfn.XLOOKUP(C563,customers!$A$1:$A$1001,customers!B562:B1562,,0)</f>
        <v>0</v>
      </c>
      <c r="G563" s="2" t="str">
        <f>IF(_xlfn.XLOOKUP(C563,customers!$A$1:$A$1001,customers!$C$1:$C$1001,,0)=0,"",_xlfn.XLOOKUP(C563,customers!$A$1:$A$1001,customers!$C$1:$C$1001,,0))</f>
        <v/>
      </c>
      <c r="H563" s="2" t="str">
        <f>_xlfn.XLOOKUP(Orders[[#This Row],[Customer ID]],customers!$A$1:$A$1001,customers!$G$1:$G$1001,,0)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5"/>
        <v>17.91</v>
      </c>
      <c r="N563" t="str">
        <f t="shared" si="26"/>
        <v>Arabica</v>
      </c>
      <c r="O563" t="str">
        <f t="shared" si="24"/>
        <v>Dark</v>
      </c>
      <c r="P563" t="str">
        <f>_xlfn.XLOOKUP(Orders[[#This Row],[Customer ID]],customers!$A$1:$A$1001,customers!$I$1:$I$1001,,0)</f>
        <v>Yes</v>
      </c>
    </row>
    <row r="564" spans="1:16" x14ac:dyDescent="0.3">
      <c r="A564" s="2" t="s">
        <v>3665</v>
      </c>
      <c r="B564" s="3">
        <v>43669</v>
      </c>
      <c r="C564" s="2" t="s">
        <v>3666</v>
      </c>
      <c r="D564" t="s">
        <v>6145</v>
      </c>
      <c r="E564" s="2">
        <v>6</v>
      </c>
      <c r="F564" s="2">
        <f>_xlfn.XLOOKUP(C564,customers!$A$1:$A$1001,customers!B563:B1563,,0)</f>
        <v>0</v>
      </c>
      <c r="G564" s="2" t="str">
        <f>IF(_xlfn.XLOOKUP(C564,customers!$A$1:$A$1001,customers!$C$1:$C$1001,,0)=0,"",_xlfn.XLOOKUP(C564,customers!$A$1:$A$1001,customers!$C$1:$C$1001,,0))</f>
        <v>bgrecefm@naver.com</v>
      </c>
      <c r="H564" s="2" t="str">
        <f>_xlfn.XLOOKUP(Orders[[#This Row],[Customer ID]],customers!$A$1:$A$1001,customers!$G$1:$G$1001,,0)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5"/>
        <v>28.53</v>
      </c>
      <c r="N564" t="str">
        <f t="shared" si="26"/>
        <v>Liberica</v>
      </c>
      <c r="O564" t="str">
        <f t="shared" si="24"/>
        <v>Light</v>
      </c>
      <c r="P564" t="str">
        <f>_xlfn.XLOOKUP(Orders[[#This Row],[Customer ID]],customers!$A$1:$A$1001,customers!$I$1:$I$1001,,0)</f>
        <v>No</v>
      </c>
    </row>
    <row r="565" spans="1:16" x14ac:dyDescent="0.3">
      <c r="A565" s="2" t="s">
        <v>3671</v>
      </c>
      <c r="B565" s="3">
        <v>43991</v>
      </c>
      <c r="C565" s="2" t="s">
        <v>3752</v>
      </c>
      <c r="D565" t="s">
        <v>6141</v>
      </c>
      <c r="E565" s="2">
        <v>6</v>
      </c>
      <c r="F565" s="2">
        <f>_xlfn.XLOOKUP(C565,customers!$A$1:$A$1001,customers!B564:B1564,,0)</f>
        <v>0</v>
      </c>
      <c r="G565" s="2" t="str">
        <f>IF(_xlfn.XLOOKUP(C565,customers!$A$1:$A$1001,customers!$C$1:$C$1001,,0)=0,"",_xlfn.XLOOKUP(C565,customers!$A$1:$A$1001,customers!$C$1:$C$1001,,0))</f>
        <v>dflintiffg1@e-recht24.de</v>
      </c>
      <c r="H565" s="2" t="str">
        <f>_xlfn.XLOOKUP(Orders[[#This Row],[Customer ID]],customers!$A$1:$A$1001,customers!$G$1:$G$1001,,0)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5"/>
        <v>82.5</v>
      </c>
      <c r="N565" t="str">
        <f t="shared" si="26"/>
        <v>Excelsa</v>
      </c>
      <c r="O565" t="str">
        <f t="shared" si="24"/>
        <v>Medium</v>
      </c>
      <c r="P565" t="str">
        <f>_xlfn.XLOOKUP(Orders[[#This Row],[Customer ID]],customers!$A$1:$A$1001,customers!$I$1:$I$1001,,0)</f>
        <v>No</v>
      </c>
    </row>
    <row r="566" spans="1:16" x14ac:dyDescent="0.3">
      <c r="A566" s="2" t="s">
        <v>3677</v>
      </c>
      <c r="B566" s="3">
        <v>43883</v>
      </c>
      <c r="C566" s="2" t="s">
        <v>3678</v>
      </c>
      <c r="D566" t="s">
        <v>6173</v>
      </c>
      <c r="E566" s="2">
        <v>2</v>
      </c>
      <c r="F566" s="2">
        <f>_xlfn.XLOOKUP(C566,customers!$A$1:$A$1001,customers!B565:B1565,,0)</f>
        <v>0</v>
      </c>
      <c r="G566" s="2" t="str">
        <f>IF(_xlfn.XLOOKUP(C566,customers!$A$1:$A$1001,customers!$C$1:$C$1001,,0)=0,"",_xlfn.XLOOKUP(C566,customers!$A$1:$A$1001,customers!$C$1:$C$1001,,0))</f>
        <v>athysfo@cdc.gov</v>
      </c>
      <c r="H566" s="2" t="str">
        <f>_xlfn.XLOOKUP(Orders[[#This Row],[Customer ID]],customers!$A$1:$A$1001,customers!$G$1:$G$1001,,0)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5"/>
        <v>14.339999999999998</v>
      </c>
      <c r="N566" t="str">
        <f t="shared" si="26"/>
        <v>Robusta</v>
      </c>
      <c r="O566" t="str">
        <f t="shared" si="24"/>
        <v>Light</v>
      </c>
      <c r="P566" t="str">
        <f>_xlfn.XLOOKUP(Orders[[#This Row],[Customer ID]],customers!$A$1:$A$1001,customers!$I$1:$I$1001,,0)</f>
        <v>No</v>
      </c>
    </row>
    <row r="567" spans="1:16" x14ac:dyDescent="0.3">
      <c r="A567" s="2" t="s">
        <v>3683</v>
      </c>
      <c r="B567" s="3">
        <v>44031</v>
      </c>
      <c r="C567" s="2" t="s">
        <v>3684</v>
      </c>
      <c r="D567" t="s">
        <v>6149</v>
      </c>
      <c r="E567" s="2">
        <v>4</v>
      </c>
      <c r="F567" s="2">
        <f>_xlfn.XLOOKUP(C567,customers!$A$1:$A$1001,customers!B566:B1566,,0)</f>
        <v>0</v>
      </c>
      <c r="G567" s="2" t="str">
        <f>IF(_xlfn.XLOOKUP(C567,customers!$A$1:$A$1001,customers!$C$1:$C$1001,,0)=0,"",_xlfn.XLOOKUP(C567,customers!$A$1:$A$1001,customers!$C$1:$C$1001,,0))</f>
        <v>jchuggfp@about.me</v>
      </c>
      <c r="H567" s="2" t="str">
        <f>_xlfn.XLOOKUP(Orders[[#This Row],[Customer ID]],customers!$A$1:$A$1001,customers!$G$1:$G$1001,,0)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5"/>
        <v>82.339999999999989</v>
      </c>
      <c r="N567" t="str">
        <f t="shared" si="26"/>
        <v>Robusta</v>
      </c>
      <c r="O567" t="str">
        <f t="shared" si="24"/>
        <v>Dark</v>
      </c>
      <c r="P567" t="str">
        <f>_xlfn.XLOOKUP(Orders[[#This Row],[Customer ID]],customers!$A$1:$A$1001,customers!$I$1:$I$1001,,0)</f>
        <v>No</v>
      </c>
    </row>
    <row r="568" spans="1:16" x14ac:dyDescent="0.3">
      <c r="A568" s="2" t="s">
        <v>3689</v>
      </c>
      <c r="B568" s="3">
        <v>44459</v>
      </c>
      <c r="C568" s="2" t="s">
        <v>3690</v>
      </c>
      <c r="D568" t="s">
        <v>6152</v>
      </c>
      <c r="E568" s="2">
        <v>6</v>
      </c>
      <c r="F568" s="2">
        <f>_xlfn.XLOOKUP(C568,customers!$A$1:$A$1001,customers!B567:B1567,,0)</f>
        <v>0</v>
      </c>
      <c r="G568" s="2" t="str">
        <f>IF(_xlfn.XLOOKUP(C568,customers!$A$1:$A$1001,customers!$C$1:$C$1001,,0)=0,"",_xlfn.XLOOKUP(C568,customers!$A$1:$A$1001,customers!$C$1:$C$1001,,0))</f>
        <v>akelstonfq@sakura.ne.jp</v>
      </c>
      <c r="H568" s="2" t="str">
        <f>_xlfn.XLOOKUP(Orders[[#This Row],[Customer ID]],customers!$A$1:$A$1001,customers!$G$1:$G$1001,,0)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5"/>
        <v>20.25</v>
      </c>
      <c r="N568" t="str">
        <f t="shared" si="26"/>
        <v>Arabica</v>
      </c>
      <c r="O568" t="str">
        <f t="shared" si="24"/>
        <v>Medium</v>
      </c>
      <c r="P568" t="str">
        <f>_xlfn.XLOOKUP(Orders[[#This Row],[Customer ID]],customers!$A$1:$A$1001,customers!$I$1:$I$1001,,0)</f>
        <v>Yes</v>
      </c>
    </row>
    <row r="569" spans="1:16" x14ac:dyDescent="0.3">
      <c r="A569" s="2" t="s">
        <v>3695</v>
      </c>
      <c r="B569" s="3">
        <v>44318</v>
      </c>
      <c r="C569" s="2" t="s">
        <v>3696</v>
      </c>
      <c r="D569" t="s">
        <v>6142</v>
      </c>
      <c r="E569" s="2">
        <v>6</v>
      </c>
      <c r="F569" s="2">
        <f>_xlfn.XLOOKUP(C569,customers!$A$1:$A$1001,customers!B568:B1568,,0)</f>
        <v>0</v>
      </c>
      <c r="G569" s="2" t="str">
        <f>IF(_xlfn.XLOOKUP(C569,customers!$A$1:$A$1001,customers!$C$1:$C$1001,,0)=0,"",_xlfn.XLOOKUP(C569,customers!$A$1:$A$1001,customers!$C$1:$C$1001,,0))</f>
        <v/>
      </c>
      <c r="H569" s="2" t="str">
        <f>_xlfn.XLOOKUP(Orders[[#This Row],[Customer ID]],customers!$A$1:$A$1001,customers!$G$1:$G$1001,,0)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5"/>
        <v>164.90999999999997</v>
      </c>
      <c r="N569" t="str">
        <f t="shared" si="26"/>
        <v>Robusta</v>
      </c>
      <c r="O569" t="str">
        <f t="shared" si="24"/>
        <v>Light</v>
      </c>
      <c r="P569" t="str">
        <f>_xlfn.XLOOKUP(Orders[[#This Row],[Customer ID]],customers!$A$1:$A$1001,customers!$I$1:$I$1001,,0)</f>
        <v>No</v>
      </c>
    </row>
    <row r="570" spans="1:16" x14ac:dyDescent="0.3">
      <c r="A570" s="2" t="s">
        <v>3700</v>
      </c>
      <c r="B570" s="3">
        <v>44526</v>
      </c>
      <c r="C570" s="2" t="s">
        <v>3701</v>
      </c>
      <c r="D570" t="s">
        <v>6145</v>
      </c>
      <c r="E570" s="2">
        <v>4</v>
      </c>
      <c r="F570" s="2">
        <f>_xlfn.XLOOKUP(C570,customers!$A$1:$A$1001,customers!B569:B1569,,0)</f>
        <v>0</v>
      </c>
      <c r="G570" s="2" t="str">
        <f>IF(_xlfn.XLOOKUP(C570,customers!$A$1:$A$1001,customers!$C$1:$C$1001,,0)=0,"",_xlfn.XLOOKUP(C570,customers!$A$1:$A$1001,customers!$C$1:$C$1001,,0))</f>
        <v>cmottramfs@harvard.edu</v>
      </c>
      <c r="H570" s="2" t="str">
        <f>_xlfn.XLOOKUP(Orders[[#This Row],[Customer ID]],customers!$A$1:$A$1001,customers!$G$1:$G$1001,,0)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5"/>
        <v>19.02</v>
      </c>
      <c r="N570" t="str">
        <f t="shared" si="26"/>
        <v>Liberica</v>
      </c>
      <c r="O570" t="str">
        <f t="shared" si="24"/>
        <v>Light</v>
      </c>
      <c r="P570" t="str">
        <f>_xlfn.XLOOKUP(Orders[[#This Row],[Customer ID]],customers!$A$1:$A$1001,customers!$I$1:$I$1001,,0)</f>
        <v>Yes</v>
      </c>
    </row>
    <row r="571" spans="1:16" x14ac:dyDescent="0.3">
      <c r="A571" s="2" t="s">
        <v>3706</v>
      </c>
      <c r="B571" s="3">
        <v>43879</v>
      </c>
      <c r="C571" s="2" t="s">
        <v>3752</v>
      </c>
      <c r="D571" t="s">
        <v>6168</v>
      </c>
      <c r="E571" s="2">
        <v>6</v>
      </c>
      <c r="F571" s="2">
        <f>_xlfn.XLOOKUP(C571,customers!$A$1:$A$1001,customers!B570:B1570,,0)</f>
        <v>0</v>
      </c>
      <c r="G571" s="2" t="str">
        <f>IF(_xlfn.XLOOKUP(C571,customers!$A$1:$A$1001,customers!$C$1:$C$1001,,0)=0,"",_xlfn.XLOOKUP(C571,customers!$A$1:$A$1001,customers!$C$1:$C$1001,,0))</f>
        <v>dflintiffg1@e-recht24.de</v>
      </c>
      <c r="H571" s="2" t="str">
        <f>_xlfn.XLOOKUP(Orders[[#This Row],[Customer ID]],customers!$A$1:$A$1001,customers!$G$1:$G$1001,,0)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5"/>
        <v>137.31</v>
      </c>
      <c r="N571" t="str">
        <f t="shared" si="26"/>
        <v>Arabica</v>
      </c>
      <c r="O571" t="str">
        <f t="shared" si="24"/>
        <v>Dark</v>
      </c>
      <c r="P571" t="str">
        <f>_xlfn.XLOOKUP(Orders[[#This Row],[Customer ID]],customers!$A$1:$A$1001,customers!$I$1:$I$1001,,0)</f>
        <v>No</v>
      </c>
    </row>
    <row r="572" spans="1:16" x14ac:dyDescent="0.3">
      <c r="A572" s="2" t="s">
        <v>3712</v>
      </c>
      <c r="B572" s="3">
        <v>43928</v>
      </c>
      <c r="C572" s="2" t="s">
        <v>3713</v>
      </c>
      <c r="D572" t="s">
        <v>6157</v>
      </c>
      <c r="E572" s="2">
        <v>4</v>
      </c>
      <c r="F572" s="2">
        <f>_xlfn.XLOOKUP(C572,customers!$A$1:$A$1001,customers!B571:B1571,,0)</f>
        <v>0</v>
      </c>
      <c r="G572" s="2" t="str">
        <f>IF(_xlfn.XLOOKUP(C572,customers!$A$1:$A$1001,customers!$C$1:$C$1001,,0)=0,"",_xlfn.XLOOKUP(C572,customers!$A$1:$A$1001,customers!$C$1:$C$1001,,0))</f>
        <v>dsangwinfu@weebly.com</v>
      </c>
      <c r="H572" s="2" t="str">
        <f>_xlfn.XLOOKUP(Orders[[#This Row],[Customer ID]],customers!$A$1:$A$1001,customers!$G$1:$G$1001,,0)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5"/>
        <v>27</v>
      </c>
      <c r="N572" t="str">
        <f t="shared" si="26"/>
        <v>Arabica</v>
      </c>
      <c r="O572" t="str">
        <f t="shared" si="24"/>
        <v>Medium</v>
      </c>
      <c r="P572" t="str">
        <f>_xlfn.XLOOKUP(Orders[[#This Row],[Customer ID]],customers!$A$1:$A$1001,customers!$I$1:$I$1001,,0)</f>
        <v>No</v>
      </c>
    </row>
    <row r="573" spans="1:16" x14ac:dyDescent="0.3">
      <c r="A573" s="2" t="s">
        <v>3718</v>
      </c>
      <c r="B573" s="3">
        <v>44592</v>
      </c>
      <c r="C573" s="2" t="s">
        <v>3719</v>
      </c>
      <c r="D573" t="s">
        <v>6176</v>
      </c>
      <c r="E573" s="2">
        <v>4</v>
      </c>
      <c r="F573" s="2">
        <f>_xlfn.XLOOKUP(C573,customers!$A$1:$A$1001,customers!B572:B1572,,0)</f>
        <v>0</v>
      </c>
      <c r="G573" s="2" t="str">
        <f>IF(_xlfn.XLOOKUP(C573,customers!$A$1:$A$1001,customers!$C$1:$C$1001,,0)=0,"",_xlfn.XLOOKUP(C573,customers!$A$1:$A$1001,customers!$C$1:$C$1001,,0))</f>
        <v>eaizikowitzfv@virginia.edu</v>
      </c>
      <c r="H573" s="2" t="str">
        <f>_xlfn.XLOOKUP(Orders[[#This Row],[Customer ID]],customers!$A$1:$A$1001,customers!$G$1:$G$1001,,0)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5"/>
        <v>35.64</v>
      </c>
      <c r="N573" t="str">
        <f t="shared" si="26"/>
        <v>Excelsa</v>
      </c>
      <c r="O573" t="str">
        <f t="shared" si="24"/>
        <v>Light</v>
      </c>
      <c r="P573" t="str">
        <f>_xlfn.XLOOKUP(Orders[[#This Row],[Customer ID]],customers!$A$1:$A$1001,customers!$I$1:$I$1001,,0)</f>
        <v>No</v>
      </c>
    </row>
    <row r="574" spans="1:16" x14ac:dyDescent="0.3">
      <c r="A574" s="2" t="s">
        <v>3724</v>
      </c>
      <c r="B574" s="3">
        <v>43515</v>
      </c>
      <c r="C574" s="2" t="s">
        <v>3725</v>
      </c>
      <c r="D574" t="s">
        <v>6154</v>
      </c>
      <c r="E574" s="2">
        <v>2</v>
      </c>
      <c r="F574" s="2">
        <f>_xlfn.XLOOKUP(C574,customers!$A$1:$A$1001,customers!B573:B1573,,0)</f>
        <v>0</v>
      </c>
      <c r="G574" s="2" t="str">
        <f>IF(_xlfn.XLOOKUP(C574,customers!$A$1:$A$1001,customers!$C$1:$C$1001,,0)=0,"",_xlfn.XLOOKUP(C574,customers!$A$1:$A$1001,customers!$C$1:$C$1001,,0))</f>
        <v/>
      </c>
      <c r="H574" s="2" t="str">
        <f>_xlfn.XLOOKUP(Orders[[#This Row],[Customer ID]],customers!$A$1:$A$1001,customers!$G$1:$G$1001,,0)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5"/>
        <v>5.97</v>
      </c>
      <c r="N574" t="str">
        <f t="shared" si="26"/>
        <v>Arabica</v>
      </c>
      <c r="O574" t="str">
        <f t="shared" si="24"/>
        <v>Dark</v>
      </c>
      <c r="P574" t="str">
        <f>_xlfn.XLOOKUP(Orders[[#This Row],[Customer ID]],customers!$A$1:$A$1001,customers!$I$1:$I$1001,,0)</f>
        <v>Yes</v>
      </c>
    </row>
    <row r="575" spans="1:16" x14ac:dyDescent="0.3">
      <c r="A575" s="2" t="s">
        <v>3728</v>
      </c>
      <c r="B575" s="3">
        <v>43781</v>
      </c>
      <c r="C575" s="2" t="s">
        <v>3729</v>
      </c>
      <c r="D575" t="s">
        <v>6155</v>
      </c>
      <c r="E575" s="2">
        <v>6</v>
      </c>
      <c r="F575" s="2">
        <f>_xlfn.XLOOKUP(C575,customers!$A$1:$A$1001,customers!B574:B1574,,0)</f>
        <v>0</v>
      </c>
      <c r="G575" s="2" t="str">
        <f>IF(_xlfn.XLOOKUP(C575,customers!$A$1:$A$1001,customers!$C$1:$C$1001,,0)=0,"",_xlfn.XLOOKUP(C575,customers!$A$1:$A$1001,customers!$C$1:$C$1001,,0))</f>
        <v>cvenourfx@ask.com</v>
      </c>
      <c r="H575" s="2" t="str">
        <f>_xlfn.XLOOKUP(Orders[[#This Row],[Customer ID]],customers!$A$1:$A$1001,customers!$G$1:$G$1001,,0)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5"/>
        <v>67.5</v>
      </c>
      <c r="N575" t="str">
        <f t="shared" si="26"/>
        <v>Arabica</v>
      </c>
      <c r="O575" t="str">
        <f t="shared" si="24"/>
        <v>Medium</v>
      </c>
      <c r="P575" t="str">
        <f>_xlfn.XLOOKUP(Orders[[#This Row],[Customer ID]],customers!$A$1:$A$1001,customers!$I$1:$I$1001,,0)</f>
        <v>No</v>
      </c>
    </row>
    <row r="576" spans="1:16" x14ac:dyDescent="0.3">
      <c r="A576" s="2" t="s">
        <v>3734</v>
      </c>
      <c r="B576" s="3">
        <v>44697</v>
      </c>
      <c r="C576" s="2" t="s">
        <v>3735</v>
      </c>
      <c r="D576" t="s">
        <v>6178</v>
      </c>
      <c r="E576" s="2">
        <v>6</v>
      </c>
      <c r="F576" s="2">
        <f>_xlfn.XLOOKUP(C576,customers!$A$1:$A$1001,customers!B575:B1575,,0)</f>
        <v>0</v>
      </c>
      <c r="G576" s="2" t="str">
        <f>IF(_xlfn.XLOOKUP(C576,customers!$A$1:$A$1001,customers!$C$1:$C$1001,,0)=0,"",_xlfn.XLOOKUP(C576,customers!$A$1:$A$1001,customers!$C$1:$C$1001,,0))</f>
        <v>mharbyfy@163.com</v>
      </c>
      <c r="H576" s="2" t="str">
        <f>_xlfn.XLOOKUP(Orders[[#This Row],[Customer ID]],customers!$A$1:$A$1001,customers!$G$1:$G$1001,,0)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5"/>
        <v>21.509999999999998</v>
      </c>
      <c r="N576" t="str">
        <f t="shared" si="26"/>
        <v>Robusta</v>
      </c>
      <c r="O576" t="str">
        <f t="shared" si="24"/>
        <v>Light</v>
      </c>
      <c r="P576" t="str">
        <f>_xlfn.XLOOKUP(Orders[[#This Row],[Customer ID]],customers!$A$1:$A$1001,customers!$I$1:$I$1001,,0)</f>
        <v>Yes</v>
      </c>
    </row>
    <row r="577" spans="1:16" x14ac:dyDescent="0.3">
      <c r="A577" s="2" t="s">
        <v>3739</v>
      </c>
      <c r="B577" s="3">
        <v>44239</v>
      </c>
      <c r="C577" s="2" t="s">
        <v>3740</v>
      </c>
      <c r="D577" t="s">
        <v>6181</v>
      </c>
      <c r="E577" s="2">
        <v>2</v>
      </c>
      <c r="F577" s="2">
        <f>_xlfn.XLOOKUP(C577,customers!$A$1:$A$1001,customers!B576:B1576,,0)</f>
        <v>0</v>
      </c>
      <c r="G577" s="2" t="str">
        <f>IF(_xlfn.XLOOKUP(C577,customers!$A$1:$A$1001,customers!$C$1:$C$1001,,0)=0,"",_xlfn.XLOOKUP(C577,customers!$A$1:$A$1001,customers!$C$1:$C$1001,,0))</f>
        <v>rthickpennyfz@cafepress.com</v>
      </c>
      <c r="H577" s="2" t="str">
        <f>_xlfn.XLOOKUP(Orders[[#This Row],[Customer ID]],customers!$A$1:$A$1001,customers!$G$1:$G$1001,,0)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5"/>
        <v>66.929999999999993</v>
      </c>
      <c r="N577" t="str">
        <f t="shared" si="26"/>
        <v>Liberica</v>
      </c>
      <c r="O577" t="str">
        <f t="shared" si="24"/>
        <v>Medium</v>
      </c>
      <c r="P577" t="str">
        <f>_xlfn.XLOOKUP(Orders[[#This Row],[Customer ID]],customers!$A$1:$A$1001,customers!$I$1:$I$1001,,0)</f>
        <v>No</v>
      </c>
    </row>
    <row r="578" spans="1:16" x14ac:dyDescent="0.3">
      <c r="A578" s="2" t="s">
        <v>3745</v>
      </c>
      <c r="B578" s="3">
        <v>44290</v>
      </c>
      <c r="C578" s="2" t="s">
        <v>3746</v>
      </c>
      <c r="D578" t="s">
        <v>6154</v>
      </c>
      <c r="E578" s="2">
        <v>6</v>
      </c>
      <c r="F578" s="2">
        <f>_xlfn.XLOOKUP(C578,customers!$A$1:$A$1001,customers!B577:B1577,,0)</f>
        <v>0</v>
      </c>
      <c r="G578" s="2" t="str">
        <f>IF(_xlfn.XLOOKUP(C578,customers!$A$1:$A$1001,customers!$C$1:$C$1001,,0)=0,"",_xlfn.XLOOKUP(C578,customers!$A$1:$A$1001,customers!$C$1:$C$1001,,0))</f>
        <v>pormerodg0@redcross.org</v>
      </c>
      <c r="H578" s="2" t="str">
        <f>_xlfn.XLOOKUP(Orders[[#This Row],[Customer ID]],customers!$A$1:$A$1001,customers!$G$1:$G$1001,,0)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5"/>
        <v>17.91</v>
      </c>
      <c r="N578" t="str">
        <f t="shared" si="26"/>
        <v>Arabica</v>
      </c>
      <c r="O578" t="str">
        <f t="shared" ref="O578:O641" si="27">IF(J578="M","Medium",IF(J578="L","Light",IF(J578="D","Dark","")))</f>
        <v>Dark</v>
      </c>
      <c r="P578" t="str">
        <f>_xlfn.XLOOKUP(Orders[[#This Row],[Customer ID]],customers!$A$1:$A$1001,customers!$I$1:$I$1001,,0)</f>
        <v>No</v>
      </c>
    </row>
    <row r="579" spans="1:16" x14ac:dyDescent="0.3">
      <c r="A579" s="2" t="s">
        <v>3751</v>
      </c>
      <c r="B579" s="3">
        <v>44410</v>
      </c>
      <c r="C579" s="2" t="s">
        <v>3752</v>
      </c>
      <c r="D579" t="s">
        <v>6162</v>
      </c>
      <c r="E579" s="2">
        <v>4</v>
      </c>
      <c r="F579" s="2">
        <f>_xlfn.XLOOKUP(C579,customers!$A$1:$A$1001,customers!B578:B1578,,0)</f>
        <v>0</v>
      </c>
      <c r="G579" s="2" t="str">
        <f>IF(_xlfn.XLOOKUP(C579,customers!$A$1:$A$1001,customers!$C$1:$C$1001,,0)=0,"",_xlfn.XLOOKUP(C579,customers!$A$1:$A$1001,customers!$C$1:$C$1001,,0))</f>
        <v>dflintiffg1@e-recht24.de</v>
      </c>
      <c r="H579" s="2" t="str">
        <f>_xlfn.XLOOKUP(Orders[[#This Row],[Customer ID]],customers!$A$1:$A$1001,customers!$G$1:$G$1001,,0)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8">L579*E579</f>
        <v>58.2</v>
      </c>
      <c r="N579" t="str">
        <f t="shared" ref="N579:N642" si="29">IF(I579="Rob","Robusta",IF(I579="Exc","Excelsa",IF(I579="Ara","Arabica",IF(I579="Lib","Liberica",""))))</f>
        <v>Liberica</v>
      </c>
      <c r="O579" t="str">
        <f t="shared" si="27"/>
        <v>Medium</v>
      </c>
      <c r="P579" t="str">
        <f>_xlfn.XLOOKUP(Orders[[#This Row],[Customer ID]],customers!$A$1:$A$1001,customers!$I$1:$I$1001,,0)</f>
        <v>No</v>
      </c>
    </row>
    <row r="580" spans="1:16" x14ac:dyDescent="0.3">
      <c r="A580" s="2" t="s">
        <v>3756</v>
      </c>
      <c r="B580" s="3">
        <v>44720</v>
      </c>
      <c r="C580" s="2" t="s">
        <v>3757</v>
      </c>
      <c r="D580" t="s">
        <v>6184</v>
      </c>
      <c r="E580" s="2">
        <v>3</v>
      </c>
      <c r="F580" s="2">
        <f>_xlfn.XLOOKUP(C580,customers!$A$1:$A$1001,customers!B579:B1579,,0)</f>
        <v>0</v>
      </c>
      <c r="G580" s="2" t="str">
        <f>IF(_xlfn.XLOOKUP(C580,customers!$A$1:$A$1001,customers!$C$1:$C$1001,,0)=0,"",_xlfn.XLOOKUP(C580,customers!$A$1:$A$1001,customers!$C$1:$C$1001,,0))</f>
        <v>tzanettig2@gravatar.com</v>
      </c>
      <c r="H580" s="2" t="str">
        <f>_xlfn.XLOOKUP(Orders[[#This Row],[Customer ID]],customers!$A$1:$A$1001,customers!$G$1:$G$1001,,0)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8"/>
        <v>13.365</v>
      </c>
      <c r="N580" t="str">
        <f t="shared" si="29"/>
        <v>Excelsa</v>
      </c>
      <c r="O580" t="str">
        <f t="shared" si="27"/>
        <v>Light</v>
      </c>
      <c r="P580" t="str">
        <f>_xlfn.XLOOKUP(Orders[[#This Row],[Customer ID]],customers!$A$1:$A$1001,customers!$I$1:$I$1001,,0)</f>
        <v>No</v>
      </c>
    </row>
    <row r="581" spans="1:16" x14ac:dyDescent="0.3">
      <c r="A581" s="2" t="s">
        <v>3756</v>
      </c>
      <c r="B581" s="3">
        <v>44720</v>
      </c>
      <c r="C581" s="2" t="s">
        <v>3757</v>
      </c>
      <c r="D581" t="s">
        <v>6157</v>
      </c>
      <c r="E581" s="2">
        <v>5</v>
      </c>
      <c r="F581" s="2">
        <f>_xlfn.XLOOKUP(C581,customers!$A$1:$A$1001,customers!B580:B1580,,0)</f>
        <v>0</v>
      </c>
      <c r="G581" s="2" t="str">
        <f>IF(_xlfn.XLOOKUP(C581,customers!$A$1:$A$1001,customers!$C$1:$C$1001,,0)=0,"",_xlfn.XLOOKUP(C581,customers!$A$1:$A$1001,customers!$C$1:$C$1001,,0))</f>
        <v>tzanettig2@gravatar.com</v>
      </c>
      <c r="H581" s="2" t="str">
        <f>_xlfn.XLOOKUP(Orders[[#This Row],[Customer ID]],customers!$A$1:$A$1001,customers!$G$1:$G$1001,,0)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8"/>
        <v>33.75</v>
      </c>
      <c r="N581" t="str">
        <f t="shared" si="29"/>
        <v>Arabica</v>
      </c>
      <c r="O581" t="str">
        <f t="shared" si="27"/>
        <v>Medium</v>
      </c>
      <c r="P581" t="str">
        <f>_xlfn.XLOOKUP(Orders[[#This Row],[Customer ID]],customers!$A$1:$A$1001,customers!$I$1:$I$1001,,0)</f>
        <v>No</v>
      </c>
    </row>
    <row r="582" spans="1:16" x14ac:dyDescent="0.3">
      <c r="A582" s="2" t="s">
        <v>3767</v>
      </c>
      <c r="B582" s="3">
        <v>43965</v>
      </c>
      <c r="C582" s="2" t="s">
        <v>3768</v>
      </c>
      <c r="D582" t="s">
        <v>6171</v>
      </c>
      <c r="E582" s="2">
        <v>3</v>
      </c>
      <c r="F582" s="2">
        <f>_xlfn.XLOOKUP(C582,customers!$A$1:$A$1001,customers!B581:B1581,,0)</f>
        <v>0</v>
      </c>
      <c r="G582" s="2" t="str">
        <f>IF(_xlfn.XLOOKUP(C582,customers!$A$1:$A$1001,customers!$C$1:$C$1001,,0)=0,"",_xlfn.XLOOKUP(C582,customers!$A$1:$A$1001,customers!$C$1:$C$1001,,0))</f>
        <v>rkirtleyg4@hatena.ne.jp</v>
      </c>
      <c r="H582" s="2" t="str">
        <f>_xlfn.XLOOKUP(Orders[[#This Row],[Customer ID]],customers!$A$1:$A$1001,customers!$G$1:$G$1001,,0)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8"/>
        <v>44.55</v>
      </c>
      <c r="N582" t="str">
        <f t="shared" si="29"/>
        <v>Excelsa</v>
      </c>
      <c r="O582" t="str">
        <f t="shared" si="27"/>
        <v>Light</v>
      </c>
      <c r="P582" t="str">
        <f>_xlfn.XLOOKUP(Orders[[#This Row],[Customer ID]],customers!$A$1:$A$1001,customers!$I$1:$I$1001,,0)</f>
        <v>Yes</v>
      </c>
    </row>
    <row r="583" spans="1:16" x14ac:dyDescent="0.3">
      <c r="A583" s="2" t="s">
        <v>3773</v>
      </c>
      <c r="B583" s="3">
        <v>44190</v>
      </c>
      <c r="C583" s="2" t="s">
        <v>3774</v>
      </c>
      <c r="D583" t="s">
        <v>6176</v>
      </c>
      <c r="E583" s="2">
        <v>5</v>
      </c>
      <c r="F583" s="2">
        <f>_xlfn.XLOOKUP(C583,customers!$A$1:$A$1001,customers!B582:B1582,,0)</f>
        <v>0</v>
      </c>
      <c r="G583" s="2" t="str">
        <f>IF(_xlfn.XLOOKUP(C583,customers!$A$1:$A$1001,customers!$C$1:$C$1001,,0)=0,"",_xlfn.XLOOKUP(C583,customers!$A$1:$A$1001,customers!$C$1:$C$1001,,0))</f>
        <v>cclemencetg5@weather.com</v>
      </c>
      <c r="H583" s="2" t="str">
        <f>_xlfn.XLOOKUP(Orders[[#This Row],[Customer ID]],customers!$A$1:$A$1001,customers!$G$1:$G$1001,,0)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8"/>
        <v>44.55</v>
      </c>
      <c r="N583" t="str">
        <f t="shared" si="29"/>
        <v>Excelsa</v>
      </c>
      <c r="O583" t="str">
        <f t="shared" si="27"/>
        <v>Light</v>
      </c>
      <c r="P583" t="str">
        <f>_xlfn.XLOOKUP(Orders[[#This Row],[Customer ID]],customers!$A$1:$A$1001,customers!$I$1:$I$1001,,0)</f>
        <v>Yes</v>
      </c>
    </row>
    <row r="584" spans="1:16" x14ac:dyDescent="0.3">
      <c r="A584" s="2" t="s">
        <v>3778</v>
      </c>
      <c r="B584" s="3">
        <v>44382</v>
      </c>
      <c r="C584" s="2" t="s">
        <v>3779</v>
      </c>
      <c r="D584" t="s">
        <v>6183</v>
      </c>
      <c r="E584" s="2">
        <v>5</v>
      </c>
      <c r="F584" s="2">
        <f>_xlfn.XLOOKUP(C584,customers!$A$1:$A$1001,customers!B583:B1583,,0)</f>
        <v>0</v>
      </c>
      <c r="G584" s="2" t="str">
        <f>IF(_xlfn.XLOOKUP(C584,customers!$A$1:$A$1001,customers!$C$1:$C$1001,,0)=0,"",_xlfn.XLOOKUP(C584,customers!$A$1:$A$1001,customers!$C$1:$C$1001,,0))</f>
        <v>rdonetg6@oakley.com</v>
      </c>
      <c r="H584" s="2" t="str">
        <f>_xlfn.XLOOKUP(Orders[[#This Row],[Customer ID]],customers!$A$1:$A$1001,customers!$G$1:$G$1001,,0)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8"/>
        <v>60.75</v>
      </c>
      <c r="N584" t="str">
        <f t="shared" si="29"/>
        <v>Excelsa</v>
      </c>
      <c r="O584" t="str">
        <f t="shared" si="27"/>
        <v>Dark</v>
      </c>
      <c r="P584" t="str">
        <f>_xlfn.XLOOKUP(Orders[[#This Row],[Customer ID]],customers!$A$1:$A$1001,customers!$I$1:$I$1001,,0)</f>
        <v>No</v>
      </c>
    </row>
    <row r="585" spans="1:16" x14ac:dyDescent="0.3">
      <c r="A585" s="2" t="s">
        <v>3784</v>
      </c>
      <c r="B585" s="3">
        <v>43538</v>
      </c>
      <c r="C585" s="2" t="s">
        <v>3785</v>
      </c>
      <c r="D585" t="s">
        <v>6178</v>
      </c>
      <c r="E585" s="2">
        <v>1</v>
      </c>
      <c r="F585" s="2">
        <f>_xlfn.XLOOKUP(C585,customers!$A$1:$A$1001,customers!B584:B1584,,0)</f>
        <v>0</v>
      </c>
      <c r="G585" s="2" t="str">
        <f>IF(_xlfn.XLOOKUP(C585,customers!$A$1:$A$1001,customers!$C$1:$C$1001,,0)=0,"",_xlfn.XLOOKUP(C585,customers!$A$1:$A$1001,customers!$C$1:$C$1001,,0))</f>
        <v>sgaweng7@creativecommons.org</v>
      </c>
      <c r="H585" s="2" t="str">
        <f>_xlfn.XLOOKUP(Orders[[#This Row],[Customer ID]],customers!$A$1:$A$1001,customers!$G$1:$G$1001,,0)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8"/>
        <v>3.5849999999999995</v>
      </c>
      <c r="N585" t="str">
        <f t="shared" si="29"/>
        <v>Robusta</v>
      </c>
      <c r="O585" t="str">
        <f t="shared" si="27"/>
        <v>Light</v>
      </c>
      <c r="P585" t="str">
        <f>_xlfn.XLOOKUP(Orders[[#This Row],[Customer ID]],customers!$A$1:$A$1001,customers!$I$1:$I$1001,,0)</f>
        <v>Yes</v>
      </c>
    </row>
    <row r="586" spans="1:16" x14ac:dyDescent="0.3">
      <c r="A586" s="2" t="s">
        <v>3790</v>
      </c>
      <c r="B586" s="3">
        <v>44262</v>
      </c>
      <c r="C586" s="2" t="s">
        <v>3791</v>
      </c>
      <c r="D586" t="s">
        <v>6178</v>
      </c>
      <c r="E586" s="2">
        <v>6</v>
      </c>
      <c r="F586" s="2">
        <f>_xlfn.XLOOKUP(C586,customers!$A$1:$A$1001,customers!B585:B1585,,0)</f>
        <v>0</v>
      </c>
      <c r="G586" s="2" t="str">
        <f>IF(_xlfn.XLOOKUP(C586,customers!$A$1:$A$1001,customers!$C$1:$C$1001,,0)=0,"",_xlfn.XLOOKUP(C586,customers!$A$1:$A$1001,customers!$C$1:$C$1001,,0))</f>
        <v>rreadieg8@guardian.co.uk</v>
      </c>
      <c r="H586" s="2" t="str">
        <f>_xlfn.XLOOKUP(Orders[[#This Row],[Customer ID]],customers!$A$1:$A$1001,customers!$G$1:$G$1001,,0)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8"/>
        <v>21.509999999999998</v>
      </c>
      <c r="N586" t="str">
        <f t="shared" si="29"/>
        <v>Robusta</v>
      </c>
      <c r="O586" t="str">
        <f t="shared" si="27"/>
        <v>Light</v>
      </c>
      <c r="P586" t="str">
        <f>_xlfn.XLOOKUP(Orders[[#This Row],[Customer ID]],customers!$A$1:$A$1001,customers!$I$1:$I$1001,,0)</f>
        <v>No</v>
      </c>
    </row>
    <row r="587" spans="1:16" x14ac:dyDescent="0.3">
      <c r="A587" s="2" t="s">
        <v>3796</v>
      </c>
      <c r="B587" s="3">
        <v>44505</v>
      </c>
      <c r="C587" s="2" t="s">
        <v>3840</v>
      </c>
      <c r="D587" t="s">
        <v>6139</v>
      </c>
      <c r="E587" s="2">
        <v>2</v>
      </c>
      <c r="F587" s="2">
        <f>_xlfn.XLOOKUP(C587,customers!$A$1:$A$1001,customers!B586:B1586,,0)</f>
        <v>0</v>
      </c>
      <c r="G587" s="2" t="str">
        <f>IF(_xlfn.XLOOKUP(C587,customers!$A$1:$A$1001,customers!$C$1:$C$1001,,0)=0,"",_xlfn.XLOOKUP(C587,customers!$A$1:$A$1001,customers!$C$1:$C$1001,,0))</f>
        <v>cverissimogh@theglobeandmail.com</v>
      </c>
      <c r="H587" s="2" t="str">
        <f>_xlfn.XLOOKUP(Orders[[#This Row],[Customer ID]],customers!$A$1:$A$1001,customers!$G$1:$G$1001,,0)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8"/>
        <v>16.5</v>
      </c>
      <c r="N587" t="str">
        <f t="shared" si="29"/>
        <v>Excelsa</v>
      </c>
      <c r="O587" t="str">
        <f t="shared" si="27"/>
        <v>Medium</v>
      </c>
      <c r="P587" t="str">
        <f>_xlfn.XLOOKUP(Orders[[#This Row],[Customer ID]],customers!$A$1:$A$1001,customers!$I$1:$I$1001,,0)</f>
        <v>Yes</v>
      </c>
    </row>
    <row r="588" spans="1:16" x14ac:dyDescent="0.3">
      <c r="A588" s="2" t="s">
        <v>3802</v>
      </c>
      <c r="B588" s="3">
        <v>43867</v>
      </c>
      <c r="C588" s="2" t="s">
        <v>3803</v>
      </c>
      <c r="D588" t="s">
        <v>6142</v>
      </c>
      <c r="E588" s="2">
        <v>3</v>
      </c>
      <c r="F588" s="2">
        <f>_xlfn.XLOOKUP(C588,customers!$A$1:$A$1001,customers!B587:B1587,,0)</f>
        <v>0</v>
      </c>
      <c r="G588" s="2" t="str">
        <f>IF(_xlfn.XLOOKUP(C588,customers!$A$1:$A$1001,customers!$C$1:$C$1001,,0)=0,"",_xlfn.XLOOKUP(C588,customers!$A$1:$A$1001,customers!$C$1:$C$1001,,0))</f>
        <v/>
      </c>
      <c r="H588" s="2" t="str">
        <f>_xlfn.XLOOKUP(Orders[[#This Row],[Customer ID]],customers!$A$1:$A$1001,customers!$G$1:$G$1001,,0)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8"/>
        <v>82.454999999999984</v>
      </c>
      <c r="N588" t="str">
        <f t="shared" si="29"/>
        <v>Robusta</v>
      </c>
      <c r="O588" t="str">
        <f t="shared" si="27"/>
        <v>Light</v>
      </c>
      <c r="P588" t="str">
        <f>_xlfn.XLOOKUP(Orders[[#This Row],[Customer ID]],customers!$A$1:$A$1001,customers!$I$1:$I$1001,,0)</f>
        <v>No</v>
      </c>
    </row>
    <row r="589" spans="1:16" x14ac:dyDescent="0.3">
      <c r="A589" s="2" t="s">
        <v>3807</v>
      </c>
      <c r="B589" s="3">
        <v>44267</v>
      </c>
      <c r="C589" s="2" t="s">
        <v>3808</v>
      </c>
      <c r="D589" t="s">
        <v>6169</v>
      </c>
      <c r="E589" s="2">
        <v>1</v>
      </c>
      <c r="F589" s="2">
        <f>_xlfn.XLOOKUP(C589,customers!$A$1:$A$1001,customers!B588:B1588,,0)</f>
        <v>0</v>
      </c>
      <c r="G589" s="2" t="str">
        <f>IF(_xlfn.XLOOKUP(C589,customers!$A$1:$A$1001,customers!$C$1:$C$1001,,0)=0,"",_xlfn.XLOOKUP(C589,customers!$A$1:$A$1001,customers!$C$1:$C$1001,,0))</f>
        <v>bogb@elpais.com</v>
      </c>
      <c r="H589" s="2" t="str">
        <f>_xlfn.XLOOKUP(Orders[[#This Row],[Customer ID]],customers!$A$1:$A$1001,customers!$G$1:$G$1001,,0)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8"/>
        <v>7.77</v>
      </c>
      <c r="N589" t="str">
        <f t="shared" si="29"/>
        <v>Liberica</v>
      </c>
      <c r="O589" t="str">
        <f t="shared" si="27"/>
        <v>Dark</v>
      </c>
      <c r="P589" t="str">
        <f>_xlfn.XLOOKUP(Orders[[#This Row],[Customer ID]],customers!$A$1:$A$1001,customers!$I$1:$I$1001,,0)</f>
        <v>Yes</v>
      </c>
    </row>
    <row r="590" spans="1:16" x14ac:dyDescent="0.3">
      <c r="A590" s="2" t="s">
        <v>3812</v>
      </c>
      <c r="B590" s="3">
        <v>44046</v>
      </c>
      <c r="C590" s="2" t="s">
        <v>3813</v>
      </c>
      <c r="D590" t="s">
        <v>6146</v>
      </c>
      <c r="E590" s="2">
        <v>2</v>
      </c>
      <c r="F590" s="2">
        <f>_xlfn.XLOOKUP(C590,customers!$A$1:$A$1001,customers!B589:B1589,,0)</f>
        <v>0</v>
      </c>
      <c r="G590" s="2" t="str">
        <f>IF(_xlfn.XLOOKUP(C590,customers!$A$1:$A$1001,customers!$C$1:$C$1001,,0)=0,"",_xlfn.XLOOKUP(C590,customers!$A$1:$A$1001,customers!$C$1:$C$1001,,0))</f>
        <v>vstansburygc@unblog.fr</v>
      </c>
      <c r="H590" s="2" t="str">
        <f>_xlfn.XLOOKUP(Orders[[#This Row],[Customer ID]],customers!$A$1:$A$1001,customers!$G$1:$G$1001,,0)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8"/>
        <v>11.94</v>
      </c>
      <c r="N590" t="str">
        <f t="shared" si="29"/>
        <v>Robusta</v>
      </c>
      <c r="O590" t="str">
        <f t="shared" si="27"/>
        <v>Medium</v>
      </c>
      <c r="P590" t="str">
        <f>_xlfn.XLOOKUP(Orders[[#This Row],[Customer ID]],customers!$A$1:$A$1001,customers!$I$1:$I$1001,,0)</f>
        <v>Yes</v>
      </c>
    </row>
    <row r="591" spans="1:16" x14ac:dyDescent="0.3">
      <c r="A591" s="2" t="s">
        <v>3818</v>
      </c>
      <c r="B591" s="3">
        <v>43671</v>
      </c>
      <c r="C591" s="2" t="s">
        <v>3819</v>
      </c>
      <c r="D591" t="s">
        <v>6148</v>
      </c>
      <c r="E591" s="2">
        <v>6</v>
      </c>
      <c r="F591" s="2">
        <f>_xlfn.XLOOKUP(C591,customers!$A$1:$A$1001,customers!B590:B1590,,0)</f>
        <v>0</v>
      </c>
      <c r="G591" s="2" t="str">
        <f>IF(_xlfn.XLOOKUP(C591,customers!$A$1:$A$1001,customers!$C$1:$C$1001,,0)=0,"",_xlfn.XLOOKUP(C591,customers!$A$1:$A$1001,customers!$C$1:$C$1001,,0))</f>
        <v>dheinonengd@printfriendly.com</v>
      </c>
      <c r="H591" s="2" t="str">
        <f>_xlfn.XLOOKUP(Orders[[#This Row],[Customer ID]],customers!$A$1:$A$1001,customers!$G$1:$G$1001,,0)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8"/>
        <v>204.92999999999995</v>
      </c>
      <c r="N591" t="str">
        <f t="shared" si="29"/>
        <v>Excelsa</v>
      </c>
      <c r="O591" t="str">
        <f t="shared" si="27"/>
        <v>Light</v>
      </c>
      <c r="P591" t="str">
        <f>_xlfn.XLOOKUP(Orders[[#This Row],[Customer ID]],customers!$A$1:$A$1001,customers!$I$1:$I$1001,,0)</f>
        <v>No</v>
      </c>
    </row>
    <row r="592" spans="1:16" x14ac:dyDescent="0.3">
      <c r="A592" s="2" t="s">
        <v>3823</v>
      </c>
      <c r="B592" s="3">
        <v>43950</v>
      </c>
      <c r="C592" s="2" t="s">
        <v>3824</v>
      </c>
      <c r="D592" t="s">
        <v>6166</v>
      </c>
      <c r="E592" s="2">
        <v>2</v>
      </c>
      <c r="F592" s="2">
        <f>_xlfn.XLOOKUP(C592,customers!$A$1:$A$1001,customers!B591:B1591,,0)</f>
        <v>0</v>
      </c>
      <c r="G592" s="2" t="str">
        <f>IF(_xlfn.XLOOKUP(C592,customers!$A$1:$A$1001,customers!$C$1:$C$1001,,0)=0,"",_xlfn.XLOOKUP(C592,customers!$A$1:$A$1001,customers!$C$1:$C$1001,,0))</f>
        <v>jshentonge@google.com.hk</v>
      </c>
      <c r="H592" s="2" t="str">
        <f>_xlfn.XLOOKUP(Orders[[#This Row],[Customer ID]],customers!$A$1:$A$1001,customers!$G$1:$G$1001,,0)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8"/>
        <v>63.249999999999993</v>
      </c>
      <c r="N592" t="str">
        <f t="shared" si="29"/>
        <v>Excelsa</v>
      </c>
      <c r="O592" t="str">
        <f t="shared" si="27"/>
        <v>Medium</v>
      </c>
      <c r="P592" t="str">
        <f>_xlfn.XLOOKUP(Orders[[#This Row],[Customer ID]],customers!$A$1:$A$1001,customers!$I$1:$I$1001,,0)</f>
        <v>Yes</v>
      </c>
    </row>
    <row r="593" spans="1:16" x14ac:dyDescent="0.3">
      <c r="A593" s="2" t="s">
        <v>3829</v>
      </c>
      <c r="B593" s="3">
        <v>43587</v>
      </c>
      <c r="C593" s="2" t="s">
        <v>3830</v>
      </c>
      <c r="D593" t="s">
        <v>6163</v>
      </c>
      <c r="E593" s="2">
        <v>3</v>
      </c>
      <c r="F593" s="2">
        <f>_xlfn.XLOOKUP(C593,customers!$A$1:$A$1001,customers!B592:B1592,,0)</f>
        <v>0</v>
      </c>
      <c r="G593" s="2" t="str">
        <f>IF(_xlfn.XLOOKUP(C593,customers!$A$1:$A$1001,customers!$C$1:$C$1001,,0)=0,"",_xlfn.XLOOKUP(C593,customers!$A$1:$A$1001,customers!$C$1:$C$1001,,0))</f>
        <v>jwilkissongf@nba.com</v>
      </c>
      <c r="H593" s="2" t="str">
        <f>_xlfn.XLOOKUP(Orders[[#This Row],[Customer ID]],customers!$A$1:$A$1001,customers!$G$1:$G$1001,,0)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8"/>
        <v>8.0549999999999997</v>
      </c>
      <c r="N593" t="str">
        <f t="shared" si="29"/>
        <v>Robusta</v>
      </c>
      <c r="O593" t="str">
        <f t="shared" si="27"/>
        <v>Dark</v>
      </c>
      <c r="P593" t="str">
        <f>_xlfn.XLOOKUP(Orders[[#This Row],[Customer ID]],customers!$A$1:$A$1001,customers!$I$1:$I$1001,,0)</f>
        <v>Yes</v>
      </c>
    </row>
    <row r="594" spans="1:16" x14ac:dyDescent="0.3">
      <c r="A594" s="2" t="s">
        <v>3834</v>
      </c>
      <c r="B594" s="3">
        <v>44437</v>
      </c>
      <c r="C594" s="2" t="s">
        <v>3835</v>
      </c>
      <c r="D594" t="s">
        <v>6175</v>
      </c>
      <c r="E594" s="2">
        <v>2</v>
      </c>
      <c r="F594" s="2">
        <f>_xlfn.XLOOKUP(C594,customers!$A$1:$A$1001,customers!B593:B1593,,0)</f>
        <v>0</v>
      </c>
      <c r="G594" s="2" t="str">
        <f>IF(_xlfn.XLOOKUP(C594,customers!$A$1:$A$1001,customers!$C$1:$C$1001,,0)=0,"",_xlfn.XLOOKUP(C594,customers!$A$1:$A$1001,customers!$C$1:$C$1001,,0))</f>
        <v/>
      </c>
      <c r="H594" s="2" t="str">
        <f>_xlfn.XLOOKUP(Orders[[#This Row],[Customer ID]],customers!$A$1:$A$1001,customers!$G$1:$G$1001,,0)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8"/>
        <v>51.749999999999993</v>
      </c>
      <c r="N594" t="str">
        <f t="shared" si="29"/>
        <v>Arabica</v>
      </c>
      <c r="O594" t="str">
        <f t="shared" si="27"/>
        <v>Medium</v>
      </c>
      <c r="P594" t="str">
        <f>_xlfn.XLOOKUP(Orders[[#This Row],[Customer ID]],customers!$A$1:$A$1001,customers!$I$1:$I$1001,,0)</f>
        <v>No</v>
      </c>
    </row>
    <row r="595" spans="1:16" x14ac:dyDescent="0.3">
      <c r="A595" s="2" t="s">
        <v>3839</v>
      </c>
      <c r="B595" s="3">
        <v>43903</v>
      </c>
      <c r="C595" s="2" t="s">
        <v>3840</v>
      </c>
      <c r="D595" t="s">
        <v>6185</v>
      </c>
      <c r="E595" s="2">
        <v>1</v>
      </c>
      <c r="F595" s="2">
        <f>_xlfn.XLOOKUP(C595,customers!$A$1:$A$1001,customers!B594:B1594,,0)</f>
        <v>0</v>
      </c>
      <c r="G595" s="2" t="str">
        <f>IF(_xlfn.XLOOKUP(C595,customers!$A$1:$A$1001,customers!$C$1:$C$1001,,0)=0,"",_xlfn.XLOOKUP(C595,customers!$A$1:$A$1001,customers!$C$1:$C$1001,,0))</f>
        <v>cverissimogh@theglobeandmail.com</v>
      </c>
      <c r="H595" s="2" t="str">
        <f>_xlfn.XLOOKUP(Orders[[#This Row],[Customer ID]],customers!$A$1:$A$1001,customers!$G$1:$G$1001,,0)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8"/>
        <v>27.945</v>
      </c>
      <c r="N595" t="str">
        <f t="shared" si="29"/>
        <v>Excelsa</v>
      </c>
      <c r="O595" t="str">
        <f t="shared" si="27"/>
        <v>Dark</v>
      </c>
      <c r="P595" t="str">
        <f>_xlfn.XLOOKUP(Orders[[#This Row],[Customer ID]],customers!$A$1:$A$1001,customers!$I$1:$I$1001,,0)</f>
        <v>Yes</v>
      </c>
    </row>
    <row r="596" spans="1:16" x14ac:dyDescent="0.3">
      <c r="A596" s="2" t="s">
        <v>3844</v>
      </c>
      <c r="B596" s="3">
        <v>43512</v>
      </c>
      <c r="C596" s="2" t="s">
        <v>3845</v>
      </c>
      <c r="D596" t="s">
        <v>6182</v>
      </c>
      <c r="E596" s="2">
        <v>2</v>
      </c>
      <c r="F596" s="2">
        <f>_xlfn.XLOOKUP(C596,customers!$A$1:$A$1001,customers!B595:B1595,,0)</f>
        <v>0</v>
      </c>
      <c r="G596" s="2" t="str">
        <f>IF(_xlfn.XLOOKUP(C596,customers!$A$1:$A$1001,customers!$C$1:$C$1001,,0)=0,"",_xlfn.XLOOKUP(C596,customers!$A$1:$A$1001,customers!$C$1:$C$1001,,0))</f>
        <v>gstarcksgi@abc.net.au</v>
      </c>
      <c r="H596" s="2" t="str">
        <f>_xlfn.XLOOKUP(Orders[[#This Row],[Customer ID]],customers!$A$1:$A$1001,customers!$G$1:$G$1001,,0)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8"/>
        <v>59.569999999999993</v>
      </c>
      <c r="N596" t="str">
        <f t="shared" si="29"/>
        <v>Arabica</v>
      </c>
      <c r="O596" t="str">
        <f t="shared" si="27"/>
        <v>Light</v>
      </c>
      <c r="P596" t="str">
        <f>_xlfn.XLOOKUP(Orders[[#This Row],[Customer ID]],customers!$A$1:$A$1001,customers!$I$1:$I$1001,,0)</f>
        <v>No</v>
      </c>
    </row>
    <row r="597" spans="1:16" x14ac:dyDescent="0.3">
      <c r="A597" s="2" t="s">
        <v>3850</v>
      </c>
      <c r="B597" s="3">
        <v>44527</v>
      </c>
      <c r="C597" s="2" t="s">
        <v>3851</v>
      </c>
      <c r="D597" t="s">
        <v>6171</v>
      </c>
      <c r="E597" s="2">
        <v>1</v>
      </c>
      <c r="F597" s="2">
        <f>_xlfn.XLOOKUP(C597,customers!$A$1:$A$1001,customers!B596:B1596,,0)</f>
        <v>0</v>
      </c>
      <c r="G597" s="2" t="str">
        <f>IF(_xlfn.XLOOKUP(C597,customers!$A$1:$A$1001,customers!$C$1:$C$1001,,0)=0,"",_xlfn.XLOOKUP(C597,customers!$A$1:$A$1001,customers!$C$1:$C$1001,,0))</f>
        <v/>
      </c>
      <c r="H597" s="2" t="str">
        <f>_xlfn.XLOOKUP(Orders[[#This Row],[Customer ID]],customers!$A$1:$A$1001,customers!$G$1:$G$1001,,0)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8"/>
        <v>14.85</v>
      </c>
      <c r="N597" t="str">
        <f t="shared" si="29"/>
        <v>Excelsa</v>
      </c>
      <c r="O597" t="str">
        <f t="shared" si="27"/>
        <v>Light</v>
      </c>
      <c r="P597" t="str">
        <f>_xlfn.XLOOKUP(Orders[[#This Row],[Customer ID]],customers!$A$1:$A$1001,customers!$I$1:$I$1001,,0)</f>
        <v>No</v>
      </c>
    </row>
    <row r="598" spans="1:16" x14ac:dyDescent="0.3">
      <c r="A598" s="2" t="s">
        <v>3854</v>
      </c>
      <c r="B598" s="3">
        <v>44523</v>
      </c>
      <c r="C598" s="2" t="s">
        <v>3855</v>
      </c>
      <c r="D598" t="s">
        <v>6157</v>
      </c>
      <c r="E598" s="2">
        <v>5</v>
      </c>
      <c r="F598" s="2">
        <f>_xlfn.XLOOKUP(C598,customers!$A$1:$A$1001,customers!B597:B1597,,0)</f>
        <v>0</v>
      </c>
      <c r="G598" s="2" t="str">
        <f>IF(_xlfn.XLOOKUP(C598,customers!$A$1:$A$1001,customers!$C$1:$C$1001,,0)=0,"",_xlfn.XLOOKUP(C598,customers!$A$1:$A$1001,customers!$C$1:$C$1001,,0))</f>
        <v>kscholardgk@sbwire.com</v>
      </c>
      <c r="H598" s="2" t="str">
        <f>_xlfn.XLOOKUP(Orders[[#This Row],[Customer ID]],customers!$A$1:$A$1001,customers!$G$1:$G$1001,,0)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8"/>
        <v>33.75</v>
      </c>
      <c r="N598" t="str">
        <f t="shared" si="29"/>
        <v>Arabica</v>
      </c>
      <c r="O598" t="str">
        <f t="shared" si="27"/>
        <v>Medium</v>
      </c>
      <c r="P598" t="str">
        <f>_xlfn.XLOOKUP(Orders[[#This Row],[Customer ID]],customers!$A$1:$A$1001,customers!$I$1:$I$1001,,0)</f>
        <v>No</v>
      </c>
    </row>
    <row r="599" spans="1:16" x14ac:dyDescent="0.3">
      <c r="A599" s="2" t="s">
        <v>3860</v>
      </c>
      <c r="B599" s="3">
        <v>44532</v>
      </c>
      <c r="C599" s="2" t="s">
        <v>3861</v>
      </c>
      <c r="D599" t="s">
        <v>6164</v>
      </c>
      <c r="E599" s="2">
        <v>4</v>
      </c>
      <c r="F599" s="2">
        <f>_xlfn.XLOOKUP(C599,customers!$A$1:$A$1001,customers!B598:B1598,,0)</f>
        <v>0</v>
      </c>
      <c r="G599" s="2" t="str">
        <f>IF(_xlfn.XLOOKUP(C599,customers!$A$1:$A$1001,customers!$C$1:$C$1001,,0)=0,"",_xlfn.XLOOKUP(C599,customers!$A$1:$A$1001,customers!$C$1:$C$1001,,0))</f>
        <v>bkindleygl@wikimedia.org</v>
      </c>
      <c r="H599" s="2" t="str">
        <f>_xlfn.XLOOKUP(Orders[[#This Row],[Customer ID]],customers!$A$1:$A$1001,customers!$G$1:$G$1001,,0)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8"/>
        <v>145.82</v>
      </c>
      <c r="N599" t="str">
        <f t="shared" si="29"/>
        <v>Liberica</v>
      </c>
      <c r="O599" t="str">
        <f t="shared" si="27"/>
        <v>Light</v>
      </c>
      <c r="P599" t="str">
        <f>_xlfn.XLOOKUP(Orders[[#This Row],[Customer ID]],customers!$A$1:$A$1001,customers!$I$1:$I$1001,,0)</f>
        <v>Yes</v>
      </c>
    </row>
    <row r="600" spans="1:16" x14ac:dyDescent="0.3">
      <c r="A600" s="2" t="s">
        <v>3866</v>
      </c>
      <c r="B600" s="3">
        <v>43471</v>
      </c>
      <c r="C600" s="2" t="s">
        <v>3867</v>
      </c>
      <c r="D600" t="s">
        <v>6174</v>
      </c>
      <c r="E600" s="2">
        <v>4</v>
      </c>
      <c r="F600" s="2">
        <f>_xlfn.XLOOKUP(C600,customers!$A$1:$A$1001,customers!B599:B1599,,0)</f>
        <v>0</v>
      </c>
      <c r="G600" s="2" t="str">
        <f>IF(_xlfn.XLOOKUP(C600,customers!$A$1:$A$1001,customers!$C$1:$C$1001,,0)=0,"",_xlfn.XLOOKUP(C600,customers!$A$1:$A$1001,customers!$C$1:$C$1001,,0))</f>
        <v>khammettgm@dmoz.org</v>
      </c>
      <c r="H600" s="2" t="str">
        <f>_xlfn.XLOOKUP(Orders[[#This Row],[Customer ID]],customers!$A$1:$A$1001,customers!$G$1:$G$1001,,0)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8"/>
        <v>11.94</v>
      </c>
      <c r="N600" t="str">
        <f t="shared" si="29"/>
        <v>Robusta</v>
      </c>
      <c r="O600" t="str">
        <f t="shared" si="27"/>
        <v>Medium</v>
      </c>
      <c r="P600" t="str">
        <f>_xlfn.XLOOKUP(Orders[[#This Row],[Customer ID]],customers!$A$1:$A$1001,customers!$I$1:$I$1001,,0)</f>
        <v>Yes</v>
      </c>
    </row>
    <row r="601" spans="1:16" x14ac:dyDescent="0.3">
      <c r="A601" s="2" t="s">
        <v>3872</v>
      </c>
      <c r="B601" s="3">
        <v>44321</v>
      </c>
      <c r="C601" s="2" t="s">
        <v>3873</v>
      </c>
      <c r="D601" t="s">
        <v>6154</v>
      </c>
      <c r="E601" s="2">
        <v>4</v>
      </c>
      <c r="F601" s="2">
        <f>_xlfn.XLOOKUP(C601,customers!$A$1:$A$1001,customers!B600:B1600,,0)</f>
        <v>0</v>
      </c>
      <c r="G601" s="2" t="str">
        <f>IF(_xlfn.XLOOKUP(C601,customers!$A$1:$A$1001,customers!$C$1:$C$1001,,0)=0,"",_xlfn.XLOOKUP(C601,customers!$A$1:$A$1001,customers!$C$1:$C$1001,,0))</f>
        <v>ahulburtgn@fda.gov</v>
      </c>
      <c r="H601" s="2" t="str">
        <f>_xlfn.XLOOKUP(Orders[[#This Row],[Customer ID]],customers!$A$1:$A$1001,customers!$G$1:$G$1001,,0)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8"/>
        <v>11.94</v>
      </c>
      <c r="N601" t="str">
        <f t="shared" si="29"/>
        <v>Arabica</v>
      </c>
      <c r="O601" t="str">
        <f t="shared" si="27"/>
        <v>Dark</v>
      </c>
      <c r="P601" t="str">
        <f>_xlfn.XLOOKUP(Orders[[#This Row],[Customer ID]],customers!$A$1:$A$1001,customers!$I$1:$I$1001,,0)</f>
        <v>Yes</v>
      </c>
    </row>
    <row r="602" spans="1:16" x14ac:dyDescent="0.3">
      <c r="A602" s="2" t="s">
        <v>3877</v>
      </c>
      <c r="B602" s="3">
        <v>44492</v>
      </c>
      <c r="C602" s="2" t="s">
        <v>3878</v>
      </c>
      <c r="D602" t="s">
        <v>6169</v>
      </c>
      <c r="E602" s="2">
        <v>1</v>
      </c>
      <c r="F602" s="2">
        <f>_xlfn.XLOOKUP(C602,customers!$A$1:$A$1001,customers!B601:B1601,,0)</f>
        <v>0</v>
      </c>
      <c r="G602" s="2" t="str">
        <f>IF(_xlfn.XLOOKUP(C602,customers!$A$1:$A$1001,customers!$C$1:$C$1001,,0)=0,"",_xlfn.XLOOKUP(C602,customers!$A$1:$A$1001,customers!$C$1:$C$1001,,0))</f>
        <v>plauritzengo@photobucket.com</v>
      </c>
      <c r="H602" s="2" t="str">
        <f>_xlfn.XLOOKUP(Orders[[#This Row],[Customer ID]],customers!$A$1:$A$1001,customers!$G$1:$G$1001,,0)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8"/>
        <v>7.77</v>
      </c>
      <c r="N602" t="str">
        <f t="shared" si="29"/>
        <v>Liberica</v>
      </c>
      <c r="O602" t="str">
        <f t="shared" si="27"/>
        <v>Dark</v>
      </c>
      <c r="P602" t="str">
        <f>_xlfn.XLOOKUP(Orders[[#This Row],[Customer ID]],customers!$A$1:$A$1001,customers!$I$1:$I$1001,,0)</f>
        <v>No</v>
      </c>
    </row>
    <row r="603" spans="1:16" x14ac:dyDescent="0.3">
      <c r="A603" s="2" t="s">
        <v>3883</v>
      </c>
      <c r="B603" s="3">
        <v>43815</v>
      </c>
      <c r="C603" s="2" t="s">
        <v>3884</v>
      </c>
      <c r="D603" t="s">
        <v>6142</v>
      </c>
      <c r="E603" s="2">
        <v>4</v>
      </c>
      <c r="F603" s="2">
        <f>_xlfn.XLOOKUP(C603,customers!$A$1:$A$1001,customers!B602:B1602,,0)</f>
        <v>0</v>
      </c>
      <c r="G603" s="2" t="str">
        <f>IF(_xlfn.XLOOKUP(C603,customers!$A$1:$A$1001,customers!$C$1:$C$1001,,0)=0,"",_xlfn.XLOOKUP(C603,customers!$A$1:$A$1001,customers!$C$1:$C$1001,,0))</f>
        <v>aburgwingp@redcross.org</v>
      </c>
      <c r="H603" s="2" t="str">
        <f>_xlfn.XLOOKUP(Orders[[#This Row],[Customer ID]],customers!$A$1:$A$1001,customers!$G$1:$G$1001,,0)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8"/>
        <v>109.93999999999998</v>
      </c>
      <c r="N603" t="str">
        <f t="shared" si="29"/>
        <v>Robusta</v>
      </c>
      <c r="O603" t="str">
        <f t="shared" si="27"/>
        <v>Light</v>
      </c>
      <c r="P603" t="str">
        <f>_xlfn.XLOOKUP(Orders[[#This Row],[Customer ID]],customers!$A$1:$A$1001,customers!$I$1:$I$1001,,0)</f>
        <v>Yes</v>
      </c>
    </row>
    <row r="604" spans="1:16" x14ac:dyDescent="0.3">
      <c r="A604" s="2" t="s">
        <v>3889</v>
      </c>
      <c r="B604" s="3">
        <v>43603</v>
      </c>
      <c r="C604" s="2" t="s">
        <v>3890</v>
      </c>
      <c r="D604" t="s">
        <v>6184</v>
      </c>
      <c r="E604" s="2">
        <v>5</v>
      </c>
      <c r="F604" s="2">
        <f>_xlfn.XLOOKUP(C604,customers!$A$1:$A$1001,customers!B603:B1603,,0)</f>
        <v>0</v>
      </c>
      <c r="G604" s="2" t="str">
        <f>IF(_xlfn.XLOOKUP(C604,customers!$A$1:$A$1001,customers!$C$1:$C$1001,,0)=0,"",_xlfn.XLOOKUP(C604,customers!$A$1:$A$1001,customers!$C$1:$C$1001,,0))</f>
        <v>erolingq@google.fr</v>
      </c>
      <c r="H604" s="2" t="str">
        <f>_xlfn.XLOOKUP(Orders[[#This Row],[Customer ID]],customers!$A$1:$A$1001,customers!$G$1:$G$1001,,0)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8"/>
        <v>22.274999999999999</v>
      </c>
      <c r="N604" t="str">
        <f t="shared" si="29"/>
        <v>Excelsa</v>
      </c>
      <c r="O604" t="str">
        <f t="shared" si="27"/>
        <v>Light</v>
      </c>
      <c r="P604" t="str">
        <f>_xlfn.XLOOKUP(Orders[[#This Row],[Customer ID]],customers!$A$1:$A$1001,customers!$I$1:$I$1001,,0)</f>
        <v>Yes</v>
      </c>
    </row>
    <row r="605" spans="1:16" x14ac:dyDescent="0.3">
      <c r="A605" s="2" t="s">
        <v>3895</v>
      </c>
      <c r="B605" s="3">
        <v>43660</v>
      </c>
      <c r="C605" s="2" t="s">
        <v>3896</v>
      </c>
      <c r="D605" t="s">
        <v>6174</v>
      </c>
      <c r="E605" s="2">
        <v>3</v>
      </c>
      <c r="F605" s="2">
        <f>_xlfn.XLOOKUP(C605,customers!$A$1:$A$1001,customers!B604:B1604,,0)</f>
        <v>0</v>
      </c>
      <c r="G605" s="2" t="str">
        <f>IF(_xlfn.XLOOKUP(C605,customers!$A$1:$A$1001,customers!$C$1:$C$1001,,0)=0,"",_xlfn.XLOOKUP(C605,customers!$A$1:$A$1001,customers!$C$1:$C$1001,,0))</f>
        <v>dfowlegr@epa.gov</v>
      </c>
      <c r="H605" s="2" t="str">
        <f>_xlfn.XLOOKUP(Orders[[#This Row],[Customer ID]],customers!$A$1:$A$1001,customers!$G$1:$G$1001,,0)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8"/>
        <v>8.9550000000000001</v>
      </c>
      <c r="N605" t="str">
        <f t="shared" si="29"/>
        <v>Robusta</v>
      </c>
      <c r="O605" t="str">
        <f t="shared" si="27"/>
        <v>Medium</v>
      </c>
      <c r="P605" t="str">
        <f>_xlfn.XLOOKUP(Orders[[#This Row],[Customer ID]],customers!$A$1:$A$1001,customers!$I$1:$I$1001,,0)</f>
        <v>No</v>
      </c>
    </row>
    <row r="606" spans="1:16" x14ac:dyDescent="0.3">
      <c r="A606" s="2" t="s">
        <v>3900</v>
      </c>
      <c r="B606" s="3">
        <v>44148</v>
      </c>
      <c r="C606" s="2" t="s">
        <v>3901</v>
      </c>
      <c r="D606" t="s">
        <v>6165</v>
      </c>
      <c r="E606" s="2">
        <v>4</v>
      </c>
      <c r="F606" s="2">
        <f>_xlfn.XLOOKUP(C606,customers!$A$1:$A$1001,customers!B605:B1605,,0)</f>
        <v>0</v>
      </c>
      <c r="G606" s="2" t="str">
        <f>IF(_xlfn.XLOOKUP(C606,customers!$A$1:$A$1001,customers!$C$1:$C$1001,,0)=0,"",_xlfn.XLOOKUP(C606,customers!$A$1:$A$1001,customers!$C$1:$C$1001,,0))</f>
        <v/>
      </c>
      <c r="H606" s="2" t="str">
        <f>_xlfn.XLOOKUP(Orders[[#This Row],[Customer ID]],customers!$A$1:$A$1001,customers!$G$1:$G$1001,,0)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8"/>
        <v>119.13999999999999</v>
      </c>
      <c r="N606" t="str">
        <f t="shared" si="29"/>
        <v>Liberica</v>
      </c>
      <c r="O606" t="str">
        <f t="shared" si="27"/>
        <v>Dark</v>
      </c>
      <c r="P606" t="str">
        <f>_xlfn.XLOOKUP(Orders[[#This Row],[Customer ID]],customers!$A$1:$A$1001,customers!$I$1:$I$1001,,0)</f>
        <v>No</v>
      </c>
    </row>
    <row r="607" spans="1:16" x14ac:dyDescent="0.3">
      <c r="A607" s="2" t="s">
        <v>3905</v>
      </c>
      <c r="B607" s="3">
        <v>44028</v>
      </c>
      <c r="C607" s="2" t="s">
        <v>3906</v>
      </c>
      <c r="D607" t="s">
        <v>6182</v>
      </c>
      <c r="E607" s="2">
        <v>5</v>
      </c>
      <c r="F607" s="2">
        <f>_xlfn.XLOOKUP(C607,customers!$A$1:$A$1001,customers!B606:B1606,,0)</f>
        <v>0</v>
      </c>
      <c r="G607" s="2" t="str">
        <f>IF(_xlfn.XLOOKUP(C607,customers!$A$1:$A$1001,customers!$C$1:$C$1001,,0)=0,"",_xlfn.XLOOKUP(C607,customers!$A$1:$A$1001,customers!$C$1:$C$1001,,0))</f>
        <v>wpowleslandgt@soundcloud.com</v>
      </c>
      <c r="H607" s="2" t="str">
        <f>_xlfn.XLOOKUP(Orders[[#This Row],[Customer ID]],customers!$A$1:$A$1001,customers!$G$1:$G$1001,,0)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8"/>
        <v>148.92499999999998</v>
      </c>
      <c r="N607" t="str">
        <f t="shared" si="29"/>
        <v>Arabica</v>
      </c>
      <c r="O607" t="str">
        <f t="shared" si="27"/>
        <v>Light</v>
      </c>
      <c r="P607" t="str">
        <f>_xlfn.XLOOKUP(Orders[[#This Row],[Customer ID]],customers!$A$1:$A$1001,customers!$I$1:$I$1001,,0)</f>
        <v>Yes</v>
      </c>
    </row>
    <row r="608" spans="1:16" x14ac:dyDescent="0.3">
      <c r="A608" s="2" t="s">
        <v>3911</v>
      </c>
      <c r="B608" s="3">
        <v>44138</v>
      </c>
      <c r="C608" s="2" t="s">
        <v>3840</v>
      </c>
      <c r="D608" t="s">
        <v>6164</v>
      </c>
      <c r="E608" s="2">
        <v>3</v>
      </c>
      <c r="F608" s="2">
        <f>_xlfn.XLOOKUP(C608,customers!$A$1:$A$1001,customers!B607:B1607,,0)</f>
        <v>0</v>
      </c>
      <c r="G608" s="2" t="str">
        <f>IF(_xlfn.XLOOKUP(C608,customers!$A$1:$A$1001,customers!$C$1:$C$1001,,0)=0,"",_xlfn.XLOOKUP(C608,customers!$A$1:$A$1001,customers!$C$1:$C$1001,,0))</f>
        <v>cverissimogh@theglobeandmail.com</v>
      </c>
      <c r="H608" s="2" t="str">
        <f>_xlfn.XLOOKUP(Orders[[#This Row],[Customer ID]],customers!$A$1:$A$1001,customers!$G$1:$G$1001,,0)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8"/>
        <v>109.36499999999999</v>
      </c>
      <c r="N608" t="str">
        <f t="shared" si="29"/>
        <v>Liberica</v>
      </c>
      <c r="O608" t="str">
        <f t="shared" si="27"/>
        <v>Light</v>
      </c>
      <c r="P608" t="str">
        <f>_xlfn.XLOOKUP(Orders[[#This Row],[Customer ID]],customers!$A$1:$A$1001,customers!$I$1:$I$1001,,0)</f>
        <v>Yes</v>
      </c>
    </row>
    <row r="609" spans="1:16" x14ac:dyDescent="0.3">
      <c r="A609" s="2" t="s">
        <v>3917</v>
      </c>
      <c r="B609" s="3">
        <v>44640</v>
      </c>
      <c r="C609" s="2" t="s">
        <v>3918</v>
      </c>
      <c r="D609" t="s">
        <v>6153</v>
      </c>
      <c r="E609" s="2">
        <v>1</v>
      </c>
      <c r="F609" s="2">
        <f>_xlfn.XLOOKUP(C609,customers!$A$1:$A$1001,customers!B608:B1608,,0)</f>
        <v>0</v>
      </c>
      <c r="G609" s="2" t="str">
        <f>IF(_xlfn.XLOOKUP(C609,customers!$A$1:$A$1001,customers!$C$1:$C$1001,,0)=0,"",_xlfn.XLOOKUP(C609,customers!$A$1:$A$1001,customers!$C$1:$C$1001,,0))</f>
        <v>lellinghamgv@sciencedaily.com</v>
      </c>
      <c r="H609" s="2" t="str">
        <f>_xlfn.XLOOKUP(Orders[[#This Row],[Customer ID]],customers!$A$1:$A$1001,customers!$G$1:$G$1001,,0)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8"/>
        <v>3.645</v>
      </c>
      <c r="N609" t="str">
        <f t="shared" si="29"/>
        <v>Excelsa</v>
      </c>
      <c r="O609" t="str">
        <f t="shared" si="27"/>
        <v>Dark</v>
      </c>
      <c r="P609" t="str">
        <f>_xlfn.XLOOKUP(Orders[[#This Row],[Customer ID]],customers!$A$1:$A$1001,customers!$I$1:$I$1001,,0)</f>
        <v>Yes</v>
      </c>
    </row>
    <row r="610" spans="1:16" x14ac:dyDescent="0.3">
      <c r="A610" s="2" t="s">
        <v>3923</v>
      </c>
      <c r="B610" s="3">
        <v>44608</v>
      </c>
      <c r="C610" s="2" t="s">
        <v>3924</v>
      </c>
      <c r="D610" t="s">
        <v>6185</v>
      </c>
      <c r="E610" s="2">
        <v>2</v>
      </c>
      <c r="F610" s="2">
        <f>_xlfn.XLOOKUP(C610,customers!$A$1:$A$1001,customers!B609:B1609,,0)</f>
        <v>0</v>
      </c>
      <c r="G610" s="2" t="str">
        <f>IF(_xlfn.XLOOKUP(C610,customers!$A$1:$A$1001,customers!$C$1:$C$1001,,0)=0,"",_xlfn.XLOOKUP(C610,customers!$A$1:$A$1001,customers!$C$1:$C$1001,,0))</f>
        <v/>
      </c>
      <c r="H610" s="2" t="str">
        <f>_xlfn.XLOOKUP(Orders[[#This Row],[Customer ID]],customers!$A$1:$A$1001,customers!$G$1:$G$1001,,0)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8"/>
        <v>55.89</v>
      </c>
      <c r="N610" t="str">
        <f t="shared" si="29"/>
        <v>Excelsa</v>
      </c>
      <c r="O610" t="str">
        <f t="shared" si="27"/>
        <v>Dark</v>
      </c>
      <c r="P610" t="str">
        <f>_xlfn.XLOOKUP(Orders[[#This Row],[Customer ID]],customers!$A$1:$A$1001,customers!$I$1:$I$1001,,0)</f>
        <v>No</v>
      </c>
    </row>
    <row r="611" spans="1:16" x14ac:dyDescent="0.3">
      <c r="A611" s="2" t="s">
        <v>3927</v>
      </c>
      <c r="B611" s="3">
        <v>44147</v>
      </c>
      <c r="C611" s="2" t="s">
        <v>3928</v>
      </c>
      <c r="D611" t="s">
        <v>6159</v>
      </c>
      <c r="E611" s="2">
        <v>6</v>
      </c>
      <c r="F611" s="2">
        <f>_xlfn.XLOOKUP(C611,customers!$A$1:$A$1001,customers!B610:B1610,,0)</f>
        <v>0</v>
      </c>
      <c r="G611" s="2" t="str">
        <f>IF(_xlfn.XLOOKUP(C611,customers!$A$1:$A$1001,customers!$C$1:$C$1001,,0)=0,"",_xlfn.XLOOKUP(C611,customers!$A$1:$A$1001,customers!$C$1:$C$1001,,0))</f>
        <v>afendtgx@forbes.com</v>
      </c>
      <c r="H611" s="2" t="str">
        <f>_xlfn.XLOOKUP(Orders[[#This Row],[Customer ID]],customers!$A$1:$A$1001,customers!$G$1:$G$1001,,0)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8"/>
        <v>26.19</v>
      </c>
      <c r="N611" t="str">
        <f t="shared" si="29"/>
        <v>Liberica</v>
      </c>
      <c r="O611" t="str">
        <f t="shared" si="27"/>
        <v>Medium</v>
      </c>
      <c r="P611" t="str">
        <f>_xlfn.XLOOKUP(Orders[[#This Row],[Customer ID]],customers!$A$1:$A$1001,customers!$I$1:$I$1001,,0)</f>
        <v>Yes</v>
      </c>
    </row>
    <row r="612" spans="1:16" x14ac:dyDescent="0.3">
      <c r="A612" s="2" t="s">
        <v>3933</v>
      </c>
      <c r="B612" s="3">
        <v>43743</v>
      </c>
      <c r="C612" s="2" t="s">
        <v>3934</v>
      </c>
      <c r="D612" t="s">
        <v>6138</v>
      </c>
      <c r="E612" s="2">
        <v>4</v>
      </c>
      <c r="F612" s="2">
        <f>_xlfn.XLOOKUP(C612,customers!$A$1:$A$1001,customers!B611:B1611,,0)</f>
        <v>0</v>
      </c>
      <c r="G612" s="2" t="str">
        <f>IF(_xlfn.XLOOKUP(C612,customers!$A$1:$A$1001,customers!$C$1:$C$1001,,0)=0,"",_xlfn.XLOOKUP(C612,customers!$A$1:$A$1001,customers!$C$1:$C$1001,,0))</f>
        <v>acleyburngy@lycos.com</v>
      </c>
      <c r="H612" s="2" t="str">
        <f>_xlfn.XLOOKUP(Orders[[#This Row],[Customer ID]],customers!$A$1:$A$1001,customers!$G$1:$G$1001,,0)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8"/>
        <v>39.799999999999997</v>
      </c>
      <c r="N612" t="str">
        <f t="shared" si="29"/>
        <v>Robusta</v>
      </c>
      <c r="O612" t="str">
        <f t="shared" si="27"/>
        <v>Medium</v>
      </c>
      <c r="P612" t="str">
        <f>_xlfn.XLOOKUP(Orders[[#This Row],[Customer ID]],customers!$A$1:$A$1001,customers!$I$1:$I$1001,,0)</f>
        <v>No</v>
      </c>
    </row>
    <row r="613" spans="1:16" x14ac:dyDescent="0.3">
      <c r="A613" s="2" t="s">
        <v>3939</v>
      </c>
      <c r="B613" s="3">
        <v>43739</v>
      </c>
      <c r="C613" s="2" t="s">
        <v>3940</v>
      </c>
      <c r="D613" t="s">
        <v>6148</v>
      </c>
      <c r="E613" s="2">
        <v>2</v>
      </c>
      <c r="F613" s="2">
        <f>_xlfn.XLOOKUP(C613,customers!$A$1:$A$1001,customers!B612:B1612,,0)</f>
        <v>0</v>
      </c>
      <c r="G613" s="2" t="str">
        <f>IF(_xlfn.XLOOKUP(C613,customers!$A$1:$A$1001,customers!$C$1:$C$1001,,0)=0,"",_xlfn.XLOOKUP(C613,customers!$A$1:$A$1001,customers!$C$1:$C$1001,,0))</f>
        <v>tcastiglionegz@xing.com</v>
      </c>
      <c r="H613" s="2" t="str">
        <f>_xlfn.XLOOKUP(Orders[[#This Row],[Customer ID]],customers!$A$1:$A$1001,customers!$G$1:$G$1001,,0)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8"/>
        <v>68.309999999999988</v>
      </c>
      <c r="N613" t="str">
        <f t="shared" si="29"/>
        <v>Excelsa</v>
      </c>
      <c r="O613" t="str">
        <f t="shared" si="27"/>
        <v>Light</v>
      </c>
      <c r="P613" t="str">
        <f>_xlfn.XLOOKUP(Orders[[#This Row],[Customer ID]],customers!$A$1:$A$1001,customers!$I$1:$I$1001,,0)</f>
        <v>No</v>
      </c>
    </row>
    <row r="614" spans="1:16" x14ac:dyDescent="0.3">
      <c r="A614" s="2" t="s">
        <v>3945</v>
      </c>
      <c r="B614" s="3">
        <v>43896</v>
      </c>
      <c r="C614" s="2" t="s">
        <v>3946</v>
      </c>
      <c r="D614" t="s">
        <v>6152</v>
      </c>
      <c r="E614" s="2">
        <v>4</v>
      </c>
      <c r="F614" s="2">
        <f>_xlfn.XLOOKUP(C614,customers!$A$1:$A$1001,customers!B613:B1613,,0)</f>
        <v>0</v>
      </c>
      <c r="G614" s="2" t="str">
        <f>IF(_xlfn.XLOOKUP(C614,customers!$A$1:$A$1001,customers!$C$1:$C$1001,,0)=0,"",_xlfn.XLOOKUP(C614,customers!$A$1:$A$1001,customers!$C$1:$C$1001,,0))</f>
        <v/>
      </c>
      <c r="H614" s="2" t="str">
        <f>_xlfn.XLOOKUP(Orders[[#This Row],[Customer ID]],customers!$A$1:$A$1001,customers!$G$1:$G$1001,,0)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8"/>
        <v>13.5</v>
      </c>
      <c r="N614" t="str">
        <f t="shared" si="29"/>
        <v>Arabica</v>
      </c>
      <c r="O614" t="str">
        <f t="shared" si="27"/>
        <v>Medium</v>
      </c>
      <c r="P614" t="str">
        <f>_xlfn.XLOOKUP(Orders[[#This Row],[Customer ID]],customers!$A$1:$A$1001,customers!$I$1:$I$1001,,0)</f>
        <v>No</v>
      </c>
    </row>
    <row r="615" spans="1:16" x14ac:dyDescent="0.3">
      <c r="A615" s="2" t="s">
        <v>3950</v>
      </c>
      <c r="B615" s="3">
        <v>43761</v>
      </c>
      <c r="C615" s="2" t="s">
        <v>3951</v>
      </c>
      <c r="D615" t="s">
        <v>6146</v>
      </c>
      <c r="E615" s="2">
        <v>1</v>
      </c>
      <c r="F615" s="2">
        <f>_xlfn.XLOOKUP(C615,customers!$A$1:$A$1001,customers!B614:B1614,,0)</f>
        <v>0</v>
      </c>
      <c r="G615" s="2" t="str">
        <f>IF(_xlfn.XLOOKUP(C615,customers!$A$1:$A$1001,customers!$C$1:$C$1001,,0)=0,"",_xlfn.XLOOKUP(C615,customers!$A$1:$A$1001,customers!$C$1:$C$1001,,0))</f>
        <v/>
      </c>
      <c r="H615" s="2" t="str">
        <f>_xlfn.XLOOKUP(Orders[[#This Row],[Customer ID]],customers!$A$1:$A$1001,customers!$G$1:$G$1001,,0)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8"/>
        <v>5.97</v>
      </c>
      <c r="N615" t="str">
        <f t="shared" si="29"/>
        <v>Robusta</v>
      </c>
      <c r="O615" t="str">
        <f t="shared" si="27"/>
        <v>Medium</v>
      </c>
      <c r="P615" t="str">
        <f>_xlfn.XLOOKUP(Orders[[#This Row],[Customer ID]],customers!$A$1:$A$1001,customers!$I$1:$I$1001,,0)</f>
        <v>No</v>
      </c>
    </row>
    <row r="616" spans="1:16" x14ac:dyDescent="0.3">
      <c r="A616" s="2" t="s">
        <v>3955</v>
      </c>
      <c r="B616" s="3">
        <v>43944</v>
      </c>
      <c r="C616" s="2" t="s">
        <v>3840</v>
      </c>
      <c r="D616" t="s">
        <v>6146</v>
      </c>
      <c r="E616" s="2">
        <v>5</v>
      </c>
      <c r="F616" s="2">
        <f>_xlfn.XLOOKUP(C616,customers!$A$1:$A$1001,customers!B615:B1615,,0)</f>
        <v>0</v>
      </c>
      <c r="G616" s="2" t="str">
        <f>IF(_xlfn.XLOOKUP(C616,customers!$A$1:$A$1001,customers!$C$1:$C$1001,,0)=0,"",_xlfn.XLOOKUP(C616,customers!$A$1:$A$1001,customers!$C$1:$C$1001,,0))</f>
        <v>cverissimogh@theglobeandmail.com</v>
      </c>
      <c r="H616" s="2" t="str">
        <f>_xlfn.XLOOKUP(Orders[[#This Row],[Customer ID]],customers!$A$1:$A$1001,customers!$G$1:$G$1001,,0)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8"/>
        <v>29.849999999999998</v>
      </c>
      <c r="N616" t="str">
        <f t="shared" si="29"/>
        <v>Robusta</v>
      </c>
      <c r="O616" t="str">
        <f t="shared" si="27"/>
        <v>Medium</v>
      </c>
      <c r="P616" t="str">
        <f>_xlfn.XLOOKUP(Orders[[#This Row],[Customer ID]],customers!$A$1:$A$1001,customers!$I$1:$I$1001,,0)</f>
        <v>Yes</v>
      </c>
    </row>
    <row r="617" spans="1:16" x14ac:dyDescent="0.3">
      <c r="A617" s="2" t="s">
        <v>3960</v>
      </c>
      <c r="B617" s="3">
        <v>44006</v>
      </c>
      <c r="C617" s="2" t="s">
        <v>3961</v>
      </c>
      <c r="D617" t="s">
        <v>6164</v>
      </c>
      <c r="E617" s="2">
        <v>2</v>
      </c>
      <c r="F617" s="2">
        <f>_xlfn.XLOOKUP(C617,customers!$A$1:$A$1001,customers!B616:B1616,,0)</f>
        <v>0</v>
      </c>
      <c r="G617" s="2" t="str">
        <f>IF(_xlfn.XLOOKUP(C617,customers!$A$1:$A$1001,customers!$C$1:$C$1001,,0)=0,"",_xlfn.XLOOKUP(C617,customers!$A$1:$A$1001,customers!$C$1:$C$1001,,0))</f>
        <v>scouronneh3@mozilla.org</v>
      </c>
      <c r="H617" s="2" t="str">
        <f>_xlfn.XLOOKUP(Orders[[#This Row],[Customer ID]],customers!$A$1:$A$1001,customers!$G$1:$G$1001,,0)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8"/>
        <v>72.91</v>
      </c>
      <c r="N617" t="str">
        <f t="shared" si="29"/>
        <v>Liberica</v>
      </c>
      <c r="O617" t="str">
        <f t="shared" si="27"/>
        <v>Light</v>
      </c>
      <c r="P617" t="str">
        <f>_xlfn.XLOOKUP(Orders[[#This Row],[Customer ID]],customers!$A$1:$A$1001,customers!$I$1:$I$1001,,0)</f>
        <v>Yes</v>
      </c>
    </row>
    <row r="618" spans="1:16" x14ac:dyDescent="0.3">
      <c r="A618" s="2" t="s">
        <v>3966</v>
      </c>
      <c r="B618" s="3">
        <v>44271</v>
      </c>
      <c r="C618" s="2" t="s">
        <v>3967</v>
      </c>
      <c r="D618" t="s">
        <v>6166</v>
      </c>
      <c r="E618" s="2">
        <v>4</v>
      </c>
      <c r="F618" s="2">
        <f>_xlfn.XLOOKUP(C618,customers!$A$1:$A$1001,customers!B617:B1617,,0)</f>
        <v>0</v>
      </c>
      <c r="G618" s="2" t="str">
        <f>IF(_xlfn.XLOOKUP(C618,customers!$A$1:$A$1001,customers!$C$1:$C$1001,,0)=0,"",_xlfn.XLOOKUP(C618,customers!$A$1:$A$1001,customers!$C$1:$C$1001,,0))</f>
        <v>lflippellih4@github.io</v>
      </c>
      <c r="H618" s="2" t="str">
        <f>_xlfn.XLOOKUP(Orders[[#This Row],[Customer ID]],customers!$A$1:$A$1001,customers!$G$1:$G$1001,,0)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8"/>
        <v>126.49999999999999</v>
      </c>
      <c r="N618" t="str">
        <f t="shared" si="29"/>
        <v>Excelsa</v>
      </c>
      <c r="O618" t="str">
        <f t="shared" si="27"/>
        <v>Medium</v>
      </c>
      <c r="P618" t="str">
        <f>_xlfn.XLOOKUP(Orders[[#This Row],[Customer ID]],customers!$A$1:$A$1001,customers!$I$1:$I$1001,,0)</f>
        <v>No</v>
      </c>
    </row>
    <row r="619" spans="1:16" x14ac:dyDescent="0.3">
      <c r="A619" s="2" t="s">
        <v>3972</v>
      </c>
      <c r="B619" s="3">
        <v>43928</v>
      </c>
      <c r="C619" s="2" t="s">
        <v>3973</v>
      </c>
      <c r="D619" t="s">
        <v>6181</v>
      </c>
      <c r="E619" s="2">
        <v>1</v>
      </c>
      <c r="F619" s="2">
        <f>_xlfn.XLOOKUP(C619,customers!$A$1:$A$1001,customers!B618:B1618,,0)</f>
        <v>0</v>
      </c>
      <c r="G619" s="2" t="str">
        <f>IF(_xlfn.XLOOKUP(C619,customers!$A$1:$A$1001,customers!$C$1:$C$1001,,0)=0,"",_xlfn.XLOOKUP(C619,customers!$A$1:$A$1001,customers!$C$1:$C$1001,,0))</f>
        <v>relizabethh5@live.com</v>
      </c>
      <c r="H619" s="2" t="str">
        <f>_xlfn.XLOOKUP(Orders[[#This Row],[Customer ID]],customers!$A$1:$A$1001,customers!$G$1:$G$1001,,0)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8"/>
        <v>33.464999999999996</v>
      </c>
      <c r="N619" t="str">
        <f t="shared" si="29"/>
        <v>Liberica</v>
      </c>
      <c r="O619" t="str">
        <f t="shared" si="27"/>
        <v>Medium</v>
      </c>
      <c r="P619" t="str">
        <f>_xlfn.XLOOKUP(Orders[[#This Row],[Customer ID]],customers!$A$1:$A$1001,customers!$I$1:$I$1001,,0)</f>
        <v>No</v>
      </c>
    </row>
    <row r="620" spans="1:16" x14ac:dyDescent="0.3">
      <c r="A620" s="2" t="s">
        <v>3978</v>
      </c>
      <c r="B620" s="3">
        <v>44469</v>
      </c>
      <c r="C620" s="2" t="s">
        <v>3979</v>
      </c>
      <c r="D620" t="s">
        <v>6183</v>
      </c>
      <c r="E620" s="2">
        <v>6</v>
      </c>
      <c r="F620" s="2">
        <f>_xlfn.XLOOKUP(C620,customers!$A$1:$A$1001,customers!B619:B1619,,0)</f>
        <v>0</v>
      </c>
      <c r="G620" s="2" t="str">
        <f>IF(_xlfn.XLOOKUP(C620,customers!$A$1:$A$1001,customers!$C$1:$C$1001,,0)=0,"",_xlfn.XLOOKUP(C620,customers!$A$1:$A$1001,customers!$C$1:$C$1001,,0))</f>
        <v>irenhardh6@i2i.jp</v>
      </c>
      <c r="H620" s="2" t="str">
        <f>_xlfn.XLOOKUP(Orders[[#This Row],[Customer ID]],customers!$A$1:$A$1001,customers!$G$1:$G$1001,,0)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8"/>
        <v>72.900000000000006</v>
      </c>
      <c r="N620" t="str">
        <f t="shared" si="29"/>
        <v>Excelsa</v>
      </c>
      <c r="O620" t="str">
        <f t="shared" si="27"/>
        <v>Dark</v>
      </c>
      <c r="P620" t="str">
        <f>_xlfn.XLOOKUP(Orders[[#This Row],[Customer ID]],customers!$A$1:$A$1001,customers!$I$1:$I$1001,,0)</f>
        <v>Yes</v>
      </c>
    </row>
    <row r="621" spans="1:16" x14ac:dyDescent="0.3">
      <c r="A621" s="2" t="s">
        <v>3984</v>
      </c>
      <c r="B621" s="3">
        <v>44682</v>
      </c>
      <c r="C621" s="2" t="s">
        <v>3985</v>
      </c>
      <c r="D621" t="s">
        <v>6169</v>
      </c>
      <c r="E621" s="2">
        <v>2</v>
      </c>
      <c r="F621" s="2">
        <f>_xlfn.XLOOKUP(C621,customers!$A$1:$A$1001,customers!B620:B1620,,0)</f>
        <v>0</v>
      </c>
      <c r="G621" s="2" t="str">
        <f>IF(_xlfn.XLOOKUP(C621,customers!$A$1:$A$1001,customers!$C$1:$C$1001,,0)=0,"",_xlfn.XLOOKUP(C621,customers!$A$1:$A$1001,customers!$C$1:$C$1001,,0))</f>
        <v>wrocheh7@xinhuanet.com</v>
      </c>
      <c r="H621" s="2" t="str">
        <f>_xlfn.XLOOKUP(Orders[[#This Row],[Customer ID]],customers!$A$1:$A$1001,customers!$G$1:$G$1001,,0)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8"/>
        <v>15.54</v>
      </c>
      <c r="N621" t="str">
        <f t="shared" si="29"/>
        <v>Liberica</v>
      </c>
      <c r="O621" t="str">
        <f t="shared" si="27"/>
        <v>Dark</v>
      </c>
      <c r="P621" t="str">
        <f>_xlfn.XLOOKUP(Orders[[#This Row],[Customer ID]],customers!$A$1:$A$1001,customers!$I$1:$I$1001,,0)</f>
        <v>Yes</v>
      </c>
    </row>
    <row r="622" spans="1:16" x14ac:dyDescent="0.3">
      <c r="A622" s="2" t="s">
        <v>3990</v>
      </c>
      <c r="B622" s="3">
        <v>44217</v>
      </c>
      <c r="C622" s="2" t="s">
        <v>4042</v>
      </c>
      <c r="D622" t="s">
        <v>6152</v>
      </c>
      <c r="E622" s="2">
        <v>6</v>
      </c>
      <c r="F622" s="2">
        <f>_xlfn.XLOOKUP(C622,customers!$A$1:$A$1001,customers!B621:B1621,,0)</f>
        <v>0</v>
      </c>
      <c r="G622" s="2" t="str">
        <f>IF(_xlfn.XLOOKUP(C622,customers!$A$1:$A$1001,customers!$C$1:$C$1001,,0)=0,"",_xlfn.XLOOKUP(C622,customers!$A$1:$A$1001,customers!$C$1:$C$1001,,0))</f>
        <v>lalawayhh@weather.com</v>
      </c>
      <c r="H622" s="2" t="str">
        <f>_xlfn.XLOOKUP(Orders[[#This Row],[Customer ID]],customers!$A$1:$A$1001,customers!$G$1:$G$1001,,0)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8"/>
        <v>20.25</v>
      </c>
      <c r="N622" t="str">
        <f t="shared" si="29"/>
        <v>Arabica</v>
      </c>
      <c r="O622" t="str">
        <f t="shared" si="27"/>
        <v>Medium</v>
      </c>
      <c r="P622" t="str">
        <f>_xlfn.XLOOKUP(Orders[[#This Row],[Customer ID]],customers!$A$1:$A$1001,customers!$I$1:$I$1001,,0)</f>
        <v>No</v>
      </c>
    </row>
    <row r="623" spans="1:16" x14ac:dyDescent="0.3">
      <c r="A623" s="2" t="s">
        <v>3996</v>
      </c>
      <c r="B623" s="3">
        <v>44006</v>
      </c>
      <c r="C623" s="2" t="s">
        <v>3997</v>
      </c>
      <c r="D623" t="s">
        <v>6140</v>
      </c>
      <c r="E623" s="2">
        <v>6</v>
      </c>
      <c r="F623" s="2">
        <f>_xlfn.XLOOKUP(C623,customers!$A$1:$A$1001,customers!B622:B1622,,0)</f>
        <v>0</v>
      </c>
      <c r="G623" s="2" t="str">
        <f>IF(_xlfn.XLOOKUP(C623,customers!$A$1:$A$1001,customers!$C$1:$C$1001,,0)=0,"",_xlfn.XLOOKUP(C623,customers!$A$1:$A$1001,customers!$C$1:$C$1001,,0))</f>
        <v>codgaardh9@nsw.gov.au</v>
      </c>
      <c r="H623" s="2" t="str">
        <f>_xlfn.XLOOKUP(Orders[[#This Row],[Customer ID]],customers!$A$1:$A$1001,customers!$G$1:$G$1001,,0)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8"/>
        <v>77.699999999999989</v>
      </c>
      <c r="N623" t="str">
        <f t="shared" si="29"/>
        <v>Arabica</v>
      </c>
      <c r="O623" t="str">
        <f t="shared" si="27"/>
        <v>Light</v>
      </c>
      <c r="P623" t="str">
        <f>_xlfn.XLOOKUP(Orders[[#This Row],[Customer ID]],customers!$A$1:$A$1001,customers!$I$1:$I$1001,,0)</f>
        <v>No</v>
      </c>
    </row>
    <row r="624" spans="1:16" x14ac:dyDescent="0.3">
      <c r="A624" s="2" t="s">
        <v>4002</v>
      </c>
      <c r="B624" s="3">
        <v>43527</v>
      </c>
      <c r="C624" s="2" t="s">
        <v>4003</v>
      </c>
      <c r="D624" t="s">
        <v>6181</v>
      </c>
      <c r="E624" s="2">
        <v>4</v>
      </c>
      <c r="F624" s="2">
        <f>_xlfn.XLOOKUP(C624,customers!$A$1:$A$1001,customers!B623:B1623,,0)</f>
        <v>0</v>
      </c>
      <c r="G624" s="2" t="str">
        <f>IF(_xlfn.XLOOKUP(C624,customers!$A$1:$A$1001,customers!$C$1:$C$1001,,0)=0,"",_xlfn.XLOOKUP(C624,customers!$A$1:$A$1001,customers!$C$1:$C$1001,,0))</f>
        <v>bbyrdha@4shared.com</v>
      </c>
      <c r="H624" s="2" t="str">
        <f>_xlfn.XLOOKUP(Orders[[#This Row],[Customer ID]],customers!$A$1:$A$1001,customers!$G$1:$G$1001,,0)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8"/>
        <v>133.85999999999999</v>
      </c>
      <c r="N624" t="str">
        <f t="shared" si="29"/>
        <v>Liberica</v>
      </c>
      <c r="O624" t="str">
        <f t="shared" si="27"/>
        <v>Medium</v>
      </c>
      <c r="P624" t="str">
        <f>_xlfn.XLOOKUP(Orders[[#This Row],[Customer ID]],customers!$A$1:$A$1001,customers!$I$1:$I$1001,,0)</f>
        <v>No</v>
      </c>
    </row>
    <row r="625" spans="1:16" x14ac:dyDescent="0.3">
      <c r="A625" s="2" t="s">
        <v>4007</v>
      </c>
      <c r="B625" s="3">
        <v>44224</v>
      </c>
      <c r="C625" s="2" t="s">
        <v>4008</v>
      </c>
      <c r="D625" t="s">
        <v>6183</v>
      </c>
      <c r="E625" s="2">
        <v>1</v>
      </c>
      <c r="F625" s="2">
        <f>_xlfn.XLOOKUP(C625,customers!$A$1:$A$1001,customers!B624:B1624,,0)</f>
        <v>0</v>
      </c>
      <c r="G625" s="2" t="str">
        <f>IF(_xlfn.XLOOKUP(C625,customers!$A$1:$A$1001,customers!$C$1:$C$1001,,0)=0,"",_xlfn.XLOOKUP(C625,customers!$A$1:$A$1001,customers!$C$1:$C$1001,,0))</f>
        <v/>
      </c>
      <c r="H625" s="2" t="str">
        <f>_xlfn.XLOOKUP(Orders[[#This Row],[Customer ID]],customers!$A$1:$A$1001,customers!$G$1:$G$1001,,0)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8"/>
        <v>12.15</v>
      </c>
      <c r="N625" t="str">
        <f t="shared" si="29"/>
        <v>Excelsa</v>
      </c>
      <c r="O625" t="str">
        <f t="shared" si="27"/>
        <v>Dark</v>
      </c>
      <c r="P625" t="str">
        <f>_xlfn.XLOOKUP(Orders[[#This Row],[Customer ID]],customers!$A$1:$A$1001,customers!$I$1:$I$1001,,0)</f>
        <v>No</v>
      </c>
    </row>
    <row r="626" spans="1:16" x14ac:dyDescent="0.3">
      <c r="A626" s="2" t="s">
        <v>4012</v>
      </c>
      <c r="B626" s="3">
        <v>44010</v>
      </c>
      <c r="C626" s="2" t="s">
        <v>4013</v>
      </c>
      <c r="D626" t="s">
        <v>6166</v>
      </c>
      <c r="E626" s="2">
        <v>2</v>
      </c>
      <c r="F626" s="2">
        <f>_xlfn.XLOOKUP(C626,customers!$A$1:$A$1001,customers!B625:B1625,,0)</f>
        <v>0</v>
      </c>
      <c r="G626" s="2" t="str">
        <f>IF(_xlfn.XLOOKUP(C626,customers!$A$1:$A$1001,customers!$C$1:$C$1001,,0)=0,"",_xlfn.XLOOKUP(C626,customers!$A$1:$A$1001,customers!$C$1:$C$1001,,0))</f>
        <v>dchardinhc@nhs.uk</v>
      </c>
      <c r="H626" s="2" t="str">
        <f>_xlfn.XLOOKUP(Orders[[#This Row],[Customer ID]],customers!$A$1:$A$1001,customers!$G$1:$G$1001,,0)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8"/>
        <v>63.249999999999993</v>
      </c>
      <c r="N626" t="str">
        <f t="shared" si="29"/>
        <v>Excelsa</v>
      </c>
      <c r="O626" t="str">
        <f t="shared" si="27"/>
        <v>Medium</v>
      </c>
      <c r="P626" t="str">
        <f>_xlfn.XLOOKUP(Orders[[#This Row],[Customer ID]],customers!$A$1:$A$1001,customers!$I$1:$I$1001,,0)</f>
        <v>Yes</v>
      </c>
    </row>
    <row r="627" spans="1:16" x14ac:dyDescent="0.3">
      <c r="A627" s="2" t="s">
        <v>4017</v>
      </c>
      <c r="B627" s="3">
        <v>44017</v>
      </c>
      <c r="C627" s="2" t="s">
        <v>4018</v>
      </c>
      <c r="D627" t="s">
        <v>6173</v>
      </c>
      <c r="E627" s="2">
        <v>5</v>
      </c>
      <c r="F627" s="2">
        <f>_xlfn.XLOOKUP(C627,customers!$A$1:$A$1001,customers!B626:B1626,,0)</f>
        <v>0</v>
      </c>
      <c r="G627" s="2" t="str">
        <f>IF(_xlfn.XLOOKUP(C627,customers!$A$1:$A$1001,customers!$C$1:$C$1001,,0)=0,"",_xlfn.XLOOKUP(C627,customers!$A$1:$A$1001,customers!$C$1:$C$1001,,0))</f>
        <v>hradbonehd@newsvine.com</v>
      </c>
      <c r="H627" s="2" t="str">
        <f>_xlfn.XLOOKUP(Orders[[#This Row],[Customer ID]],customers!$A$1:$A$1001,customers!$G$1:$G$1001,,0)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8"/>
        <v>35.849999999999994</v>
      </c>
      <c r="N627" t="str">
        <f t="shared" si="29"/>
        <v>Robusta</v>
      </c>
      <c r="O627" t="str">
        <f t="shared" si="27"/>
        <v>Light</v>
      </c>
      <c r="P627" t="str">
        <f>_xlfn.XLOOKUP(Orders[[#This Row],[Customer ID]],customers!$A$1:$A$1001,customers!$I$1:$I$1001,,0)</f>
        <v>No</v>
      </c>
    </row>
    <row r="628" spans="1:16" x14ac:dyDescent="0.3">
      <c r="A628" s="2" t="s">
        <v>4023</v>
      </c>
      <c r="B628" s="3">
        <v>43526</v>
      </c>
      <c r="C628" s="2" t="s">
        <v>4024</v>
      </c>
      <c r="D628" t="s">
        <v>6175</v>
      </c>
      <c r="E628" s="2">
        <v>3</v>
      </c>
      <c r="F628" s="2">
        <f>_xlfn.XLOOKUP(C628,customers!$A$1:$A$1001,customers!B627:B1627,,0)</f>
        <v>0</v>
      </c>
      <c r="G628" s="2" t="str">
        <f>IF(_xlfn.XLOOKUP(C628,customers!$A$1:$A$1001,customers!$C$1:$C$1001,,0)=0,"",_xlfn.XLOOKUP(C628,customers!$A$1:$A$1001,customers!$C$1:$C$1001,,0))</f>
        <v>wbernthhe@miitbeian.gov.cn</v>
      </c>
      <c r="H628" s="2" t="str">
        <f>_xlfn.XLOOKUP(Orders[[#This Row],[Customer ID]],customers!$A$1:$A$1001,customers!$G$1:$G$1001,,0)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8"/>
        <v>77.624999999999986</v>
      </c>
      <c r="N628" t="str">
        <f t="shared" si="29"/>
        <v>Arabica</v>
      </c>
      <c r="O628" t="str">
        <f t="shared" si="27"/>
        <v>Medium</v>
      </c>
      <c r="P628" t="str">
        <f>_xlfn.XLOOKUP(Orders[[#This Row],[Customer ID]],customers!$A$1:$A$1001,customers!$I$1:$I$1001,,0)</f>
        <v>No</v>
      </c>
    </row>
    <row r="629" spans="1:16" x14ac:dyDescent="0.3">
      <c r="A629" s="2" t="s">
        <v>4029</v>
      </c>
      <c r="B629" s="3">
        <v>44682</v>
      </c>
      <c r="C629" s="2" t="s">
        <v>4030</v>
      </c>
      <c r="D629" t="s">
        <v>6166</v>
      </c>
      <c r="E629" s="2">
        <v>2</v>
      </c>
      <c r="F629" s="2">
        <f>_xlfn.XLOOKUP(C629,customers!$A$1:$A$1001,customers!B628:B1628,,0)</f>
        <v>0</v>
      </c>
      <c r="G629" s="2" t="str">
        <f>IF(_xlfn.XLOOKUP(C629,customers!$A$1:$A$1001,customers!$C$1:$C$1001,,0)=0,"",_xlfn.XLOOKUP(C629,customers!$A$1:$A$1001,customers!$C$1:$C$1001,,0))</f>
        <v>bacarsonhf@cnn.com</v>
      </c>
      <c r="H629" s="2" t="str">
        <f>_xlfn.XLOOKUP(Orders[[#This Row],[Customer ID]],customers!$A$1:$A$1001,customers!$G$1:$G$1001,,0)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8"/>
        <v>63.249999999999993</v>
      </c>
      <c r="N629" t="str">
        <f t="shared" si="29"/>
        <v>Excelsa</v>
      </c>
      <c r="O629" t="str">
        <f t="shared" si="27"/>
        <v>Medium</v>
      </c>
      <c r="P629" t="str">
        <f>_xlfn.XLOOKUP(Orders[[#This Row],[Customer ID]],customers!$A$1:$A$1001,customers!$I$1:$I$1001,,0)</f>
        <v>Yes</v>
      </c>
    </row>
    <row r="630" spans="1:16" x14ac:dyDescent="0.3">
      <c r="A630" s="2" t="s">
        <v>4035</v>
      </c>
      <c r="B630" s="3">
        <v>44680</v>
      </c>
      <c r="C630" s="2" t="s">
        <v>4036</v>
      </c>
      <c r="D630" t="s">
        <v>6184</v>
      </c>
      <c r="E630" s="2">
        <v>6</v>
      </c>
      <c r="F630" s="2">
        <f>_xlfn.XLOOKUP(C630,customers!$A$1:$A$1001,customers!B629:B1629,,0)</f>
        <v>0</v>
      </c>
      <c r="G630" s="2" t="str">
        <f>IF(_xlfn.XLOOKUP(C630,customers!$A$1:$A$1001,customers!$C$1:$C$1001,,0)=0,"",_xlfn.XLOOKUP(C630,customers!$A$1:$A$1001,customers!$C$1:$C$1001,,0))</f>
        <v>fbrighamhg@blog.com</v>
      </c>
      <c r="H630" s="2" t="str">
        <f>_xlfn.XLOOKUP(Orders[[#This Row],[Customer ID]],customers!$A$1:$A$1001,customers!$G$1:$G$1001,,0)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8"/>
        <v>26.73</v>
      </c>
      <c r="N630" t="str">
        <f t="shared" si="29"/>
        <v>Excelsa</v>
      </c>
      <c r="O630" t="str">
        <f t="shared" si="27"/>
        <v>Light</v>
      </c>
      <c r="P630" t="str">
        <f>_xlfn.XLOOKUP(Orders[[#This Row],[Customer ID]],customers!$A$1:$A$1001,customers!$I$1:$I$1001,,0)</f>
        <v>Yes</v>
      </c>
    </row>
    <row r="631" spans="1:16" x14ac:dyDescent="0.3">
      <c r="A631" s="2" t="s">
        <v>4035</v>
      </c>
      <c r="B631" s="3">
        <v>44680</v>
      </c>
      <c r="C631" s="2" t="s">
        <v>4036</v>
      </c>
      <c r="D631" t="s">
        <v>6169</v>
      </c>
      <c r="E631" s="2">
        <v>4</v>
      </c>
      <c r="F631" s="2">
        <f>_xlfn.XLOOKUP(C631,customers!$A$1:$A$1001,customers!B630:B1630,,0)</f>
        <v>0</v>
      </c>
      <c r="G631" s="2" t="str">
        <f>IF(_xlfn.XLOOKUP(C631,customers!$A$1:$A$1001,customers!$C$1:$C$1001,,0)=0,"",_xlfn.XLOOKUP(C631,customers!$A$1:$A$1001,customers!$C$1:$C$1001,,0))</f>
        <v>fbrighamhg@blog.com</v>
      </c>
      <c r="H631" s="2" t="str">
        <f>_xlfn.XLOOKUP(Orders[[#This Row],[Customer ID]],customers!$A$1:$A$1001,customers!$G$1:$G$1001,,0)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8"/>
        <v>31.08</v>
      </c>
      <c r="N631" t="str">
        <f t="shared" si="29"/>
        <v>Liberica</v>
      </c>
      <c r="O631" t="str">
        <f t="shared" si="27"/>
        <v>Dark</v>
      </c>
      <c r="P631" t="str">
        <f>_xlfn.XLOOKUP(Orders[[#This Row],[Customer ID]],customers!$A$1:$A$1001,customers!$I$1:$I$1001,,0)</f>
        <v>Yes</v>
      </c>
    </row>
    <row r="632" spans="1:16" x14ac:dyDescent="0.3">
      <c r="A632" s="2" t="s">
        <v>4035</v>
      </c>
      <c r="B632" s="3">
        <v>44680</v>
      </c>
      <c r="C632" s="2" t="s">
        <v>4036</v>
      </c>
      <c r="D632" t="s">
        <v>6154</v>
      </c>
      <c r="E632" s="2">
        <v>1</v>
      </c>
      <c r="F632" s="2">
        <f>_xlfn.XLOOKUP(C632,customers!$A$1:$A$1001,customers!B631:B1631,,0)</f>
        <v>0</v>
      </c>
      <c r="G632" s="2" t="str">
        <f>IF(_xlfn.XLOOKUP(C632,customers!$A$1:$A$1001,customers!$C$1:$C$1001,,0)=0,"",_xlfn.XLOOKUP(C632,customers!$A$1:$A$1001,customers!$C$1:$C$1001,,0))</f>
        <v>fbrighamhg@blog.com</v>
      </c>
      <c r="H632" s="2" t="str">
        <f>_xlfn.XLOOKUP(Orders[[#This Row],[Customer ID]],customers!$A$1:$A$1001,customers!$G$1:$G$1001,,0)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8"/>
        <v>2.9849999999999999</v>
      </c>
      <c r="N632" t="str">
        <f t="shared" si="29"/>
        <v>Arabica</v>
      </c>
      <c r="O632" t="str">
        <f t="shared" si="27"/>
        <v>Dark</v>
      </c>
      <c r="P632" t="str">
        <f>_xlfn.XLOOKUP(Orders[[#This Row],[Customer ID]],customers!$A$1:$A$1001,customers!$I$1:$I$1001,,0)</f>
        <v>Yes</v>
      </c>
    </row>
    <row r="633" spans="1:16" x14ac:dyDescent="0.3">
      <c r="A633" s="2" t="s">
        <v>4035</v>
      </c>
      <c r="B633" s="3">
        <v>44680</v>
      </c>
      <c r="C633" s="2" t="s">
        <v>4036</v>
      </c>
      <c r="D633" t="s">
        <v>6149</v>
      </c>
      <c r="E633" s="2">
        <v>5</v>
      </c>
      <c r="F633" s="2">
        <f>_xlfn.XLOOKUP(C633,customers!$A$1:$A$1001,customers!B632:B1632,,0)</f>
        <v>0</v>
      </c>
      <c r="G633" s="2" t="str">
        <f>IF(_xlfn.XLOOKUP(C633,customers!$A$1:$A$1001,customers!$C$1:$C$1001,,0)=0,"",_xlfn.XLOOKUP(C633,customers!$A$1:$A$1001,customers!$C$1:$C$1001,,0))</f>
        <v>fbrighamhg@blog.com</v>
      </c>
      <c r="H633" s="2" t="str">
        <f>_xlfn.XLOOKUP(Orders[[#This Row],[Customer ID]],customers!$A$1:$A$1001,customers!$G$1:$G$1001,,0)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8"/>
        <v>102.92499999999998</v>
      </c>
      <c r="N633" t="str">
        <f t="shared" si="29"/>
        <v>Robusta</v>
      </c>
      <c r="O633" t="str">
        <f t="shared" si="27"/>
        <v>Dark</v>
      </c>
      <c r="P633" t="str">
        <f>_xlfn.XLOOKUP(Orders[[#This Row],[Customer ID]],customers!$A$1:$A$1001,customers!$I$1:$I$1001,,0)</f>
        <v>Yes</v>
      </c>
    </row>
    <row r="634" spans="1:16" x14ac:dyDescent="0.3">
      <c r="A634" s="2" t="s">
        <v>4056</v>
      </c>
      <c r="B634" s="3">
        <v>44049</v>
      </c>
      <c r="C634" s="2" t="s">
        <v>4057</v>
      </c>
      <c r="D634" t="s">
        <v>6176</v>
      </c>
      <c r="E634" s="2">
        <v>4</v>
      </c>
      <c r="F634" s="2">
        <f>_xlfn.XLOOKUP(C634,customers!$A$1:$A$1001,customers!B633:B1633,,0)</f>
        <v>0</v>
      </c>
      <c r="G634" s="2" t="str">
        <f>IF(_xlfn.XLOOKUP(C634,customers!$A$1:$A$1001,customers!$C$1:$C$1001,,0)=0,"",_xlfn.XLOOKUP(C634,customers!$A$1:$A$1001,customers!$C$1:$C$1001,,0))</f>
        <v>myoxenhk@google.com</v>
      </c>
      <c r="H634" s="2" t="str">
        <f>_xlfn.XLOOKUP(Orders[[#This Row],[Customer ID]],customers!$A$1:$A$1001,customers!$G$1:$G$1001,,0)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8"/>
        <v>35.64</v>
      </c>
      <c r="N634" t="str">
        <f t="shared" si="29"/>
        <v>Excelsa</v>
      </c>
      <c r="O634" t="str">
        <f t="shared" si="27"/>
        <v>Light</v>
      </c>
      <c r="P634" t="str">
        <f>_xlfn.XLOOKUP(Orders[[#This Row],[Customer ID]],customers!$A$1:$A$1001,customers!$I$1:$I$1001,,0)</f>
        <v>No</v>
      </c>
    </row>
    <row r="635" spans="1:16" x14ac:dyDescent="0.3">
      <c r="A635" s="2" t="s">
        <v>4062</v>
      </c>
      <c r="B635" s="3">
        <v>43820</v>
      </c>
      <c r="C635" s="2" t="s">
        <v>4063</v>
      </c>
      <c r="D635" t="s">
        <v>6179</v>
      </c>
      <c r="E635" s="2">
        <v>4</v>
      </c>
      <c r="F635" s="2">
        <f>_xlfn.XLOOKUP(C635,customers!$A$1:$A$1001,customers!B634:B1634,,0)</f>
        <v>0</v>
      </c>
      <c r="G635" s="2" t="str">
        <f>IF(_xlfn.XLOOKUP(C635,customers!$A$1:$A$1001,customers!$C$1:$C$1001,,0)=0,"",_xlfn.XLOOKUP(C635,customers!$A$1:$A$1001,customers!$C$1:$C$1001,,0))</f>
        <v>gmcgavinhl@histats.com</v>
      </c>
      <c r="H635" s="2" t="str">
        <f>_xlfn.XLOOKUP(Orders[[#This Row],[Customer ID]],customers!$A$1:$A$1001,customers!$G$1:$G$1001,,0)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8"/>
        <v>47.8</v>
      </c>
      <c r="N635" t="str">
        <f t="shared" si="29"/>
        <v>Robusta</v>
      </c>
      <c r="O635" t="str">
        <f t="shared" si="27"/>
        <v>Light</v>
      </c>
      <c r="P635" t="str">
        <f>_xlfn.XLOOKUP(Orders[[#This Row],[Customer ID]],customers!$A$1:$A$1001,customers!$I$1:$I$1001,,0)</f>
        <v>No</v>
      </c>
    </row>
    <row r="636" spans="1:16" x14ac:dyDescent="0.3">
      <c r="A636" s="2" t="s">
        <v>4068</v>
      </c>
      <c r="B636" s="3">
        <v>43940</v>
      </c>
      <c r="C636" s="2" t="s">
        <v>4069</v>
      </c>
      <c r="D636" t="s">
        <v>6162</v>
      </c>
      <c r="E636" s="2">
        <v>3</v>
      </c>
      <c r="F636" s="2">
        <f>_xlfn.XLOOKUP(C636,customers!$A$1:$A$1001,customers!B635:B1635,,0)</f>
        <v>0</v>
      </c>
      <c r="G636" s="2" t="str">
        <f>IF(_xlfn.XLOOKUP(C636,customers!$A$1:$A$1001,customers!$C$1:$C$1001,,0)=0,"",_xlfn.XLOOKUP(C636,customers!$A$1:$A$1001,customers!$C$1:$C$1001,,0))</f>
        <v>luttermarehm@engadget.com</v>
      </c>
      <c r="H636" s="2" t="str">
        <f>_xlfn.XLOOKUP(Orders[[#This Row],[Customer ID]],customers!$A$1:$A$1001,customers!$G$1:$G$1001,,0)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8"/>
        <v>43.650000000000006</v>
      </c>
      <c r="N636" t="str">
        <f t="shared" si="29"/>
        <v>Liberica</v>
      </c>
      <c r="O636" t="str">
        <f t="shared" si="27"/>
        <v>Medium</v>
      </c>
      <c r="P636" t="str">
        <f>_xlfn.XLOOKUP(Orders[[#This Row],[Customer ID]],customers!$A$1:$A$1001,customers!$I$1:$I$1001,,0)</f>
        <v>No</v>
      </c>
    </row>
    <row r="637" spans="1:16" x14ac:dyDescent="0.3">
      <c r="A637" s="2" t="s">
        <v>4074</v>
      </c>
      <c r="B637" s="3">
        <v>44578</v>
      </c>
      <c r="C637" s="2" t="s">
        <v>4075</v>
      </c>
      <c r="D637" t="s">
        <v>6176</v>
      </c>
      <c r="E637" s="2">
        <v>4</v>
      </c>
      <c r="F637" s="2">
        <f>_xlfn.XLOOKUP(C637,customers!$A$1:$A$1001,customers!B636:B1636,,0)</f>
        <v>0</v>
      </c>
      <c r="G637" s="2" t="str">
        <f>IF(_xlfn.XLOOKUP(C637,customers!$A$1:$A$1001,customers!$C$1:$C$1001,,0)=0,"",_xlfn.XLOOKUP(C637,customers!$A$1:$A$1001,customers!$C$1:$C$1001,,0))</f>
        <v>edambrogiohn@techcrunch.com</v>
      </c>
      <c r="H637" s="2" t="str">
        <f>_xlfn.XLOOKUP(Orders[[#This Row],[Customer ID]],customers!$A$1:$A$1001,customers!$G$1:$G$1001,,0)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8"/>
        <v>35.64</v>
      </c>
      <c r="N637" t="str">
        <f t="shared" si="29"/>
        <v>Excelsa</v>
      </c>
      <c r="O637" t="str">
        <f t="shared" si="27"/>
        <v>Light</v>
      </c>
      <c r="P637" t="str">
        <f>_xlfn.XLOOKUP(Orders[[#This Row],[Customer ID]],customers!$A$1:$A$1001,customers!$I$1:$I$1001,,0)</f>
        <v>Yes</v>
      </c>
    </row>
    <row r="638" spans="1:16" x14ac:dyDescent="0.3">
      <c r="A638" s="2" t="s">
        <v>4080</v>
      </c>
      <c r="B638" s="3">
        <v>43487</v>
      </c>
      <c r="C638" s="2" t="s">
        <v>4081</v>
      </c>
      <c r="D638" t="s">
        <v>6170</v>
      </c>
      <c r="E638" s="2">
        <v>6</v>
      </c>
      <c r="F638" s="2">
        <f>_xlfn.XLOOKUP(C638,customers!$A$1:$A$1001,customers!B637:B1637,,0)</f>
        <v>0</v>
      </c>
      <c r="G638" s="2" t="str">
        <f>IF(_xlfn.XLOOKUP(C638,customers!$A$1:$A$1001,customers!$C$1:$C$1001,,0)=0,"",_xlfn.XLOOKUP(C638,customers!$A$1:$A$1001,customers!$C$1:$C$1001,,0))</f>
        <v>cwinchcombeho@jiathis.com</v>
      </c>
      <c r="H638" s="2" t="str">
        <f>_xlfn.XLOOKUP(Orders[[#This Row],[Customer ID]],customers!$A$1:$A$1001,customers!$G$1:$G$1001,,0)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8"/>
        <v>95.1</v>
      </c>
      <c r="N638" t="str">
        <f t="shared" si="29"/>
        <v>Liberica</v>
      </c>
      <c r="O638" t="str">
        <f t="shared" si="27"/>
        <v>Light</v>
      </c>
      <c r="P638" t="str">
        <f>_xlfn.XLOOKUP(Orders[[#This Row],[Customer ID]],customers!$A$1:$A$1001,customers!$I$1:$I$1001,,0)</f>
        <v>Yes</v>
      </c>
    </row>
    <row r="639" spans="1:16" x14ac:dyDescent="0.3">
      <c r="A639" s="2" t="s">
        <v>4086</v>
      </c>
      <c r="B639" s="3">
        <v>43889</v>
      </c>
      <c r="C639" s="2" t="s">
        <v>4087</v>
      </c>
      <c r="D639" t="s">
        <v>6166</v>
      </c>
      <c r="E639" s="2">
        <v>1</v>
      </c>
      <c r="F639" s="2">
        <f>_xlfn.XLOOKUP(C639,customers!$A$1:$A$1001,customers!B638:B1638,,0)</f>
        <v>0</v>
      </c>
      <c r="G639" s="2" t="str">
        <f>IF(_xlfn.XLOOKUP(C639,customers!$A$1:$A$1001,customers!$C$1:$C$1001,,0)=0,"",_xlfn.XLOOKUP(C639,customers!$A$1:$A$1001,customers!$C$1:$C$1001,,0))</f>
        <v>bpaumierhp@umn.edu</v>
      </c>
      <c r="H639" s="2" t="str">
        <f>_xlfn.XLOOKUP(Orders[[#This Row],[Customer ID]],customers!$A$1:$A$1001,customers!$G$1:$G$1001,,0)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8"/>
        <v>31.624999999999996</v>
      </c>
      <c r="N639" t="str">
        <f t="shared" si="29"/>
        <v>Excelsa</v>
      </c>
      <c r="O639" t="str">
        <f t="shared" si="27"/>
        <v>Medium</v>
      </c>
      <c r="P639" t="str">
        <f>_xlfn.XLOOKUP(Orders[[#This Row],[Customer ID]],customers!$A$1:$A$1001,customers!$I$1:$I$1001,,0)</f>
        <v>Yes</v>
      </c>
    </row>
    <row r="640" spans="1:16" x14ac:dyDescent="0.3">
      <c r="A640" s="2" t="s">
        <v>4093</v>
      </c>
      <c r="B640" s="3">
        <v>43684</v>
      </c>
      <c r="C640" s="2" t="s">
        <v>4094</v>
      </c>
      <c r="D640" t="s">
        <v>6175</v>
      </c>
      <c r="E640" s="2">
        <v>3</v>
      </c>
      <c r="F640" s="2">
        <f>_xlfn.XLOOKUP(C640,customers!$A$1:$A$1001,customers!B639:B1639,,0)</f>
        <v>0</v>
      </c>
      <c r="G640" s="2" t="str">
        <f>IF(_xlfn.XLOOKUP(C640,customers!$A$1:$A$1001,customers!$C$1:$C$1001,,0)=0,"",_xlfn.XLOOKUP(C640,customers!$A$1:$A$1001,customers!$C$1:$C$1001,,0))</f>
        <v/>
      </c>
      <c r="H640" s="2" t="str">
        <f>_xlfn.XLOOKUP(Orders[[#This Row],[Customer ID]],customers!$A$1:$A$1001,customers!$G$1:$G$1001,,0)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8"/>
        <v>77.624999999999986</v>
      </c>
      <c r="N640" t="str">
        <f t="shared" si="29"/>
        <v>Arabica</v>
      </c>
      <c r="O640" t="str">
        <f t="shared" si="27"/>
        <v>Medium</v>
      </c>
      <c r="P640" t="str">
        <f>_xlfn.XLOOKUP(Orders[[#This Row],[Customer ID]],customers!$A$1:$A$1001,customers!$I$1:$I$1001,,0)</f>
        <v>Yes</v>
      </c>
    </row>
    <row r="641" spans="1:16" x14ac:dyDescent="0.3">
      <c r="A641" s="2" t="s">
        <v>4098</v>
      </c>
      <c r="B641" s="3">
        <v>44331</v>
      </c>
      <c r="C641" s="2" t="s">
        <v>4099</v>
      </c>
      <c r="D641" t="s">
        <v>6150</v>
      </c>
      <c r="E641" s="2">
        <v>1</v>
      </c>
      <c r="F641" s="2">
        <f>_xlfn.XLOOKUP(C641,customers!$A$1:$A$1001,customers!B640:B1640,,0)</f>
        <v>0</v>
      </c>
      <c r="G641" s="2" t="str">
        <f>IF(_xlfn.XLOOKUP(C641,customers!$A$1:$A$1001,customers!$C$1:$C$1001,,0)=0,"",_xlfn.XLOOKUP(C641,customers!$A$1:$A$1001,customers!$C$1:$C$1001,,0))</f>
        <v>jcapeyhr@bravesites.com</v>
      </c>
      <c r="H641" s="2" t="str">
        <f>_xlfn.XLOOKUP(Orders[[#This Row],[Customer ID]],customers!$A$1:$A$1001,customers!$G$1:$G$1001,,0)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8"/>
        <v>3.8849999999999998</v>
      </c>
      <c r="N641" t="str">
        <f t="shared" si="29"/>
        <v>Liberica</v>
      </c>
      <c r="O641" t="str">
        <f t="shared" si="27"/>
        <v>Dark</v>
      </c>
      <c r="P641" t="str">
        <f>_xlfn.XLOOKUP(Orders[[#This Row],[Customer ID]],customers!$A$1:$A$1001,customers!$I$1:$I$1001,,0)</f>
        <v>Yes</v>
      </c>
    </row>
    <row r="642" spans="1:16" x14ac:dyDescent="0.3">
      <c r="A642" s="2" t="s">
        <v>4104</v>
      </c>
      <c r="B642" s="3">
        <v>44547</v>
      </c>
      <c r="C642" s="2" t="s">
        <v>4152</v>
      </c>
      <c r="D642" t="s">
        <v>6142</v>
      </c>
      <c r="E642" s="2">
        <v>5</v>
      </c>
      <c r="F642" s="2">
        <f>_xlfn.XLOOKUP(C642,customers!$A$1:$A$1001,customers!B641:B1641,,0)</f>
        <v>0</v>
      </c>
      <c r="G642" s="2" t="str">
        <f>IF(_xlfn.XLOOKUP(C642,customers!$A$1:$A$1001,customers!$C$1:$C$1001,,0)=0,"",_xlfn.XLOOKUP(C642,customers!$A$1:$A$1001,customers!$C$1:$C$1001,,0))</f>
        <v>tmathonneti0@google.co.jp</v>
      </c>
      <c r="H642" s="2" t="str">
        <f>_xlfn.XLOOKUP(Orders[[#This Row],[Customer ID]],customers!$A$1:$A$1001,customers!$G$1:$G$1001,,0)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8"/>
        <v>137.42499999999998</v>
      </c>
      <c r="N642" t="str">
        <f t="shared" si="29"/>
        <v>Robusta</v>
      </c>
      <c r="O642" t="str">
        <f t="shared" ref="O642:O705" si="30">IF(J642="M","Medium",IF(J642="L","Light",IF(J642="D","Dark","")))</f>
        <v>Light</v>
      </c>
      <c r="P642" t="str">
        <f>_xlfn.XLOOKUP(Orders[[#This Row],[Customer ID]],customers!$A$1:$A$1001,customers!$I$1:$I$1001,,0)</f>
        <v>No</v>
      </c>
    </row>
    <row r="643" spans="1:16" x14ac:dyDescent="0.3">
      <c r="A643" s="2" t="s">
        <v>4109</v>
      </c>
      <c r="B643" s="3">
        <v>44448</v>
      </c>
      <c r="C643" s="2" t="s">
        <v>4110</v>
      </c>
      <c r="D643" t="s">
        <v>6179</v>
      </c>
      <c r="E643" s="2">
        <v>3</v>
      </c>
      <c r="F643" s="2">
        <f>_xlfn.XLOOKUP(C643,customers!$A$1:$A$1001,customers!B642:B1642,,0)</f>
        <v>0</v>
      </c>
      <c r="G643" s="2" t="str">
        <f>IF(_xlfn.XLOOKUP(C643,customers!$A$1:$A$1001,customers!$C$1:$C$1001,,0)=0,"",_xlfn.XLOOKUP(C643,customers!$A$1:$A$1001,customers!$C$1:$C$1001,,0))</f>
        <v>ybasillht@theguardian.com</v>
      </c>
      <c r="H643" s="2" t="str">
        <f>_xlfn.XLOOKUP(Orders[[#This Row],[Customer ID]],customers!$A$1:$A$1001,customers!$G$1:$G$1001,,0)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1">L643*E643</f>
        <v>35.849999999999994</v>
      </c>
      <c r="N643" t="str">
        <f t="shared" ref="N643:N706" si="32">IF(I643="Rob","Robusta",IF(I643="Exc","Excelsa",IF(I643="Ara","Arabica",IF(I643="Lib","Liberica",""))))</f>
        <v>Robusta</v>
      </c>
      <c r="O643" t="str">
        <f t="shared" si="30"/>
        <v>Light</v>
      </c>
      <c r="P643" t="str">
        <f>_xlfn.XLOOKUP(Orders[[#This Row],[Customer ID]],customers!$A$1:$A$1001,customers!$I$1:$I$1001,,0)</f>
        <v>Yes</v>
      </c>
    </row>
    <row r="644" spans="1:16" x14ac:dyDescent="0.3">
      <c r="A644" s="2" t="s">
        <v>4115</v>
      </c>
      <c r="B644" s="3">
        <v>43880</v>
      </c>
      <c r="C644" s="2" t="s">
        <v>4116</v>
      </c>
      <c r="D644" t="s">
        <v>6156</v>
      </c>
      <c r="E644" s="2">
        <v>2</v>
      </c>
      <c r="F644" s="2">
        <f>_xlfn.XLOOKUP(C644,customers!$A$1:$A$1001,customers!B643:B1643,,0)</f>
        <v>0</v>
      </c>
      <c r="G644" s="2" t="str">
        <f>IF(_xlfn.XLOOKUP(C644,customers!$A$1:$A$1001,customers!$C$1:$C$1001,,0)=0,"",_xlfn.XLOOKUP(C644,customers!$A$1:$A$1001,customers!$C$1:$C$1001,,0))</f>
        <v>mbaistowhu@i2i.jp</v>
      </c>
      <c r="H644" s="2" t="str">
        <f>_xlfn.XLOOKUP(Orders[[#This Row],[Customer ID]],customers!$A$1:$A$1001,customers!$G$1:$G$1001,,0)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1"/>
        <v>8.25</v>
      </c>
      <c r="N644" t="str">
        <f t="shared" si="32"/>
        <v>Excelsa</v>
      </c>
      <c r="O644" t="str">
        <f t="shared" si="30"/>
        <v>Medium</v>
      </c>
      <c r="P644" t="str">
        <f>_xlfn.XLOOKUP(Orders[[#This Row],[Customer ID]],customers!$A$1:$A$1001,customers!$I$1:$I$1001,,0)</f>
        <v>Yes</v>
      </c>
    </row>
    <row r="645" spans="1:16" x14ac:dyDescent="0.3">
      <c r="A645" s="2" t="s">
        <v>4123</v>
      </c>
      <c r="B645" s="3">
        <v>44011</v>
      </c>
      <c r="C645" s="2" t="s">
        <v>4124</v>
      </c>
      <c r="D645" t="s">
        <v>6148</v>
      </c>
      <c r="E645" s="2">
        <v>3</v>
      </c>
      <c r="F645" s="2">
        <f>_xlfn.XLOOKUP(C645,customers!$A$1:$A$1001,customers!B644:B1644,,0)</f>
        <v>0</v>
      </c>
      <c r="G645" s="2" t="str">
        <f>IF(_xlfn.XLOOKUP(C645,customers!$A$1:$A$1001,customers!$C$1:$C$1001,,0)=0,"",_xlfn.XLOOKUP(C645,customers!$A$1:$A$1001,customers!$C$1:$C$1001,,0))</f>
        <v>cpallanthv@typepad.com</v>
      </c>
      <c r="H645" s="2" t="str">
        <f>_xlfn.XLOOKUP(Orders[[#This Row],[Customer ID]],customers!$A$1:$A$1001,customers!$G$1:$G$1001,,0)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1"/>
        <v>102.46499999999997</v>
      </c>
      <c r="N645" t="str">
        <f t="shared" si="32"/>
        <v>Excelsa</v>
      </c>
      <c r="O645" t="str">
        <f t="shared" si="30"/>
        <v>Light</v>
      </c>
      <c r="P645" t="str">
        <f>_xlfn.XLOOKUP(Orders[[#This Row],[Customer ID]],customers!$A$1:$A$1001,customers!$I$1:$I$1001,,0)</f>
        <v>Yes</v>
      </c>
    </row>
    <row r="646" spans="1:16" x14ac:dyDescent="0.3">
      <c r="A646" s="2" t="s">
        <v>4128</v>
      </c>
      <c r="B646" s="3">
        <v>44694</v>
      </c>
      <c r="C646" s="2" t="s">
        <v>4129</v>
      </c>
      <c r="D646" t="s">
        <v>6149</v>
      </c>
      <c r="E646" s="2">
        <v>2</v>
      </c>
      <c r="F646" s="2">
        <f>_xlfn.XLOOKUP(C646,customers!$A$1:$A$1001,customers!B645:B1645,,0)</f>
        <v>0</v>
      </c>
      <c r="G646" s="2" t="str">
        <f>IF(_xlfn.XLOOKUP(C646,customers!$A$1:$A$1001,customers!$C$1:$C$1001,,0)=0,"",_xlfn.XLOOKUP(C646,customers!$A$1:$A$1001,customers!$C$1:$C$1001,,0))</f>
        <v/>
      </c>
      <c r="H646" s="2" t="str">
        <f>_xlfn.XLOOKUP(Orders[[#This Row],[Customer ID]],customers!$A$1:$A$1001,customers!$G$1:$G$1001,,0)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1"/>
        <v>41.169999999999995</v>
      </c>
      <c r="N646" t="str">
        <f t="shared" si="32"/>
        <v>Robusta</v>
      </c>
      <c r="O646" t="str">
        <f t="shared" si="30"/>
        <v>Dark</v>
      </c>
      <c r="P646" t="str">
        <f>_xlfn.XLOOKUP(Orders[[#This Row],[Customer ID]],customers!$A$1:$A$1001,customers!$I$1:$I$1001,,0)</f>
        <v>No</v>
      </c>
    </row>
    <row r="647" spans="1:16" x14ac:dyDescent="0.3">
      <c r="A647" s="2" t="s">
        <v>4133</v>
      </c>
      <c r="B647" s="3">
        <v>44106</v>
      </c>
      <c r="C647" s="2" t="s">
        <v>4134</v>
      </c>
      <c r="D647" t="s">
        <v>6168</v>
      </c>
      <c r="E647" s="2">
        <v>3</v>
      </c>
      <c r="F647" s="2">
        <f>_xlfn.XLOOKUP(C647,customers!$A$1:$A$1001,customers!B646:B1646,,0)</f>
        <v>0</v>
      </c>
      <c r="G647" s="2" t="str">
        <f>IF(_xlfn.XLOOKUP(C647,customers!$A$1:$A$1001,customers!$C$1:$C$1001,,0)=0,"",_xlfn.XLOOKUP(C647,customers!$A$1:$A$1001,customers!$C$1:$C$1001,,0))</f>
        <v>dohx@redcross.org</v>
      </c>
      <c r="H647" s="2" t="str">
        <f>_xlfn.XLOOKUP(Orders[[#This Row],[Customer ID]],customers!$A$1:$A$1001,customers!$G$1:$G$1001,,0)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1"/>
        <v>68.655000000000001</v>
      </c>
      <c r="N647" t="str">
        <f t="shared" si="32"/>
        <v>Arabica</v>
      </c>
      <c r="O647" t="str">
        <f t="shared" si="30"/>
        <v>Dark</v>
      </c>
      <c r="P647" t="str">
        <f>_xlfn.XLOOKUP(Orders[[#This Row],[Customer ID]],customers!$A$1:$A$1001,customers!$I$1:$I$1001,,0)</f>
        <v>Yes</v>
      </c>
    </row>
    <row r="648" spans="1:16" x14ac:dyDescent="0.3">
      <c r="A648" s="2" t="s">
        <v>4139</v>
      </c>
      <c r="B648" s="3">
        <v>44532</v>
      </c>
      <c r="C648" s="2" t="s">
        <v>4140</v>
      </c>
      <c r="D648" t="s">
        <v>6147</v>
      </c>
      <c r="E648" s="2">
        <v>1</v>
      </c>
      <c r="F648" s="2">
        <f>_xlfn.XLOOKUP(C648,customers!$A$1:$A$1001,customers!B647:B1647,,0)</f>
        <v>0</v>
      </c>
      <c r="G648" s="2" t="str">
        <f>IF(_xlfn.XLOOKUP(C648,customers!$A$1:$A$1001,customers!$C$1:$C$1001,,0)=0,"",_xlfn.XLOOKUP(C648,customers!$A$1:$A$1001,customers!$C$1:$C$1001,,0))</f>
        <v>drallinhy@howstuffworks.com</v>
      </c>
      <c r="H648" s="2" t="str">
        <f>_xlfn.XLOOKUP(Orders[[#This Row],[Customer ID]],customers!$A$1:$A$1001,customers!$G$1:$G$1001,,0)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1"/>
        <v>9.9499999999999993</v>
      </c>
      <c r="N648" t="str">
        <f t="shared" si="32"/>
        <v>Arabica</v>
      </c>
      <c r="O648" t="str">
        <f t="shared" si="30"/>
        <v>Dark</v>
      </c>
      <c r="P648" t="str">
        <f>_xlfn.XLOOKUP(Orders[[#This Row],[Customer ID]],customers!$A$1:$A$1001,customers!$I$1:$I$1001,,0)</f>
        <v>Yes</v>
      </c>
    </row>
    <row r="649" spans="1:16" x14ac:dyDescent="0.3">
      <c r="A649" s="2" t="s">
        <v>4145</v>
      </c>
      <c r="B649" s="3">
        <v>44502</v>
      </c>
      <c r="C649" s="2" t="s">
        <v>4146</v>
      </c>
      <c r="D649" t="s">
        <v>6161</v>
      </c>
      <c r="E649" s="2">
        <v>3</v>
      </c>
      <c r="F649" s="2">
        <f>_xlfn.XLOOKUP(C649,customers!$A$1:$A$1001,customers!B648:B1648,,0)</f>
        <v>0</v>
      </c>
      <c r="G649" s="2" t="str">
        <f>IF(_xlfn.XLOOKUP(C649,customers!$A$1:$A$1001,customers!$C$1:$C$1001,,0)=0,"",_xlfn.XLOOKUP(C649,customers!$A$1:$A$1001,customers!$C$1:$C$1001,,0))</f>
        <v>achillhz@epa.gov</v>
      </c>
      <c r="H649" s="2" t="str">
        <f>_xlfn.XLOOKUP(Orders[[#This Row],[Customer ID]],customers!$A$1:$A$1001,customers!$G$1:$G$1001,,0)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1"/>
        <v>28.53</v>
      </c>
      <c r="N649" t="str">
        <f t="shared" si="32"/>
        <v>Liberica</v>
      </c>
      <c r="O649" t="str">
        <f t="shared" si="30"/>
        <v>Light</v>
      </c>
      <c r="P649" t="str">
        <f>_xlfn.XLOOKUP(Orders[[#This Row],[Customer ID]],customers!$A$1:$A$1001,customers!$I$1:$I$1001,,0)</f>
        <v>Yes</v>
      </c>
    </row>
    <row r="650" spans="1:16" x14ac:dyDescent="0.3">
      <c r="A650" s="2" t="s">
        <v>4151</v>
      </c>
      <c r="B650" s="3">
        <v>43884</v>
      </c>
      <c r="C650" s="2" t="s">
        <v>4152</v>
      </c>
      <c r="D650" t="s">
        <v>6163</v>
      </c>
      <c r="E650" s="2">
        <v>6</v>
      </c>
      <c r="F650" s="2">
        <f>_xlfn.XLOOKUP(C650,customers!$A$1:$A$1001,customers!B649:B1649,,0)</f>
        <v>0</v>
      </c>
      <c r="G650" s="2" t="str">
        <f>IF(_xlfn.XLOOKUP(C650,customers!$A$1:$A$1001,customers!$C$1:$C$1001,,0)=0,"",_xlfn.XLOOKUP(C650,customers!$A$1:$A$1001,customers!$C$1:$C$1001,,0))</f>
        <v>tmathonneti0@google.co.jp</v>
      </c>
      <c r="H650" s="2" t="str">
        <f>_xlfn.XLOOKUP(Orders[[#This Row],[Customer ID]],customers!$A$1:$A$1001,customers!$G$1:$G$1001,,0)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1"/>
        <v>16.11</v>
      </c>
      <c r="N650" t="str">
        <f t="shared" si="32"/>
        <v>Robusta</v>
      </c>
      <c r="O650" t="str">
        <f t="shared" si="30"/>
        <v>Dark</v>
      </c>
      <c r="P650" t="str">
        <f>_xlfn.XLOOKUP(Orders[[#This Row],[Customer ID]],customers!$A$1:$A$1001,customers!$I$1:$I$1001,,0)</f>
        <v>No</v>
      </c>
    </row>
    <row r="651" spans="1:16" x14ac:dyDescent="0.3">
      <c r="A651" s="2" t="s">
        <v>4157</v>
      </c>
      <c r="B651" s="3">
        <v>44015</v>
      </c>
      <c r="C651" s="2" t="s">
        <v>4158</v>
      </c>
      <c r="D651" t="s">
        <v>6170</v>
      </c>
      <c r="E651" s="2">
        <v>6</v>
      </c>
      <c r="F651" s="2">
        <f>_xlfn.XLOOKUP(C651,customers!$A$1:$A$1001,customers!B650:B1650,,0)</f>
        <v>0</v>
      </c>
      <c r="G651" s="2" t="str">
        <f>IF(_xlfn.XLOOKUP(C651,customers!$A$1:$A$1001,customers!$C$1:$C$1001,,0)=0,"",_xlfn.XLOOKUP(C651,customers!$A$1:$A$1001,customers!$C$1:$C$1001,,0))</f>
        <v>cdenysi1@is.gd</v>
      </c>
      <c r="H651" s="2" t="str">
        <f>_xlfn.XLOOKUP(Orders[[#This Row],[Customer ID]],customers!$A$1:$A$1001,customers!$G$1:$G$1001,,0)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1"/>
        <v>95.1</v>
      </c>
      <c r="N651" t="str">
        <f t="shared" si="32"/>
        <v>Liberica</v>
      </c>
      <c r="O651" t="str">
        <f t="shared" si="30"/>
        <v>Light</v>
      </c>
      <c r="P651" t="str">
        <f>_xlfn.XLOOKUP(Orders[[#This Row],[Customer ID]],customers!$A$1:$A$1001,customers!$I$1:$I$1001,,0)</f>
        <v>No</v>
      </c>
    </row>
    <row r="652" spans="1:16" x14ac:dyDescent="0.3">
      <c r="A652" s="2" t="s">
        <v>4163</v>
      </c>
      <c r="B652" s="3">
        <v>43507</v>
      </c>
      <c r="C652" s="2" t="s">
        <v>4164</v>
      </c>
      <c r="D652" t="s">
        <v>6172</v>
      </c>
      <c r="E652" s="2">
        <v>1</v>
      </c>
      <c r="F652" s="2">
        <f>_xlfn.XLOOKUP(C652,customers!$A$1:$A$1001,customers!B651:B1651,,0)</f>
        <v>0</v>
      </c>
      <c r="G652" s="2" t="str">
        <f>IF(_xlfn.XLOOKUP(C652,customers!$A$1:$A$1001,customers!$C$1:$C$1001,,0)=0,"",_xlfn.XLOOKUP(C652,customers!$A$1:$A$1001,customers!$C$1:$C$1001,,0))</f>
        <v>cstebbingsi2@drupal.org</v>
      </c>
      <c r="H652" s="2" t="str">
        <f>_xlfn.XLOOKUP(Orders[[#This Row],[Customer ID]],customers!$A$1:$A$1001,customers!$G$1:$G$1001,,0)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1"/>
        <v>5.3699999999999992</v>
      </c>
      <c r="N652" t="str">
        <f t="shared" si="32"/>
        <v>Robusta</v>
      </c>
      <c r="O652" t="str">
        <f t="shared" si="30"/>
        <v>Dark</v>
      </c>
      <c r="P652" t="str">
        <f>_xlfn.XLOOKUP(Orders[[#This Row],[Customer ID]],customers!$A$1:$A$1001,customers!$I$1:$I$1001,,0)</f>
        <v>Yes</v>
      </c>
    </row>
    <row r="653" spans="1:16" x14ac:dyDescent="0.3">
      <c r="A653" s="2" t="s">
        <v>4169</v>
      </c>
      <c r="B653" s="3">
        <v>44084</v>
      </c>
      <c r="C653" s="2" t="s">
        <v>4170</v>
      </c>
      <c r="D653" t="s">
        <v>6179</v>
      </c>
      <c r="E653" s="2">
        <v>4</v>
      </c>
      <c r="F653" s="2">
        <f>_xlfn.XLOOKUP(C653,customers!$A$1:$A$1001,customers!B652:B1652,,0)</f>
        <v>0</v>
      </c>
      <c r="G653" s="2" t="str">
        <f>IF(_xlfn.XLOOKUP(C653,customers!$A$1:$A$1001,customers!$C$1:$C$1001,,0)=0,"",_xlfn.XLOOKUP(C653,customers!$A$1:$A$1001,customers!$C$1:$C$1001,,0))</f>
        <v/>
      </c>
      <c r="H653" s="2" t="str">
        <f>_xlfn.XLOOKUP(Orders[[#This Row],[Customer ID]],customers!$A$1:$A$1001,customers!$G$1:$G$1001,,0)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1"/>
        <v>47.8</v>
      </c>
      <c r="N653" t="str">
        <f t="shared" si="32"/>
        <v>Robusta</v>
      </c>
      <c r="O653" t="str">
        <f t="shared" si="30"/>
        <v>Light</v>
      </c>
      <c r="P653" t="str">
        <f>_xlfn.XLOOKUP(Orders[[#This Row],[Customer ID]],customers!$A$1:$A$1001,customers!$I$1:$I$1001,,0)</f>
        <v>No</v>
      </c>
    </row>
    <row r="654" spans="1:16" x14ac:dyDescent="0.3">
      <c r="A654" s="2" t="s">
        <v>4174</v>
      </c>
      <c r="B654" s="3">
        <v>43892</v>
      </c>
      <c r="C654" s="2" t="s">
        <v>4175</v>
      </c>
      <c r="D654" t="s">
        <v>6170</v>
      </c>
      <c r="E654" s="2">
        <v>4</v>
      </c>
      <c r="F654" s="2">
        <f>_xlfn.XLOOKUP(C654,customers!$A$1:$A$1001,customers!B653:B1653,,0)</f>
        <v>0</v>
      </c>
      <c r="G654" s="2" t="str">
        <f>IF(_xlfn.XLOOKUP(C654,customers!$A$1:$A$1001,customers!$C$1:$C$1001,,0)=0,"",_xlfn.XLOOKUP(C654,customers!$A$1:$A$1001,customers!$C$1:$C$1001,,0))</f>
        <v>rzywickii4@ifeng.com</v>
      </c>
      <c r="H654" s="2" t="str">
        <f>_xlfn.XLOOKUP(Orders[[#This Row],[Customer ID]],customers!$A$1:$A$1001,customers!$G$1:$G$1001,,0)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1"/>
        <v>63.4</v>
      </c>
      <c r="N654" t="str">
        <f t="shared" si="32"/>
        <v>Liberica</v>
      </c>
      <c r="O654" t="str">
        <f t="shared" si="30"/>
        <v>Light</v>
      </c>
      <c r="P654" t="str">
        <f>_xlfn.XLOOKUP(Orders[[#This Row],[Customer ID]],customers!$A$1:$A$1001,customers!$I$1:$I$1001,,0)</f>
        <v>No</v>
      </c>
    </row>
    <row r="655" spans="1:16" x14ac:dyDescent="0.3">
      <c r="A655" s="2" t="s">
        <v>4179</v>
      </c>
      <c r="B655" s="3">
        <v>44375</v>
      </c>
      <c r="C655" s="2" t="s">
        <v>4180</v>
      </c>
      <c r="D655" t="s">
        <v>6175</v>
      </c>
      <c r="E655" s="2">
        <v>4</v>
      </c>
      <c r="F655" s="2">
        <f>_xlfn.XLOOKUP(C655,customers!$A$1:$A$1001,customers!B654:B1654,,0)</f>
        <v>0</v>
      </c>
      <c r="G655" s="2" t="str">
        <f>IF(_xlfn.XLOOKUP(C655,customers!$A$1:$A$1001,customers!$C$1:$C$1001,,0)=0,"",_xlfn.XLOOKUP(C655,customers!$A$1:$A$1001,customers!$C$1:$C$1001,,0))</f>
        <v>aburgetti5@moonfruit.com</v>
      </c>
      <c r="H655" s="2" t="str">
        <f>_xlfn.XLOOKUP(Orders[[#This Row],[Customer ID]],customers!$A$1:$A$1001,customers!$G$1:$G$1001,,0)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1"/>
        <v>103.49999999999999</v>
      </c>
      <c r="N655" t="str">
        <f t="shared" si="32"/>
        <v>Arabica</v>
      </c>
      <c r="O655" t="str">
        <f t="shared" si="30"/>
        <v>Medium</v>
      </c>
      <c r="P655" t="str">
        <f>_xlfn.XLOOKUP(Orders[[#This Row],[Customer ID]],customers!$A$1:$A$1001,customers!$I$1:$I$1001,,0)</f>
        <v>No</v>
      </c>
    </row>
    <row r="656" spans="1:16" x14ac:dyDescent="0.3">
      <c r="A656" s="2" t="s">
        <v>4185</v>
      </c>
      <c r="B656" s="3">
        <v>43476</v>
      </c>
      <c r="C656" s="2" t="s">
        <v>4186</v>
      </c>
      <c r="D656" t="s">
        <v>6168</v>
      </c>
      <c r="E656" s="2">
        <v>3</v>
      </c>
      <c r="F656" s="2">
        <f>_xlfn.XLOOKUP(C656,customers!$A$1:$A$1001,customers!B655:B1655,,0)</f>
        <v>0</v>
      </c>
      <c r="G656" s="2" t="str">
        <f>IF(_xlfn.XLOOKUP(C656,customers!$A$1:$A$1001,customers!$C$1:$C$1001,,0)=0,"",_xlfn.XLOOKUP(C656,customers!$A$1:$A$1001,customers!$C$1:$C$1001,,0))</f>
        <v>mmalloyi6@seattletimes.com</v>
      </c>
      <c r="H656" s="2" t="str">
        <f>_xlfn.XLOOKUP(Orders[[#This Row],[Customer ID]],customers!$A$1:$A$1001,customers!$G$1:$G$1001,,0)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1"/>
        <v>68.655000000000001</v>
      </c>
      <c r="N656" t="str">
        <f t="shared" si="32"/>
        <v>Arabica</v>
      </c>
      <c r="O656" t="str">
        <f t="shared" si="30"/>
        <v>Dark</v>
      </c>
      <c r="P656" t="str">
        <f>_xlfn.XLOOKUP(Orders[[#This Row],[Customer ID]],customers!$A$1:$A$1001,customers!$I$1:$I$1001,,0)</f>
        <v>No</v>
      </c>
    </row>
    <row r="657" spans="1:16" x14ac:dyDescent="0.3">
      <c r="A657" s="2" t="s">
        <v>4191</v>
      </c>
      <c r="B657" s="3">
        <v>43728</v>
      </c>
      <c r="C657" s="2" t="s">
        <v>4192</v>
      </c>
      <c r="D657" t="s">
        <v>6151</v>
      </c>
      <c r="E657" s="2">
        <v>2</v>
      </c>
      <c r="F657" s="2">
        <f>_xlfn.XLOOKUP(C657,customers!$A$1:$A$1001,customers!B656:B1656,,0)</f>
        <v>0</v>
      </c>
      <c r="G657" s="2" t="str">
        <f>IF(_xlfn.XLOOKUP(C657,customers!$A$1:$A$1001,customers!$C$1:$C$1001,,0)=0,"",_xlfn.XLOOKUP(C657,customers!$A$1:$A$1001,customers!$C$1:$C$1001,,0))</f>
        <v>mmcparlandi7@w3.org</v>
      </c>
      <c r="H657" s="2" t="str">
        <f>_xlfn.XLOOKUP(Orders[[#This Row],[Customer ID]],customers!$A$1:$A$1001,customers!$G$1:$G$1001,,0)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1"/>
        <v>45.769999999999996</v>
      </c>
      <c r="N657" t="str">
        <f t="shared" si="32"/>
        <v>Robusta</v>
      </c>
      <c r="O657" t="str">
        <f t="shared" si="30"/>
        <v>Medium</v>
      </c>
      <c r="P657" t="str">
        <f>_xlfn.XLOOKUP(Orders[[#This Row],[Customer ID]],customers!$A$1:$A$1001,customers!$I$1:$I$1001,,0)</f>
        <v>Yes</v>
      </c>
    </row>
    <row r="658" spans="1:16" x14ac:dyDescent="0.3">
      <c r="A658" s="2" t="s">
        <v>4196</v>
      </c>
      <c r="B658" s="3">
        <v>44485</v>
      </c>
      <c r="C658" s="2" t="s">
        <v>4197</v>
      </c>
      <c r="D658" t="s">
        <v>6143</v>
      </c>
      <c r="E658" s="2">
        <v>4</v>
      </c>
      <c r="F658" s="2">
        <f>_xlfn.XLOOKUP(C658,customers!$A$1:$A$1001,customers!B657:B1657,,0)</f>
        <v>0</v>
      </c>
      <c r="G658" s="2" t="str">
        <f>IF(_xlfn.XLOOKUP(C658,customers!$A$1:$A$1001,customers!$C$1:$C$1001,,0)=0,"",_xlfn.XLOOKUP(C658,customers!$A$1:$A$1001,customers!$C$1:$C$1001,,0))</f>
        <v>sjennaroyi8@purevolume.com</v>
      </c>
      <c r="H658" s="2" t="str">
        <f>_xlfn.XLOOKUP(Orders[[#This Row],[Customer ID]],customers!$A$1:$A$1001,customers!$G$1:$G$1001,,0)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1"/>
        <v>51.8</v>
      </c>
      <c r="N658" t="str">
        <f t="shared" si="32"/>
        <v>Liberica</v>
      </c>
      <c r="O658" t="str">
        <f t="shared" si="30"/>
        <v>Dark</v>
      </c>
      <c r="P658" t="str">
        <f>_xlfn.XLOOKUP(Orders[[#This Row],[Customer ID]],customers!$A$1:$A$1001,customers!$I$1:$I$1001,,0)</f>
        <v>No</v>
      </c>
    </row>
    <row r="659" spans="1:16" x14ac:dyDescent="0.3">
      <c r="A659" s="2" t="s">
        <v>4201</v>
      </c>
      <c r="B659" s="3">
        <v>43831</v>
      </c>
      <c r="C659" s="2" t="s">
        <v>4202</v>
      </c>
      <c r="D659" t="s">
        <v>6157</v>
      </c>
      <c r="E659" s="2">
        <v>2</v>
      </c>
      <c r="F659" s="2">
        <f>_xlfn.XLOOKUP(C659,customers!$A$1:$A$1001,customers!B658:B1658,,0)</f>
        <v>0</v>
      </c>
      <c r="G659" s="2" t="str">
        <f>IF(_xlfn.XLOOKUP(C659,customers!$A$1:$A$1001,customers!$C$1:$C$1001,,0)=0,"",_xlfn.XLOOKUP(C659,customers!$A$1:$A$1001,customers!$C$1:$C$1001,,0))</f>
        <v>wplacei9@wsj.com</v>
      </c>
      <c r="H659" s="2" t="str">
        <f>_xlfn.XLOOKUP(Orders[[#This Row],[Customer ID]],customers!$A$1:$A$1001,customers!$G$1:$G$1001,,0)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1"/>
        <v>13.5</v>
      </c>
      <c r="N659" t="str">
        <f t="shared" si="32"/>
        <v>Arabica</v>
      </c>
      <c r="O659" t="str">
        <f t="shared" si="30"/>
        <v>Medium</v>
      </c>
      <c r="P659" t="str">
        <f>_xlfn.XLOOKUP(Orders[[#This Row],[Customer ID]],customers!$A$1:$A$1001,customers!$I$1:$I$1001,,0)</f>
        <v>Yes</v>
      </c>
    </row>
    <row r="660" spans="1:16" x14ac:dyDescent="0.3">
      <c r="A660" s="2" t="s">
        <v>4207</v>
      </c>
      <c r="B660" s="3">
        <v>44630</v>
      </c>
      <c r="C660" s="2" t="s">
        <v>4263</v>
      </c>
      <c r="D660" t="s">
        <v>6139</v>
      </c>
      <c r="E660" s="2">
        <v>3</v>
      </c>
      <c r="F660" s="2">
        <f>_xlfn.XLOOKUP(C660,customers!$A$1:$A$1001,customers!B659:B1659,,0)</f>
        <v>0</v>
      </c>
      <c r="G660" s="2" t="str">
        <f>IF(_xlfn.XLOOKUP(C660,customers!$A$1:$A$1001,customers!$C$1:$C$1001,,0)=0,"",_xlfn.XLOOKUP(C660,customers!$A$1:$A$1001,customers!$C$1:$C$1001,,0))</f>
        <v>jmillettik@addtoany.com</v>
      </c>
      <c r="H660" s="2" t="str">
        <f>_xlfn.XLOOKUP(Orders[[#This Row],[Customer ID]],customers!$A$1:$A$1001,customers!$G$1:$G$1001,,0)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1"/>
        <v>24.75</v>
      </c>
      <c r="N660" t="str">
        <f t="shared" si="32"/>
        <v>Excelsa</v>
      </c>
      <c r="O660" t="str">
        <f t="shared" si="30"/>
        <v>Medium</v>
      </c>
      <c r="P660" t="str">
        <f>_xlfn.XLOOKUP(Orders[[#This Row],[Customer ID]],customers!$A$1:$A$1001,customers!$I$1:$I$1001,,0)</f>
        <v>Yes</v>
      </c>
    </row>
    <row r="661" spans="1:16" x14ac:dyDescent="0.3">
      <c r="A661" s="2" t="s">
        <v>4211</v>
      </c>
      <c r="B661" s="3">
        <v>44693</v>
      </c>
      <c r="C661" s="2" t="s">
        <v>4212</v>
      </c>
      <c r="D661" t="s">
        <v>6168</v>
      </c>
      <c r="E661" s="2">
        <v>2</v>
      </c>
      <c r="F661" s="2">
        <f>_xlfn.XLOOKUP(C661,customers!$A$1:$A$1001,customers!B660:B1660,,0)</f>
        <v>0</v>
      </c>
      <c r="G661" s="2" t="str">
        <f>IF(_xlfn.XLOOKUP(C661,customers!$A$1:$A$1001,customers!$C$1:$C$1001,,0)=0,"",_xlfn.XLOOKUP(C661,customers!$A$1:$A$1001,customers!$C$1:$C$1001,,0))</f>
        <v>dgadsdenib@google.com.hk</v>
      </c>
      <c r="H661" s="2" t="str">
        <f>_xlfn.XLOOKUP(Orders[[#This Row],[Customer ID]],customers!$A$1:$A$1001,customers!$G$1:$G$1001,,0)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1"/>
        <v>45.769999999999996</v>
      </c>
      <c r="N661" t="str">
        <f t="shared" si="32"/>
        <v>Arabica</v>
      </c>
      <c r="O661" t="str">
        <f t="shared" si="30"/>
        <v>Dark</v>
      </c>
      <c r="P661" t="str">
        <f>_xlfn.XLOOKUP(Orders[[#This Row],[Customer ID]],customers!$A$1:$A$1001,customers!$I$1:$I$1001,,0)</f>
        <v>Yes</v>
      </c>
    </row>
    <row r="662" spans="1:16" x14ac:dyDescent="0.3">
      <c r="A662" s="2" t="s">
        <v>4217</v>
      </c>
      <c r="B662" s="3">
        <v>44084</v>
      </c>
      <c r="C662" s="2" t="s">
        <v>4218</v>
      </c>
      <c r="D662" t="s">
        <v>6176</v>
      </c>
      <c r="E662" s="2">
        <v>6</v>
      </c>
      <c r="F662" s="2">
        <f>_xlfn.XLOOKUP(C662,customers!$A$1:$A$1001,customers!B661:B1661,,0)</f>
        <v>0</v>
      </c>
      <c r="G662" s="2" t="str">
        <f>IF(_xlfn.XLOOKUP(C662,customers!$A$1:$A$1001,customers!$C$1:$C$1001,,0)=0,"",_xlfn.XLOOKUP(C662,customers!$A$1:$A$1001,customers!$C$1:$C$1001,,0))</f>
        <v>vwakelinic@unesco.org</v>
      </c>
      <c r="H662" s="2" t="str">
        <f>_xlfn.XLOOKUP(Orders[[#This Row],[Customer ID]],customers!$A$1:$A$1001,customers!$G$1:$G$1001,,0)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1"/>
        <v>53.46</v>
      </c>
      <c r="N662" t="str">
        <f t="shared" si="32"/>
        <v>Excelsa</v>
      </c>
      <c r="O662" t="str">
        <f t="shared" si="30"/>
        <v>Light</v>
      </c>
      <c r="P662" t="str">
        <f>_xlfn.XLOOKUP(Orders[[#This Row],[Customer ID]],customers!$A$1:$A$1001,customers!$I$1:$I$1001,,0)</f>
        <v>No</v>
      </c>
    </row>
    <row r="663" spans="1:16" x14ac:dyDescent="0.3">
      <c r="A663" s="2" t="s">
        <v>4223</v>
      </c>
      <c r="B663" s="3">
        <v>44485</v>
      </c>
      <c r="C663" s="2" t="s">
        <v>4224</v>
      </c>
      <c r="D663" t="s">
        <v>6152</v>
      </c>
      <c r="E663" s="2">
        <v>6</v>
      </c>
      <c r="F663" s="2">
        <f>_xlfn.XLOOKUP(C663,customers!$A$1:$A$1001,customers!B662:B1662,,0)</f>
        <v>0</v>
      </c>
      <c r="G663" s="2" t="str">
        <f>IF(_xlfn.XLOOKUP(C663,customers!$A$1:$A$1001,customers!$C$1:$C$1001,,0)=0,"",_xlfn.XLOOKUP(C663,customers!$A$1:$A$1001,customers!$C$1:$C$1001,,0))</f>
        <v>acampsallid@zimbio.com</v>
      </c>
      <c r="H663" s="2" t="str">
        <f>_xlfn.XLOOKUP(Orders[[#This Row],[Customer ID]],customers!$A$1:$A$1001,customers!$G$1:$G$1001,,0)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1"/>
        <v>20.25</v>
      </c>
      <c r="N663" t="str">
        <f t="shared" si="32"/>
        <v>Arabica</v>
      </c>
      <c r="O663" t="str">
        <f t="shared" si="30"/>
        <v>Medium</v>
      </c>
      <c r="P663" t="str">
        <f>_xlfn.XLOOKUP(Orders[[#This Row],[Customer ID]],customers!$A$1:$A$1001,customers!$I$1:$I$1001,,0)</f>
        <v>Yes</v>
      </c>
    </row>
    <row r="664" spans="1:16" x14ac:dyDescent="0.3">
      <c r="A664" s="2" t="s">
        <v>4229</v>
      </c>
      <c r="B664" s="3">
        <v>44364</v>
      </c>
      <c r="C664" s="2" t="s">
        <v>4230</v>
      </c>
      <c r="D664" t="s">
        <v>6165</v>
      </c>
      <c r="E664" s="2">
        <v>5</v>
      </c>
      <c r="F664" s="2">
        <f>_xlfn.XLOOKUP(C664,customers!$A$1:$A$1001,customers!B663:B1663,,0)</f>
        <v>0</v>
      </c>
      <c r="G664" s="2" t="str">
        <f>IF(_xlfn.XLOOKUP(C664,customers!$A$1:$A$1001,customers!$C$1:$C$1001,,0)=0,"",_xlfn.XLOOKUP(C664,customers!$A$1:$A$1001,customers!$C$1:$C$1001,,0))</f>
        <v>smosebyie@stanford.edu</v>
      </c>
      <c r="H664" s="2" t="str">
        <f>_xlfn.XLOOKUP(Orders[[#This Row],[Customer ID]],customers!$A$1:$A$1001,customers!$G$1:$G$1001,,0)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1"/>
        <v>148.92499999999998</v>
      </c>
      <c r="N664" t="str">
        <f t="shared" si="32"/>
        <v>Liberica</v>
      </c>
      <c r="O664" t="str">
        <f t="shared" si="30"/>
        <v>Dark</v>
      </c>
      <c r="P664" t="str">
        <f>_xlfn.XLOOKUP(Orders[[#This Row],[Customer ID]],customers!$A$1:$A$1001,customers!$I$1:$I$1001,,0)</f>
        <v>No</v>
      </c>
    </row>
    <row r="665" spans="1:16" x14ac:dyDescent="0.3">
      <c r="A665" s="2" t="s">
        <v>4234</v>
      </c>
      <c r="B665" s="3">
        <v>43554</v>
      </c>
      <c r="C665" s="2" t="s">
        <v>4235</v>
      </c>
      <c r="D665" t="s">
        <v>6155</v>
      </c>
      <c r="E665" s="2">
        <v>6</v>
      </c>
      <c r="F665" s="2">
        <f>_xlfn.XLOOKUP(C665,customers!$A$1:$A$1001,customers!B664:B1664,,0)</f>
        <v>0</v>
      </c>
      <c r="G665" s="2" t="str">
        <f>IF(_xlfn.XLOOKUP(C665,customers!$A$1:$A$1001,customers!$C$1:$C$1001,,0)=0,"",_xlfn.XLOOKUP(C665,customers!$A$1:$A$1001,customers!$C$1:$C$1001,,0))</f>
        <v>cwassif@prweb.com</v>
      </c>
      <c r="H665" s="2" t="str">
        <f>_xlfn.XLOOKUP(Orders[[#This Row],[Customer ID]],customers!$A$1:$A$1001,customers!$G$1:$G$1001,,0)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1"/>
        <v>67.5</v>
      </c>
      <c r="N665" t="str">
        <f t="shared" si="32"/>
        <v>Arabica</v>
      </c>
      <c r="O665" t="str">
        <f t="shared" si="30"/>
        <v>Medium</v>
      </c>
      <c r="P665" t="str">
        <f>_xlfn.XLOOKUP(Orders[[#This Row],[Customer ID]],customers!$A$1:$A$1001,customers!$I$1:$I$1001,,0)</f>
        <v>No</v>
      </c>
    </row>
    <row r="666" spans="1:16" x14ac:dyDescent="0.3">
      <c r="A666" s="2" t="s">
        <v>4239</v>
      </c>
      <c r="B666" s="3">
        <v>44549</v>
      </c>
      <c r="C666" s="2" t="s">
        <v>4240</v>
      </c>
      <c r="D666" t="s">
        <v>6183</v>
      </c>
      <c r="E666" s="2">
        <v>6</v>
      </c>
      <c r="F666" s="2">
        <f>_xlfn.XLOOKUP(C666,customers!$A$1:$A$1001,customers!B665:B1665,,0)</f>
        <v>0</v>
      </c>
      <c r="G666" s="2" t="str">
        <f>IF(_xlfn.XLOOKUP(C666,customers!$A$1:$A$1001,customers!$C$1:$C$1001,,0)=0,"",_xlfn.XLOOKUP(C666,customers!$A$1:$A$1001,customers!$C$1:$C$1001,,0))</f>
        <v>isjostromig@pbs.org</v>
      </c>
      <c r="H666" s="2" t="str">
        <f>_xlfn.XLOOKUP(Orders[[#This Row],[Customer ID]],customers!$A$1:$A$1001,customers!$G$1:$G$1001,,0)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1"/>
        <v>72.900000000000006</v>
      </c>
      <c r="N666" t="str">
        <f t="shared" si="32"/>
        <v>Excelsa</v>
      </c>
      <c r="O666" t="str">
        <f t="shared" si="30"/>
        <v>Dark</v>
      </c>
      <c r="P666" t="str">
        <f>_xlfn.XLOOKUP(Orders[[#This Row],[Customer ID]],customers!$A$1:$A$1001,customers!$I$1:$I$1001,,0)</f>
        <v>No</v>
      </c>
    </row>
    <row r="667" spans="1:16" x14ac:dyDescent="0.3">
      <c r="A667" s="2" t="s">
        <v>4239</v>
      </c>
      <c r="B667" s="3">
        <v>44549</v>
      </c>
      <c r="C667" s="2" t="s">
        <v>4240</v>
      </c>
      <c r="D667" t="s">
        <v>6150</v>
      </c>
      <c r="E667" s="2">
        <v>2</v>
      </c>
      <c r="F667" s="2">
        <f>_xlfn.XLOOKUP(C667,customers!$A$1:$A$1001,customers!B666:B1666,,0)</f>
        <v>0</v>
      </c>
      <c r="G667" s="2" t="str">
        <f>IF(_xlfn.XLOOKUP(C667,customers!$A$1:$A$1001,customers!$C$1:$C$1001,,0)=0,"",_xlfn.XLOOKUP(C667,customers!$A$1:$A$1001,customers!$C$1:$C$1001,,0))</f>
        <v>isjostromig@pbs.org</v>
      </c>
      <c r="H667" s="2" t="str">
        <f>_xlfn.XLOOKUP(Orders[[#This Row],[Customer ID]],customers!$A$1:$A$1001,customers!$G$1:$G$1001,,0)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1"/>
        <v>7.77</v>
      </c>
      <c r="N667" t="str">
        <f t="shared" si="32"/>
        <v>Liberica</v>
      </c>
      <c r="O667" t="str">
        <f t="shared" si="30"/>
        <v>Dark</v>
      </c>
      <c r="P667" t="str">
        <f>_xlfn.XLOOKUP(Orders[[#This Row],[Customer ID]],customers!$A$1:$A$1001,customers!$I$1:$I$1001,,0)</f>
        <v>No</v>
      </c>
    </row>
    <row r="668" spans="1:16" x14ac:dyDescent="0.3">
      <c r="A668" s="2" t="s">
        <v>4250</v>
      </c>
      <c r="B668" s="3">
        <v>43987</v>
      </c>
      <c r="C668" s="2" t="s">
        <v>4251</v>
      </c>
      <c r="D668" t="s">
        <v>6168</v>
      </c>
      <c r="E668" s="2">
        <v>4</v>
      </c>
      <c r="F668" s="2">
        <f>_xlfn.XLOOKUP(C668,customers!$A$1:$A$1001,customers!B667:B1667,,0)</f>
        <v>0</v>
      </c>
      <c r="G668" s="2" t="str">
        <f>IF(_xlfn.XLOOKUP(C668,customers!$A$1:$A$1001,customers!$C$1:$C$1001,,0)=0,"",_xlfn.XLOOKUP(C668,customers!$A$1:$A$1001,customers!$C$1:$C$1001,,0))</f>
        <v>jbranchettii@bravesites.com</v>
      </c>
      <c r="H668" s="2" t="str">
        <f>_xlfn.XLOOKUP(Orders[[#This Row],[Customer ID]],customers!$A$1:$A$1001,customers!$G$1:$G$1001,,0)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1"/>
        <v>91.539999999999992</v>
      </c>
      <c r="N668" t="str">
        <f t="shared" si="32"/>
        <v>Arabica</v>
      </c>
      <c r="O668" t="str">
        <f t="shared" si="30"/>
        <v>Dark</v>
      </c>
      <c r="P668" t="str">
        <f>_xlfn.XLOOKUP(Orders[[#This Row],[Customer ID]],customers!$A$1:$A$1001,customers!$I$1:$I$1001,,0)</f>
        <v>No</v>
      </c>
    </row>
    <row r="669" spans="1:16" x14ac:dyDescent="0.3">
      <c r="A669" s="2" t="s">
        <v>4256</v>
      </c>
      <c r="B669" s="3">
        <v>44451</v>
      </c>
      <c r="C669" s="2" t="s">
        <v>4257</v>
      </c>
      <c r="D669" t="s">
        <v>6147</v>
      </c>
      <c r="E669" s="2">
        <v>6</v>
      </c>
      <c r="F669" s="2">
        <f>_xlfn.XLOOKUP(C669,customers!$A$1:$A$1001,customers!B668:B1668,,0)</f>
        <v>0</v>
      </c>
      <c r="G669" s="2" t="str">
        <f>IF(_xlfn.XLOOKUP(C669,customers!$A$1:$A$1001,customers!$C$1:$C$1001,,0)=0,"",_xlfn.XLOOKUP(C669,customers!$A$1:$A$1001,customers!$C$1:$C$1001,,0))</f>
        <v>nrudlandij@blogs.com</v>
      </c>
      <c r="H669" s="2" t="str">
        <f>_xlfn.XLOOKUP(Orders[[#This Row],[Customer ID]],customers!$A$1:$A$1001,customers!$G$1:$G$1001,,0)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1"/>
        <v>59.699999999999996</v>
      </c>
      <c r="N669" t="str">
        <f t="shared" si="32"/>
        <v>Arabica</v>
      </c>
      <c r="O669" t="str">
        <f t="shared" si="30"/>
        <v>Dark</v>
      </c>
      <c r="P669" t="str">
        <f>_xlfn.XLOOKUP(Orders[[#This Row],[Customer ID]],customers!$A$1:$A$1001,customers!$I$1:$I$1001,,0)</f>
        <v>No</v>
      </c>
    </row>
    <row r="670" spans="1:16" x14ac:dyDescent="0.3">
      <c r="A670" s="2" t="s">
        <v>4262</v>
      </c>
      <c r="B670" s="3">
        <v>44636</v>
      </c>
      <c r="C670" s="2" t="s">
        <v>4263</v>
      </c>
      <c r="D670" t="s">
        <v>6142</v>
      </c>
      <c r="E670" s="2">
        <v>5</v>
      </c>
      <c r="F670" s="2">
        <f>_xlfn.XLOOKUP(C670,customers!$A$1:$A$1001,customers!B669:B1669,,0)</f>
        <v>0</v>
      </c>
      <c r="G670" s="2" t="str">
        <f>IF(_xlfn.XLOOKUP(C670,customers!$A$1:$A$1001,customers!$C$1:$C$1001,,0)=0,"",_xlfn.XLOOKUP(C670,customers!$A$1:$A$1001,customers!$C$1:$C$1001,,0))</f>
        <v>jmillettik@addtoany.com</v>
      </c>
      <c r="H670" s="2" t="str">
        <f>_xlfn.XLOOKUP(Orders[[#This Row],[Customer ID]],customers!$A$1:$A$1001,customers!$G$1:$G$1001,,0)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1"/>
        <v>137.42499999999998</v>
      </c>
      <c r="N670" t="str">
        <f t="shared" si="32"/>
        <v>Robusta</v>
      </c>
      <c r="O670" t="str">
        <f t="shared" si="30"/>
        <v>Light</v>
      </c>
      <c r="P670" t="str">
        <f>_xlfn.XLOOKUP(Orders[[#This Row],[Customer ID]],customers!$A$1:$A$1001,customers!$I$1:$I$1001,,0)</f>
        <v>Yes</v>
      </c>
    </row>
    <row r="671" spans="1:16" x14ac:dyDescent="0.3">
      <c r="A671" s="2" t="s">
        <v>4268</v>
      </c>
      <c r="B671" s="3">
        <v>44551</v>
      </c>
      <c r="C671" s="2" t="s">
        <v>4269</v>
      </c>
      <c r="D671" t="s">
        <v>6181</v>
      </c>
      <c r="E671" s="2">
        <v>2</v>
      </c>
      <c r="F671" s="2">
        <f>_xlfn.XLOOKUP(C671,customers!$A$1:$A$1001,customers!B670:B1670,,0)</f>
        <v>0</v>
      </c>
      <c r="G671" s="2" t="str">
        <f>IF(_xlfn.XLOOKUP(C671,customers!$A$1:$A$1001,customers!$C$1:$C$1001,,0)=0,"",_xlfn.XLOOKUP(C671,customers!$A$1:$A$1001,customers!$C$1:$C$1001,,0))</f>
        <v>ftourryil@google.de</v>
      </c>
      <c r="H671" s="2" t="str">
        <f>_xlfn.XLOOKUP(Orders[[#This Row],[Customer ID]],customers!$A$1:$A$1001,customers!$G$1:$G$1001,,0)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1"/>
        <v>66.929999999999993</v>
      </c>
      <c r="N671" t="str">
        <f t="shared" si="32"/>
        <v>Liberica</v>
      </c>
      <c r="O671" t="str">
        <f t="shared" si="30"/>
        <v>Medium</v>
      </c>
      <c r="P671" t="str">
        <f>_xlfn.XLOOKUP(Orders[[#This Row],[Customer ID]],customers!$A$1:$A$1001,customers!$I$1:$I$1001,,0)</f>
        <v>No</v>
      </c>
    </row>
    <row r="672" spans="1:16" x14ac:dyDescent="0.3">
      <c r="A672" s="2" t="s">
        <v>4274</v>
      </c>
      <c r="B672" s="3">
        <v>43606</v>
      </c>
      <c r="C672" s="2" t="s">
        <v>4275</v>
      </c>
      <c r="D672" t="s">
        <v>6159</v>
      </c>
      <c r="E672" s="2">
        <v>3</v>
      </c>
      <c r="F672" s="2">
        <f>_xlfn.XLOOKUP(C672,customers!$A$1:$A$1001,customers!B671:B1671,,0)</f>
        <v>0</v>
      </c>
      <c r="G672" s="2" t="str">
        <f>IF(_xlfn.XLOOKUP(C672,customers!$A$1:$A$1001,customers!$C$1:$C$1001,,0)=0,"",_xlfn.XLOOKUP(C672,customers!$A$1:$A$1001,customers!$C$1:$C$1001,,0))</f>
        <v>cweatherallim@toplist.cz</v>
      </c>
      <c r="H672" s="2" t="str">
        <f>_xlfn.XLOOKUP(Orders[[#This Row],[Customer ID]],customers!$A$1:$A$1001,customers!$G$1:$G$1001,,0)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1"/>
        <v>13.095000000000001</v>
      </c>
      <c r="N672" t="str">
        <f t="shared" si="32"/>
        <v>Liberica</v>
      </c>
      <c r="O672" t="str">
        <f t="shared" si="30"/>
        <v>Medium</v>
      </c>
      <c r="P672" t="str">
        <f>_xlfn.XLOOKUP(Orders[[#This Row],[Customer ID]],customers!$A$1:$A$1001,customers!$I$1:$I$1001,,0)</f>
        <v>Yes</v>
      </c>
    </row>
    <row r="673" spans="1:16" x14ac:dyDescent="0.3">
      <c r="A673" s="2" t="s">
        <v>4280</v>
      </c>
      <c r="B673" s="3">
        <v>44495</v>
      </c>
      <c r="C673" s="2" t="s">
        <v>4281</v>
      </c>
      <c r="D673" t="s">
        <v>6179</v>
      </c>
      <c r="E673" s="2">
        <v>5</v>
      </c>
      <c r="F673" s="2">
        <f>_xlfn.XLOOKUP(C673,customers!$A$1:$A$1001,customers!B672:B1672,,0)</f>
        <v>0</v>
      </c>
      <c r="G673" s="2" t="str">
        <f>IF(_xlfn.XLOOKUP(C673,customers!$A$1:$A$1001,customers!$C$1:$C$1001,,0)=0,"",_xlfn.XLOOKUP(C673,customers!$A$1:$A$1001,customers!$C$1:$C$1001,,0))</f>
        <v>gheindrickin@usda.gov</v>
      </c>
      <c r="H673" s="2" t="str">
        <f>_xlfn.XLOOKUP(Orders[[#This Row],[Customer ID]],customers!$A$1:$A$1001,customers!$G$1:$G$1001,,0)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1"/>
        <v>59.75</v>
      </c>
      <c r="N673" t="str">
        <f t="shared" si="32"/>
        <v>Robusta</v>
      </c>
      <c r="O673" t="str">
        <f t="shared" si="30"/>
        <v>Light</v>
      </c>
      <c r="P673" t="str">
        <f>_xlfn.XLOOKUP(Orders[[#This Row],[Customer ID]],customers!$A$1:$A$1001,customers!$I$1:$I$1001,,0)</f>
        <v>No</v>
      </c>
    </row>
    <row r="674" spans="1:16" x14ac:dyDescent="0.3">
      <c r="A674" s="2" t="s">
        <v>4286</v>
      </c>
      <c r="B674" s="3">
        <v>43916</v>
      </c>
      <c r="C674" s="2" t="s">
        <v>4287</v>
      </c>
      <c r="D674" t="s">
        <v>6160</v>
      </c>
      <c r="E674" s="2">
        <v>5</v>
      </c>
      <c r="F674" s="2">
        <f>_xlfn.XLOOKUP(C674,customers!$A$1:$A$1001,customers!B673:B1673,,0)</f>
        <v>0</v>
      </c>
      <c r="G674" s="2" t="str">
        <f>IF(_xlfn.XLOOKUP(C674,customers!$A$1:$A$1001,customers!$C$1:$C$1001,,0)=0,"",_xlfn.XLOOKUP(C674,customers!$A$1:$A$1001,customers!$C$1:$C$1001,,0))</f>
        <v>limasonio@discuz.net</v>
      </c>
      <c r="H674" s="2" t="str">
        <f>_xlfn.XLOOKUP(Orders[[#This Row],[Customer ID]],customers!$A$1:$A$1001,customers!$G$1:$G$1001,,0)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1"/>
        <v>43.650000000000006</v>
      </c>
      <c r="N674" t="str">
        <f t="shared" si="32"/>
        <v>Liberica</v>
      </c>
      <c r="O674" t="str">
        <f t="shared" si="30"/>
        <v>Medium</v>
      </c>
      <c r="P674" t="str">
        <f>_xlfn.XLOOKUP(Orders[[#This Row],[Customer ID]],customers!$A$1:$A$1001,customers!$I$1:$I$1001,,0)</f>
        <v>Yes</v>
      </c>
    </row>
    <row r="675" spans="1:16" x14ac:dyDescent="0.3">
      <c r="A675" s="2" t="s">
        <v>4291</v>
      </c>
      <c r="B675" s="3">
        <v>44118</v>
      </c>
      <c r="C675" s="2" t="s">
        <v>4292</v>
      </c>
      <c r="D675" t="s">
        <v>6141</v>
      </c>
      <c r="E675" s="2">
        <v>6</v>
      </c>
      <c r="F675" s="2">
        <f>_xlfn.XLOOKUP(C675,customers!$A$1:$A$1001,customers!B674:B1674,,0)</f>
        <v>0</v>
      </c>
      <c r="G675" s="2" t="str">
        <f>IF(_xlfn.XLOOKUP(C675,customers!$A$1:$A$1001,customers!$C$1:$C$1001,,0)=0,"",_xlfn.XLOOKUP(C675,customers!$A$1:$A$1001,customers!$C$1:$C$1001,,0))</f>
        <v>hsaillip@odnoklassniki.ru</v>
      </c>
      <c r="H675" s="2" t="str">
        <f>_xlfn.XLOOKUP(Orders[[#This Row],[Customer ID]],customers!$A$1:$A$1001,customers!$G$1:$G$1001,,0)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1"/>
        <v>82.5</v>
      </c>
      <c r="N675" t="str">
        <f t="shared" si="32"/>
        <v>Excelsa</v>
      </c>
      <c r="O675" t="str">
        <f t="shared" si="30"/>
        <v>Medium</v>
      </c>
      <c r="P675" t="str">
        <f>_xlfn.XLOOKUP(Orders[[#This Row],[Customer ID]],customers!$A$1:$A$1001,customers!$I$1:$I$1001,,0)</f>
        <v>Yes</v>
      </c>
    </row>
    <row r="676" spans="1:16" x14ac:dyDescent="0.3">
      <c r="A676" s="2" t="s">
        <v>4297</v>
      </c>
      <c r="B676" s="3">
        <v>44543</v>
      </c>
      <c r="C676" s="2" t="s">
        <v>4298</v>
      </c>
      <c r="D676" t="s">
        <v>6182</v>
      </c>
      <c r="E676" s="2">
        <v>6</v>
      </c>
      <c r="F676" s="2">
        <f>_xlfn.XLOOKUP(C676,customers!$A$1:$A$1001,customers!B675:B1675,,0)</f>
        <v>0</v>
      </c>
      <c r="G676" s="2" t="str">
        <f>IF(_xlfn.XLOOKUP(C676,customers!$A$1:$A$1001,customers!$C$1:$C$1001,,0)=0,"",_xlfn.XLOOKUP(C676,customers!$A$1:$A$1001,customers!$C$1:$C$1001,,0))</f>
        <v>hlarvoriq@last.fm</v>
      </c>
      <c r="H676" s="2" t="str">
        <f>_xlfn.XLOOKUP(Orders[[#This Row],[Customer ID]],customers!$A$1:$A$1001,customers!$G$1:$G$1001,,0)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1"/>
        <v>178.70999999999998</v>
      </c>
      <c r="N676" t="str">
        <f t="shared" si="32"/>
        <v>Arabica</v>
      </c>
      <c r="O676" t="str">
        <f t="shared" si="30"/>
        <v>Light</v>
      </c>
      <c r="P676" t="str">
        <f>_xlfn.XLOOKUP(Orders[[#This Row],[Customer ID]],customers!$A$1:$A$1001,customers!$I$1:$I$1001,,0)</f>
        <v>Yes</v>
      </c>
    </row>
    <row r="677" spans="1:16" x14ac:dyDescent="0.3">
      <c r="A677" s="2" t="s">
        <v>4303</v>
      </c>
      <c r="B677" s="3">
        <v>44263</v>
      </c>
      <c r="C677" s="2" t="s">
        <v>4304</v>
      </c>
      <c r="D677" t="s">
        <v>6165</v>
      </c>
      <c r="E677" s="2">
        <v>4</v>
      </c>
      <c r="F677" s="2">
        <f>_xlfn.XLOOKUP(C677,customers!$A$1:$A$1001,customers!B676:B1676,,0)</f>
        <v>0</v>
      </c>
      <c r="G677" s="2" t="str">
        <f>IF(_xlfn.XLOOKUP(C677,customers!$A$1:$A$1001,customers!$C$1:$C$1001,,0)=0,"",_xlfn.XLOOKUP(C677,customers!$A$1:$A$1001,customers!$C$1:$C$1001,,0))</f>
        <v/>
      </c>
      <c r="H677" s="2" t="str">
        <f>_xlfn.XLOOKUP(Orders[[#This Row],[Customer ID]],customers!$A$1:$A$1001,customers!$G$1:$G$1001,,0)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1"/>
        <v>119.13999999999999</v>
      </c>
      <c r="N677" t="str">
        <f t="shared" si="32"/>
        <v>Liberica</v>
      </c>
      <c r="O677" t="str">
        <f t="shared" si="30"/>
        <v>Dark</v>
      </c>
      <c r="P677" t="str">
        <f>_xlfn.XLOOKUP(Orders[[#This Row],[Customer ID]],customers!$A$1:$A$1001,customers!$I$1:$I$1001,,0)</f>
        <v>Yes</v>
      </c>
    </row>
    <row r="678" spans="1:16" x14ac:dyDescent="0.3">
      <c r="A678" s="2" t="s">
        <v>4308</v>
      </c>
      <c r="B678" s="3">
        <v>44217</v>
      </c>
      <c r="C678" s="2" t="s">
        <v>4309</v>
      </c>
      <c r="D678" t="s">
        <v>6161</v>
      </c>
      <c r="E678" s="2">
        <v>5</v>
      </c>
      <c r="F678" s="2">
        <f>_xlfn.XLOOKUP(C678,customers!$A$1:$A$1001,customers!B677:B1677,,0)</f>
        <v>0</v>
      </c>
      <c r="G678" s="2" t="str">
        <f>IF(_xlfn.XLOOKUP(C678,customers!$A$1:$A$1001,customers!$C$1:$C$1001,,0)=0,"",_xlfn.XLOOKUP(C678,customers!$A$1:$A$1001,customers!$C$1:$C$1001,,0))</f>
        <v/>
      </c>
      <c r="H678" s="2" t="str">
        <f>_xlfn.XLOOKUP(Orders[[#This Row],[Customer ID]],customers!$A$1:$A$1001,customers!$G$1:$G$1001,,0)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1"/>
        <v>47.55</v>
      </c>
      <c r="N678" t="str">
        <f t="shared" si="32"/>
        <v>Liberica</v>
      </c>
      <c r="O678" t="str">
        <f t="shared" si="30"/>
        <v>Light</v>
      </c>
      <c r="P678" t="str">
        <f>_xlfn.XLOOKUP(Orders[[#This Row],[Customer ID]],customers!$A$1:$A$1001,customers!$I$1:$I$1001,,0)</f>
        <v>No</v>
      </c>
    </row>
    <row r="679" spans="1:16" x14ac:dyDescent="0.3">
      <c r="A679" s="2" t="s">
        <v>4313</v>
      </c>
      <c r="B679" s="3">
        <v>44206</v>
      </c>
      <c r="C679" s="2" t="s">
        <v>4314</v>
      </c>
      <c r="D679" t="s">
        <v>6160</v>
      </c>
      <c r="E679" s="2">
        <v>5</v>
      </c>
      <c r="F679" s="2">
        <f>_xlfn.XLOOKUP(C679,customers!$A$1:$A$1001,customers!B678:B1678,,0)</f>
        <v>0</v>
      </c>
      <c r="G679" s="2" t="str">
        <f>IF(_xlfn.XLOOKUP(C679,customers!$A$1:$A$1001,customers!$C$1:$C$1001,,0)=0,"",_xlfn.XLOOKUP(C679,customers!$A$1:$A$1001,customers!$C$1:$C$1001,,0))</f>
        <v>cpenwardenit@mlb.com</v>
      </c>
      <c r="H679" s="2" t="str">
        <f>_xlfn.XLOOKUP(Orders[[#This Row],[Customer ID]],customers!$A$1:$A$1001,customers!$G$1:$G$1001,,0)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1"/>
        <v>43.650000000000006</v>
      </c>
      <c r="N679" t="str">
        <f t="shared" si="32"/>
        <v>Liberica</v>
      </c>
      <c r="O679" t="str">
        <f t="shared" si="30"/>
        <v>Medium</v>
      </c>
      <c r="P679" t="str">
        <f>_xlfn.XLOOKUP(Orders[[#This Row],[Customer ID]],customers!$A$1:$A$1001,customers!$I$1:$I$1001,,0)</f>
        <v>No</v>
      </c>
    </row>
    <row r="680" spans="1:16" x14ac:dyDescent="0.3">
      <c r="A680" s="2" t="s">
        <v>4319</v>
      </c>
      <c r="B680" s="3">
        <v>44281</v>
      </c>
      <c r="C680" s="2" t="s">
        <v>4320</v>
      </c>
      <c r="D680" t="s">
        <v>6182</v>
      </c>
      <c r="E680" s="2">
        <v>6</v>
      </c>
      <c r="F680" s="2">
        <f>_xlfn.XLOOKUP(C680,customers!$A$1:$A$1001,customers!B679:B1679,,0)</f>
        <v>0</v>
      </c>
      <c r="G680" s="2" t="str">
        <f>IF(_xlfn.XLOOKUP(C680,customers!$A$1:$A$1001,customers!$C$1:$C$1001,,0)=0,"",_xlfn.XLOOKUP(C680,customers!$A$1:$A$1001,customers!$C$1:$C$1001,,0))</f>
        <v>mmiddisiu@dmoz.org</v>
      </c>
      <c r="H680" s="2" t="str">
        <f>_xlfn.XLOOKUP(Orders[[#This Row],[Customer ID]],customers!$A$1:$A$1001,customers!$G$1:$G$1001,,0)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1"/>
        <v>178.70999999999998</v>
      </c>
      <c r="N680" t="str">
        <f t="shared" si="32"/>
        <v>Arabica</v>
      </c>
      <c r="O680" t="str">
        <f t="shared" si="30"/>
        <v>Light</v>
      </c>
      <c r="P680" t="str">
        <f>_xlfn.XLOOKUP(Orders[[#This Row],[Customer ID]],customers!$A$1:$A$1001,customers!$I$1:$I$1001,,0)</f>
        <v>Yes</v>
      </c>
    </row>
    <row r="681" spans="1:16" x14ac:dyDescent="0.3">
      <c r="A681" s="2" t="s">
        <v>4325</v>
      </c>
      <c r="B681" s="3">
        <v>44645</v>
      </c>
      <c r="C681" s="2" t="s">
        <v>4326</v>
      </c>
      <c r="D681" t="s">
        <v>6142</v>
      </c>
      <c r="E681" s="2">
        <v>1</v>
      </c>
      <c r="F681" s="2">
        <f>_xlfn.XLOOKUP(C681,customers!$A$1:$A$1001,customers!B680:B1680,,0)</f>
        <v>0</v>
      </c>
      <c r="G681" s="2" t="str">
        <f>IF(_xlfn.XLOOKUP(C681,customers!$A$1:$A$1001,customers!$C$1:$C$1001,,0)=0,"",_xlfn.XLOOKUP(C681,customers!$A$1:$A$1001,customers!$C$1:$C$1001,,0))</f>
        <v>avairowiv@studiopress.com</v>
      </c>
      <c r="H681" s="2" t="str">
        <f>_xlfn.XLOOKUP(Orders[[#This Row],[Customer ID]],customers!$A$1:$A$1001,customers!$G$1:$G$1001,,0)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1"/>
        <v>27.484999999999996</v>
      </c>
      <c r="N681" t="str">
        <f t="shared" si="32"/>
        <v>Robusta</v>
      </c>
      <c r="O681" t="str">
        <f t="shared" si="30"/>
        <v>Light</v>
      </c>
      <c r="P681" t="str">
        <f>_xlfn.XLOOKUP(Orders[[#This Row],[Customer ID]],customers!$A$1:$A$1001,customers!$I$1:$I$1001,,0)</f>
        <v>No</v>
      </c>
    </row>
    <row r="682" spans="1:16" x14ac:dyDescent="0.3">
      <c r="A682" s="2" t="s">
        <v>4331</v>
      </c>
      <c r="B682" s="3">
        <v>44399</v>
      </c>
      <c r="C682" s="2" t="s">
        <v>4332</v>
      </c>
      <c r="D682" t="s">
        <v>6155</v>
      </c>
      <c r="E682" s="2">
        <v>5</v>
      </c>
      <c r="F682" s="2">
        <f>_xlfn.XLOOKUP(C682,customers!$A$1:$A$1001,customers!B681:B1681,,0)</f>
        <v>0</v>
      </c>
      <c r="G682" s="2" t="str">
        <f>IF(_xlfn.XLOOKUP(C682,customers!$A$1:$A$1001,customers!$C$1:$C$1001,,0)=0,"",_xlfn.XLOOKUP(C682,customers!$A$1:$A$1001,customers!$C$1:$C$1001,,0))</f>
        <v>agoldieiw@goo.gl</v>
      </c>
      <c r="H682" s="2" t="str">
        <f>_xlfn.XLOOKUP(Orders[[#This Row],[Customer ID]],customers!$A$1:$A$1001,customers!$G$1:$G$1001,,0)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1"/>
        <v>56.25</v>
      </c>
      <c r="N682" t="str">
        <f t="shared" si="32"/>
        <v>Arabica</v>
      </c>
      <c r="O682" t="str">
        <f t="shared" si="30"/>
        <v>Medium</v>
      </c>
      <c r="P682" t="str">
        <f>_xlfn.XLOOKUP(Orders[[#This Row],[Customer ID]],customers!$A$1:$A$1001,customers!$I$1:$I$1001,,0)</f>
        <v>No</v>
      </c>
    </row>
    <row r="683" spans="1:16" x14ac:dyDescent="0.3">
      <c r="A683" s="2" t="s">
        <v>4336</v>
      </c>
      <c r="B683" s="3">
        <v>44080</v>
      </c>
      <c r="C683" s="2" t="s">
        <v>4337</v>
      </c>
      <c r="D683" t="s">
        <v>6145</v>
      </c>
      <c r="E683" s="2">
        <v>2</v>
      </c>
      <c r="F683" s="2">
        <f>_xlfn.XLOOKUP(C683,customers!$A$1:$A$1001,customers!B682:B1682,,0)</f>
        <v>0</v>
      </c>
      <c r="G683" s="2" t="str">
        <f>IF(_xlfn.XLOOKUP(C683,customers!$A$1:$A$1001,customers!$C$1:$C$1001,,0)=0,"",_xlfn.XLOOKUP(C683,customers!$A$1:$A$1001,customers!$C$1:$C$1001,,0))</f>
        <v>nayrisix@t-online.de</v>
      </c>
      <c r="H683" s="2" t="str">
        <f>_xlfn.XLOOKUP(Orders[[#This Row],[Customer ID]],customers!$A$1:$A$1001,customers!$G$1:$G$1001,,0)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1"/>
        <v>9.51</v>
      </c>
      <c r="N683" t="str">
        <f t="shared" si="32"/>
        <v>Liberica</v>
      </c>
      <c r="O683" t="str">
        <f t="shared" si="30"/>
        <v>Light</v>
      </c>
      <c r="P683" t="str">
        <f>_xlfn.XLOOKUP(Orders[[#This Row],[Customer ID]],customers!$A$1:$A$1001,customers!$I$1:$I$1001,,0)</f>
        <v>Yes</v>
      </c>
    </row>
    <row r="684" spans="1:16" x14ac:dyDescent="0.3">
      <c r="A684" s="2" t="s">
        <v>4342</v>
      </c>
      <c r="B684" s="3">
        <v>43827</v>
      </c>
      <c r="C684" s="2" t="s">
        <v>4343</v>
      </c>
      <c r="D684" t="s">
        <v>6156</v>
      </c>
      <c r="E684" s="2">
        <v>2</v>
      </c>
      <c r="F684" s="2">
        <f>_xlfn.XLOOKUP(C684,customers!$A$1:$A$1001,customers!B683:B1683,,0)</f>
        <v>0</v>
      </c>
      <c r="G684" s="2" t="str">
        <f>IF(_xlfn.XLOOKUP(C684,customers!$A$1:$A$1001,customers!$C$1:$C$1001,,0)=0,"",_xlfn.XLOOKUP(C684,customers!$A$1:$A$1001,customers!$C$1:$C$1001,,0))</f>
        <v>lbenediktovichiy@wunderground.com</v>
      </c>
      <c r="H684" s="2" t="str">
        <f>_xlfn.XLOOKUP(Orders[[#This Row],[Customer ID]],customers!$A$1:$A$1001,customers!$G$1:$G$1001,,0)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1"/>
        <v>8.25</v>
      </c>
      <c r="N684" t="str">
        <f t="shared" si="32"/>
        <v>Excelsa</v>
      </c>
      <c r="O684" t="str">
        <f t="shared" si="30"/>
        <v>Medium</v>
      </c>
      <c r="P684" t="str">
        <f>_xlfn.XLOOKUP(Orders[[#This Row],[Customer ID]],customers!$A$1:$A$1001,customers!$I$1:$I$1001,,0)</f>
        <v>Yes</v>
      </c>
    </row>
    <row r="685" spans="1:16" x14ac:dyDescent="0.3">
      <c r="A685" s="2" t="s">
        <v>4348</v>
      </c>
      <c r="B685" s="3">
        <v>43941</v>
      </c>
      <c r="C685" s="2" t="s">
        <v>4349</v>
      </c>
      <c r="D685" t="s">
        <v>6169</v>
      </c>
      <c r="E685" s="2">
        <v>6</v>
      </c>
      <c r="F685" s="2">
        <f>_xlfn.XLOOKUP(C685,customers!$A$1:$A$1001,customers!B684:B1684,,0)</f>
        <v>0</v>
      </c>
      <c r="G685" s="2" t="str">
        <f>IF(_xlfn.XLOOKUP(C685,customers!$A$1:$A$1001,customers!$C$1:$C$1001,,0)=0,"",_xlfn.XLOOKUP(C685,customers!$A$1:$A$1001,customers!$C$1:$C$1001,,0))</f>
        <v>tjacobovitziz@cbc.ca</v>
      </c>
      <c r="H685" s="2" t="str">
        <f>_xlfn.XLOOKUP(Orders[[#This Row],[Customer ID]],customers!$A$1:$A$1001,customers!$G$1:$G$1001,,0)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1"/>
        <v>46.62</v>
      </c>
      <c r="N685" t="str">
        <f t="shared" si="32"/>
        <v>Liberica</v>
      </c>
      <c r="O685" t="str">
        <f t="shared" si="30"/>
        <v>Dark</v>
      </c>
      <c r="P685" t="str">
        <f>_xlfn.XLOOKUP(Orders[[#This Row],[Customer ID]],customers!$A$1:$A$1001,customers!$I$1:$I$1001,,0)</f>
        <v>No</v>
      </c>
    </row>
    <row r="686" spans="1:16" x14ac:dyDescent="0.3">
      <c r="A686" s="2" t="s">
        <v>4354</v>
      </c>
      <c r="B686" s="3">
        <v>43517</v>
      </c>
      <c r="C686" s="2" t="s">
        <v>4355</v>
      </c>
      <c r="D686" t="s">
        <v>6179</v>
      </c>
      <c r="E686" s="2">
        <v>6</v>
      </c>
      <c r="F686" s="2">
        <f>_xlfn.XLOOKUP(C686,customers!$A$1:$A$1001,customers!B685:B1685,,0)</f>
        <v>0</v>
      </c>
      <c r="G686" s="2" t="str">
        <f>IF(_xlfn.XLOOKUP(C686,customers!$A$1:$A$1001,customers!$C$1:$C$1001,,0)=0,"",_xlfn.XLOOKUP(C686,customers!$A$1:$A$1001,customers!$C$1:$C$1001,,0))</f>
        <v/>
      </c>
      <c r="H686" s="2" t="str">
        <f>_xlfn.XLOOKUP(Orders[[#This Row],[Customer ID]],customers!$A$1:$A$1001,customers!$G$1:$G$1001,,0)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1"/>
        <v>71.699999999999989</v>
      </c>
      <c r="N686" t="str">
        <f t="shared" si="32"/>
        <v>Robusta</v>
      </c>
      <c r="O686" t="str">
        <f t="shared" si="30"/>
        <v>Light</v>
      </c>
      <c r="P686" t="str">
        <f>_xlfn.XLOOKUP(Orders[[#This Row],[Customer ID]],customers!$A$1:$A$1001,customers!$I$1:$I$1001,,0)</f>
        <v>No</v>
      </c>
    </row>
    <row r="687" spans="1:16" x14ac:dyDescent="0.3">
      <c r="A687" s="2" t="s">
        <v>4359</v>
      </c>
      <c r="B687" s="3">
        <v>44637</v>
      </c>
      <c r="C687" s="2" t="s">
        <v>4360</v>
      </c>
      <c r="D687" t="s">
        <v>6164</v>
      </c>
      <c r="E687" s="2">
        <v>2</v>
      </c>
      <c r="F687" s="2">
        <f>_xlfn.XLOOKUP(C687,customers!$A$1:$A$1001,customers!B686:B1686,,0)</f>
        <v>0</v>
      </c>
      <c r="G687" s="2" t="str">
        <f>IF(_xlfn.XLOOKUP(C687,customers!$A$1:$A$1001,customers!$C$1:$C$1001,,0)=0,"",_xlfn.XLOOKUP(C687,customers!$A$1:$A$1001,customers!$C$1:$C$1001,,0))</f>
        <v>jdruittj1@feedburner.com</v>
      </c>
      <c r="H687" s="2" t="str">
        <f>_xlfn.XLOOKUP(Orders[[#This Row],[Customer ID]],customers!$A$1:$A$1001,customers!$G$1:$G$1001,,0)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1"/>
        <v>72.91</v>
      </c>
      <c r="N687" t="str">
        <f t="shared" si="32"/>
        <v>Liberica</v>
      </c>
      <c r="O687" t="str">
        <f t="shared" si="30"/>
        <v>Light</v>
      </c>
      <c r="P687" t="str">
        <f>_xlfn.XLOOKUP(Orders[[#This Row],[Customer ID]],customers!$A$1:$A$1001,customers!$I$1:$I$1001,,0)</f>
        <v>Yes</v>
      </c>
    </row>
    <row r="688" spans="1:16" x14ac:dyDescent="0.3">
      <c r="A688" s="2" t="s">
        <v>4365</v>
      </c>
      <c r="B688" s="3">
        <v>44330</v>
      </c>
      <c r="C688" s="2" t="s">
        <v>4366</v>
      </c>
      <c r="D688" t="s">
        <v>6163</v>
      </c>
      <c r="E688" s="2">
        <v>3</v>
      </c>
      <c r="F688" s="2">
        <f>_xlfn.XLOOKUP(C688,customers!$A$1:$A$1001,customers!B687:B1687,,0)</f>
        <v>0</v>
      </c>
      <c r="G688" s="2" t="str">
        <f>IF(_xlfn.XLOOKUP(C688,customers!$A$1:$A$1001,customers!$C$1:$C$1001,,0)=0,"",_xlfn.XLOOKUP(C688,customers!$A$1:$A$1001,customers!$C$1:$C$1001,,0))</f>
        <v>dshortallj2@wikipedia.org</v>
      </c>
      <c r="H688" s="2" t="str">
        <f>_xlfn.XLOOKUP(Orders[[#This Row],[Customer ID]],customers!$A$1:$A$1001,customers!$G$1:$G$1001,,0)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1"/>
        <v>8.0549999999999997</v>
      </c>
      <c r="N688" t="str">
        <f t="shared" si="32"/>
        <v>Robusta</v>
      </c>
      <c r="O688" t="str">
        <f t="shared" si="30"/>
        <v>Dark</v>
      </c>
      <c r="P688" t="str">
        <f>_xlfn.XLOOKUP(Orders[[#This Row],[Customer ID]],customers!$A$1:$A$1001,customers!$I$1:$I$1001,,0)</f>
        <v>Yes</v>
      </c>
    </row>
    <row r="689" spans="1:16" x14ac:dyDescent="0.3">
      <c r="A689" s="2" t="s">
        <v>4371</v>
      </c>
      <c r="B689" s="3">
        <v>43471</v>
      </c>
      <c r="C689" s="2" t="s">
        <v>4372</v>
      </c>
      <c r="D689" t="s">
        <v>6139</v>
      </c>
      <c r="E689" s="2">
        <v>2</v>
      </c>
      <c r="F689" s="2">
        <f>_xlfn.XLOOKUP(C689,customers!$A$1:$A$1001,customers!B688:B1688,,0)</f>
        <v>0</v>
      </c>
      <c r="G689" s="2" t="str">
        <f>IF(_xlfn.XLOOKUP(C689,customers!$A$1:$A$1001,customers!$C$1:$C$1001,,0)=0,"",_xlfn.XLOOKUP(C689,customers!$A$1:$A$1001,customers!$C$1:$C$1001,,0))</f>
        <v>wcottierj3@cafepress.com</v>
      </c>
      <c r="H689" s="2" t="str">
        <f>_xlfn.XLOOKUP(Orders[[#This Row],[Customer ID]],customers!$A$1:$A$1001,customers!$G$1:$G$1001,,0)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1"/>
        <v>16.5</v>
      </c>
      <c r="N689" t="str">
        <f t="shared" si="32"/>
        <v>Excelsa</v>
      </c>
      <c r="O689" t="str">
        <f t="shared" si="30"/>
        <v>Medium</v>
      </c>
      <c r="P689" t="str">
        <f>_xlfn.XLOOKUP(Orders[[#This Row],[Customer ID]],customers!$A$1:$A$1001,customers!$I$1:$I$1001,,0)</f>
        <v>No</v>
      </c>
    </row>
    <row r="690" spans="1:16" x14ac:dyDescent="0.3">
      <c r="A690" s="2" t="s">
        <v>4377</v>
      </c>
      <c r="B690" s="3">
        <v>43579</v>
      </c>
      <c r="C690" s="2" t="s">
        <v>4378</v>
      </c>
      <c r="D690" t="s">
        <v>6140</v>
      </c>
      <c r="E690" s="2">
        <v>5</v>
      </c>
      <c r="F690" s="2">
        <f>_xlfn.XLOOKUP(C690,customers!$A$1:$A$1001,customers!B689:B1689,,0)</f>
        <v>0</v>
      </c>
      <c r="G690" s="2" t="str">
        <f>IF(_xlfn.XLOOKUP(C690,customers!$A$1:$A$1001,customers!$C$1:$C$1001,,0)=0,"",_xlfn.XLOOKUP(C690,customers!$A$1:$A$1001,customers!$C$1:$C$1001,,0))</f>
        <v>kgrinstedj4@google.com.br</v>
      </c>
      <c r="H690" s="2" t="str">
        <f>_xlfn.XLOOKUP(Orders[[#This Row],[Customer ID]],customers!$A$1:$A$1001,customers!$G$1:$G$1001,,0)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1"/>
        <v>64.75</v>
      </c>
      <c r="N690" t="str">
        <f t="shared" si="32"/>
        <v>Arabica</v>
      </c>
      <c r="O690" t="str">
        <f t="shared" si="30"/>
        <v>Light</v>
      </c>
      <c r="P690" t="str">
        <f>_xlfn.XLOOKUP(Orders[[#This Row],[Customer ID]],customers!$A$1:$A$1001,customers!$I$1:$I$1001,,0)</f>
        <v>No</v>
      </c>
    </row>
    <row r="691" spans="1:16" x14ac:dyDescent="0.3">
      <c r="A691" s="2" t="s">
        <v>4383</v>
      </c>
      <c r="B691" s="3">
        <v>44346</v>
      </c>
      <c r="C691" s="2" t="s">
        <v>4384</v>
      </c>
      <c r="D691" t="s">
        <v>6157</v>
      </c>
      <c r="E691" s="2">
        <v>5</v>
      </c>
      <c r="F691" s="2">
        <f>_xlfn.XLOOKUP(C691,customers!$A$1:$A$1001,customers!B690:B1690,,0)</f>
        <v>0</v>
      </c>
      <c r="G691" s="2" t="str">
        <f>IF(_xlfn.XLOOKUP(C691,customers!$A$1:$A$1001,customers!$C$1:$C$1001,,0)=0,"",_xlfn.XLOOKUP(C691,customers!$A$1:$A$1001,customers!$C$1:$C$1001,,0))</f>
        <v>dskynerj5@hubpages.com</v>
      </c>
      <c r="H691" s="2" t="str">
        <f>_xlfn.XLOOKUP(Orders[[#This Row],[Customer ID]],customers!$A$1:$A$1001,customers!$G$1:$G$1001,,0)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1"/>
        <v>33.75</v>
      </c>
      <c r="N691" t="str">
        <f t="shared" si="32"/>
        <v>Arabica</v>
      </c>
      <c r="O691" t="str">
        <f t="shared" si="30"/>
        <v>Medium</v>
      </c>
      <c r="P691" t="str">
        <f>_xlfn.XLOOKUP(Orders[[#This Row],[Customer ID]],customers!$A$1:$A$1001,customers!$I$1:$I$1001,,0)</f>
        <v>No</v>
      </c>
    </row>
    <row r="692" spans="1:16" x14ac:dyDescent="0.3">
      <c r="A692" s="2" t="s">
        <v>4389</v>
      </c>
      <c r="B692" s="3">
        <v>44754</v>
      </c>
      <c r="C692" s="2" t="s">
        <v>4390</v>
      </c>
      <c r="D692" t="s">
        <v>6165</v>
      </c>
      <c r="E692" s="2">
        <v>6</v>
      </c>
      <c r="F692" s="2">
        <f>_xlfn.XLOOKUP(C692,customers!$A$1:$A$1001,customers!B691:B1691,,0)</f>
        <v>0</v>
      </c>
      <c r="G692" s="2" t="str">
        <f>IF(_xlfn.XLOOKUP(C692,customers!$A$1:$A$1001,customers!$C$1:$C$1001,,0)=0,"",_xlfn.XLOOKUP(C692,customers!$A$1:$A$1001,customers!$C$1:$C$1001,,0))</f>
        <v/>
      </c>
      <c r="H692" s="2" t="str">
        <f>_xlfn.XLOOKUP(Orders[[#This Row],[Customer ID]],customers!$A$1:$A$1001,customers!$G$1:$G$1001,,0)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1"/>
        <v>178.70999999999998</v>
      </c>
      <c r="N692" t="str">
        <f t="shared" si="32"/>
        <v>Liberica</v>
      </c>
      <c r="O692" t="str">
        <f t="shared" si="30"/>
        <v>Dark</v>
      </c>
      <c r="P692" t="str">
        <f>_xlfn.XLOOKUP(Orders[[#This Row],[Customer ID]],customers!$A$1:$A$1001,customers!$I$1:$I$1001,,0)</f>
        <v>No</v>
      </c>
    </row>
    <row r="693" spans="1:16" x14ac:dyDescent="0.3">
      <c r="A693" s="2" t="s">
        <v>4393</v>
      </c>
      <c r="B693" s="3">
        <v>44227</v>
      </c>
      <c r="C693" s="2" t="s">
        <v>4434</v>
      </c>
      <c r="D693" t="s">
        <v>6155</v>
      </c>
      <c r="E693" s="2">
        <v>2</v>
      </c>
      <c r="F693" s="2">
        <f>_xlfn.XLOOKUP(C693,customers!$A$1:$A$1001,customers!B692:B1692,,0)</f>
        <v>0</v>
      </c>
      <c r="G693" s="2" t="str">
        <f>IF(_xlfn.XLOOKUP(C693,customers!$A$1:$A$1001,customers!$C$1:$C$1001,,0)=0,"",_xlfn.XLOOKUP(C693,customers!$A$1:$A$1001,customers!$C$1:$C$1001,,0))</f>
        <v>jdymokeje@prnewswire.com</v>
      </c>
      <c r="H693" s="2" t="str">
        <f>_xlfn.XLOOKUP(Orders[[#This Row],[Customer ID]],customers!$A$1:$A$1001,customers!$G$1:$G$1001,,0)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1"/>
        <v>22.5</v>
      </c>
      <c r="N693" t="str">
        <f t="shared" si="32"/>
        <v>Arabica</v>
      </c>
      <c r="O693" t="str">
        <f t="shared" si="30"/>
        <v>Medium</v>
      </c>
      <c r="P693" t="str">
        <f>_xlfn.XLOOKUP(Orders[[#This Row],[Customer ID]],customers!$A$1:$A$1001,customers!$I$1:$I$1001,,0)</f>
        <v>No</v>
      </c>
    </row>
    <row r="694" spans="1:16" x14ac:dyDescent="0.3">
      <c r="A694" s="2" t="s">
        <v>4399</v>
      </c>
      <c r="B694" s="3">
        <v>43720</v>
      </c>
      <c r="C694" s="2" t="s">
        <v>4400</v>
      </c>
      <c r="D694" t="s">
        <v>6143</v>
      </c>
      <c r="E694" s="2">
        <v>1</v>
      </c>
      <c r="F694" s="2">
        <f>_xlfn.XLOOKUP(C694,customers!$A$1:$A$1001,customers!B693:B1693,,0)</f>
        <v>0</v>
      </c>
      <c r="G694" s="2" t="str">
        <f>IF(_xlfn.XLOOKUP(C694,customers!$A$1:$A$1001,customers!$C$1:$C$1001,,0)=0,"",_xlfn.XLOOKUP(C694,customers!$A$1:$A$1001,customers!$C$1:$C$1001,,0))</f>
        <v>aweinmannj8@shinystat.com</v>
      </c>
      <c r="H694" s="2" t="str">
        <f>_xlfn.XLOOKUP(Orders[[#This Row],[Customer ID]],customers!$A$1:$A$1001,customers!$G$1:$G$1001,,0)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1"/>
        <v>12.95</v>
      </c>
      <c r="N694" t="str">
        <f t="shared" si="32"/>
        <v>Liberica</v>
      </c>
      <c r="O694" t="str">
        <f t="shared" si="30"/>
        <v>Dark</v>
      </c>
      <c r="P694" t="str">
        <f>_xlfn.XLOOKUP(Orders[[#This Row],[Customer ID]],customers!$A$1:$A$1001,customers!$I$1:$I$1001,,0)</f>
        <v>No</v>
      </c>
    </row>
    <row r="695" spans="1:16" x14ac:dyDescent="0.3">
      <c r="A695" s="2" t="s">
        <v>4405</v>
      </c>
      <c r="B695" s="3">
        <v>44012</v>
      </c>
      <c r="C695" s="2" t="s">
        <v>4406</v>
      </c>
      <c r="D695" t="s">
        <v>6175</v>
      </c>
      <c r="E695" s="2">
        <v>2</v>
      </c>
      <c r="F695" s="2">
        <f>_xlfn.XLOOKUP(C695,customers!$A$1:$A$1001,customers!B694:B1694,,0)</f>
        <v>0</v>
      </c>
      <c r="G695" s="2" t="str">
        <f>IF(_xlfn.XLOOKUP(C695,customers!$A$1:$A$1001,customers!$C$1:$C$1001,,0)=0,"",_xlfn.XLOOKUP(C695,customers!$A$1:$A$1001,customers!$C$1:$C$1001,,0))</f>
        <v>eandriessenj9@europa.eu</v>
      </c>
      <c r="H695" s="2" t="str">
        <f>_xlfn.XLOOKUP(Orders[[#This Row],[Customer ID]],customers!$A$1:$A$1001,customers!$G$1:$G$1001,,0)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1"/>
        <v>51.749999999999993</v>
      </c>
      <c r="N695" t="str">
        <f t="shared" si="32"/>
        <v>Arabica</v>
      </c>
      <c r="O695" t="str">
        <f t="shared" si="30"/>
        <v>Medium</v>
      </c>
      <c r="P695" t="str">
        <f>_xlfn.XLOOKUP(Orders[[#This Row],[Customer ID]],customers!$A$1:$A$1001,customers!$I$1:$I$1001,,0)</f>
        <v>Yes</v>
      </c>
    </row>
    <row r="696" spans="1:16" x14ac:dyDescent="0.3">
      <c r="A696" s="2" t="s">
        <v>4411</v>
      </c>
      <c r="B696" s="3">
        <v>43915</v>
      </c>
      <c r="C696" s="2" t="s">
        <v>4412</v>
      </c>
      <c r="D696" t="s">
        <v>6144</v>
      </c>
      <c r="E696" s="2">
        <v>5</v>
      </c>
      <c r="F696" s="2">
        <f>_xlfn.XLOOKUP(C696,customers!$A$1:$A$1001,customers!B695:B1695,,0)</f>
        <v>0</v>
      </c>
      <c r="G696" s="2" t="str">
        <f>IF(_xlfn.XLOOKUP(C696,customers!$A$1:$A$1001,customers!$C$1:$C$1001,,0)=0,"",_xlfn.XLOOKUP(C696,customers!$A$1:$A$1001,customers!$C$1:$C$1001,,0))</f>
        <v>rdeaconsonja@archive.org</v>
      </c>
      <c r="H696" s="2" t="str">
        <f>_xlfn.XLOOKUP(Orders[[#This Row],[Customer ID]],customers!$A$1:$A$1001,customers!$G$1:$G$1001,,0)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1"/>
        <v>36.450000000000003</v>
      </c>
      <c r="N696" t="str">
        <f t="shared" si="32"/>
        <v>Excelsa</v>
      </c>
      <c r="O696" t="str">
        <f t="shared" si="30"/>
        <v>Dark</v>
      </c>
      <c r="P696" t="str">
        <f>_xlfn.XLOOKUP(Orders[[#This Row],[Customer ID]],customers!$A$1:$A$1001,customers!$I$1:$I$1001,,0)</f>
        <v>No</v>
      </c>
    </row>
    <row r="697" spans="1:16" x14ac:dyDescent="0.3">
      <c r="A697" s="2" t="s">
        <v>4417</v>
      </c>
      <c r="B697" s="3">
        <v>44300</v>
      </c>
      <c r="C697" s="2" t="s">
        <v>4418</v>
      </c>
      <c r="D697" t="s">
        <v>6164</v>
      </c>
      <c r="E697" s="2">
        <v>5</v>
      </c>
      <c r="F697" s="2">
        <f>_xlfn.XLOOKUP(C697,customers!$A$1:$A$1001,customers!B696:B1696,,0)</f>
        <v>0</v>
      </c>
      <c r="G697" s="2" t="str">
        <f>IF(_xlfn.XLOOKUP(C697,customers!$A$1:$A$1001,customers!$C$1:$C$1001,,0)=0,"",_xlfn.XLOOKUP(C697,customers!$A$1:$A$1001,customers!$C$1:$C$1001,,0))</f>
        <v>dcarojb@twitter.com</v>
      </c>
      <c r="H697" s="2" t="str">
        <f>_xlfn.XLOOKUP(Orders[[#This Row],[Customer ID]],customers!$A$1:$A$1001,customers!$G$1:$G$1001,,0)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1"/>
        <v>182.27499999999998</v>
      </c>
      <c r="N697" t="str">
        <f t="shared" si="32"/>
        <v>Liberica</v>
      </c>
      <c r="O697" t="str">
        <f t="shared" si="30"/>
        <v>Light</v>
      </c>
      <c r="P697" t="str">
        <f>_xlfn.XLOOKUP(Orders[[#This Row],[Customer ID]],customers!$A$1:$A$1001,customers!$I$1:$I$1001,,0)</f>
        <v>Yes</v>
      </c>
    </row>
    <row r="698" spans="1:16" x14ac:dyDescent="0.3">
      <c r="A698" s="2" t="s">
        <v>4423</v>
      </c>
      <c r="B698" s="3">
        <v>43693</v>
      </c>
      <c r="C698" s="2" t="s">
        <v>4424</v>
      </c>
      <c r="D698" t="s">
        <v>6169</v>
      </c>
      <c r="E698" s="2">
        <v>4</v>
      </c>
      <c r="F698" s="2">
        <f>_xlfn.XLOOKUP(C698,customers!$A$1:$A$1001,customers!B697:B1697,,0)</f>
        <v>0</v>
      </c>
      <c r="G698" s="2" t="str">
        <f>IF(_xlfn.XLOOKUP(C698,customers!$A$1:$A$1001,customers!$C$1:$C$1001,,0)=0,"",_xlfn.XLOOKUP(C698,customers!$A$1:$A$1001,customers!$C$1:$C$1001,,0))</f>
        <v>jbluckjc@imageshack.us</v>
      </c>
      <c r="H698" s="2" t="str">
        <f>_xlfn.XLOOKUP(Orders[[#This Row],[Customer ID]],customers!$A$1:$A$1001,customers!$G$1:$G$1001,,0)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1"/>
        <v>31.08</v>
      </c>
      <c r="N698" t="str">
        <f t="shared" si="32"/>
        <v>Liberica</v>
      </c>
      <c r="O698" t="str">
        <f t="shared" si="30"/>
        <v>Dark</v>
      </c>
      <c r="P698" t="str">
        <f>_xlfn.XLOOKUP(Orders[[#This Row],[Customer ID]],customers!$A$1:$A$1001,customers!$I$1:$I$1001,,0)</f>
        <v>No</v>
      </c>
    </row>
    <row r="699" spans="1:16" x14ac:dyDescent="0.3">
      <c r="A699" s="2" t="s">
        <v>4429</v>
      </c>
      <c r="B699" s="3">
        <v>44547</v>
      </c>
      <c r="C699" s="2" t="s">
        <v>4430</v>
      </c>
      <c r="D699" t="s">
        <v>6157</v>
      </c>
      <c r="E699" s="2">
        <v>3</v>
      </c>
      <c r="F699" s="2">
        <f>_xlfn.XLOOKUP(C699,customers!$A$1:$A$1001,customers!B698:B1698,,0)</f>
        <v>0</v>
      </c>
      <c r="G699" s="2" t="str">
        <f>IF(_xlfn.XLOOKUP(C699,customers!$A$1:$A$1001,customers!$C$1:$C$1001,,0)=0,"",_xlfn.XLOOKUP(C699,customers!$A$1:$A$1001,customers!$C$1:$C$1001,,0))</f>
        <v/>
      </c>
      <c r="H699" s="2" t="str">
        <f>_xlfn.XLOOKUP(Orders[[#This Row],[Customer ID]],customers!$A$1:$A$1001,customers!$G$1:$G$1001,,0)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1"/>
        <v>20.25</v>
      </c>
      <c r="N699" t="str">
        <f t="shared" si="32"/>
        <v>Arabica</v>
      </c>
      <c r="O699" t="str">
        <f t="shared" si="30"/>
        <v>Medium</v>
      </c>
      <c r="P699" t="str">
        <f>_xlfn.XLOOKUP(Orders[[#This Row],[Customer ID]],customers!$A$1:$A$1001,customers!$I$1:$I$1001,,0)</f>
        <v>No</v>
      </c>
    </row>
    <row r="700" spans="1:16" x14ac:dyDescent="0.3">
      <c r="A700" s="2" t="s">
        <v>4433</v>
      </c>
      <c r="B700" s="3">
        <v>43830</v>
      </c>
      <c r="C700" s="2" t="s">
        <v>4434</v>
      </c>
      <c r="D700" t="s">
        <v>6143</v>
      </c>
      <c r="E700" s="2">
        <v>2</v>
      </c>
      <c r="F700" s="2">
        <f>_xlfn.XLOOKUP(C700,customers!$A$1:$A$1001,customers!B699:B1699,,0)</f>
        <v>0</v>
      </c>
      <c r="G700" s="2" t="str">
        <f>IF(_xlfn.XLOOKUP(C700,customers!$A$1:$A$1001,customers!$C$1:$C$1001,,0)=0,"",_xlfn.XLOOKUP(C700,customers!$A$1:$A$1001,customers!$C$1:$C$1001,,0))</f>
        <v>jdymokeje@prnewswire.com</v>
      </c>
      <c r="H700" s="2" t="str">
        <f>_xlfn.XLOOKUP(Orders[[#This Row],[Customer ID]],customers!$A$1:$A$1001,customers!$G$1:$G$1001,,0)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1"/>
        <v>25.9</v>
      </c>
      <c r="N700" t="str">
        <f t="shared" si="32"/>
        <v>Liberica</v>
      </c>
      <c r="O700" t="str">
        <f t="shared" si="30"/>
        <v>Dark</v>
      </c>
      <c r="P700" t="str">
        <f>_xlfn.XLOOKUP(Orders[[#This Row],[Customer ID]],customers!$A$1:$A$1001,customers!$I$1:$I$1001,,0)</f>
        <v>No</v>
      </c>
    </row>
    <row r="701" spans="1:16" x14ac:dyDescent="0.3">
      <c r="A701" s="2" t="s">
        <v>4439</v>
      </c>
      <c r="B701" s="3">
        <v>44298</v>
      </c>
      <c r="C701" s="2" t="s">
        <v>4440</v>
      </c>
      <c r="D701" t="s">
        <v>6158</v>
      </c>
      <c r="E701" s="2">
        <v>4</v>
      </c>
      <c r="F701" s="2">
        <f>_xlfn.XLOOKUP(C701,customers!$A$1:$A$1001,customers!B700:B1700,,0)</f>
        <v>0</v>
      </c>
      <c r="G701" s="2" t="str">
        <f>IF(_xlfn.XLOOKUP(C701,customers!$A$1:$A$1001,customers!$C$1:$C$1001,,0)=0,"",_xlfn.XLOOKUP(C701,customers!$A$1:$A$1001,customers!$C$1:$C$1001,,0))</f>
        <v>otadmanjf@ft.com</v>
      </c>
      <c r="H701" s="2" t="str">
        <f>_xlfn.XLOOKUP(Orders[[#This Row],[Customer ID]],customers!$A$1:$A$1001,customers!$G$1:$G$1001,,0)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1"/>
        <v>23.88</v>
      </c>
      <c r="N701" t="str">
        <f t="shared" si="32"/>
        <v>Arabica</v>
      </c>
      <c r="O701" t="str">
        <f t="shared" si="30"/>
        <v>Dark</v>
      </c>
      <c r="P701" t="str">
        <f>_xlfn.XLOOKUP(Orders[[#This Row],[Customer ID]],customers!$A$1:$A$1001,customers!$I$1:$I$1001,,0)</f>
        <v>Yes</v>
      </c>
    </row>
    <row r="702" spans="1:16" x14ac:dyDescent="0.3">
      <c r="A702" s="2" t="s">
        <v>4445</v>
      </c>
      <c r="B702" s="3">
        <v>43736</v>
      </c>
      <c r="C702" s="2" t="s">
        <v>4446</v>
      </c>
      <c r="D702" t="s">
        <v>6161</v>
      </c>
      <c r="E702" s="2">
        <v>2</v>
      </c>
      <c r="F702" s="2">
        <f>_xlfn.XLOOKUP(C702,customers!$A$1:$A$1001,customers!B701:B1701,,0)</f>
        <v>0</v>
      </c>
      <c r="G702" s="2" t="str">
        <f>IF(_xlfn.XLOOKUP(C702,customers!$A$1:$A$1001,customers!$C$1:$C$1001,,0)=0,"",_xlfn.XLOOKUP(C702,customers!$A$1:$A$1001,customers!$C$1:$C$1001,,0))</f>
        <v>bguddejg@dailymotion.com</v>
      </c>
      <c r="H702" s="2" t="str">
        <f>_xlfn.XLOOKUP(Orders[[#This Row],[Customer ID]],customers!$A$1:$A$1001,customers!$G$1:$G$1001,,0)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1"/>
        <v>19.02</v>
      </c>
      <c r="N702" t="str">
        <f t="shared" si="32"/>
        <v>Liberica</v>
      </c>
      <c r="O702" t="str">
        <f t="shared" si="30"/>
        <v>Light</v>
      </c>
      <c r="P702" t="str">
        <f>_xlfn.XLOOKUP(Orders[[#This Row],[Customer ID]],customers!$A$1:$A$1001,customers!$I$1:$I$1001,,0)</f>
        <v>No</v>
      </c>
    </row>
    <row r="703" spans="1:16" x14ac:dyDescent="0.3">
      <c r="A703" s="2" t="s">
        <v>4450</v>
      </c>
      <c r="B703" s="3">
        <v>44727</v>
      </c>
      <c r="C703" s="2" t="s">
        <v>4451</v>
      </c>
      <c r="D703" t="s">
        <v>6158</v>
      </c>
      <c r="E703" s="2">
        <v>5</v>
      </c>
      <c r="F703" s="2">
        <f>_xlfn.XLOOKUP(C703,customers!$A$1:$A$1001,customers!B702:B1702,,0)</f>
        <v>0</v>
      </c>
      <c r="G703" s="2" t="str">
        <f>IF(_xlfn.XLOOKUP(C703,customers!$A$1:$A$1001,customers!$C$1:$C$1001,,0)=0,"",_xlfn.XLOOKUP(C703,customers!$A$1:$A$1001,customers!$C$1:$C$1001,,0))</f>
        <v>nsictornesjh@buzzfeed.com</v>
      </c>
      <c r="H703" s="2" t="str">
        <f>_xlfn.XLOOKUP(Orders[[#This Row],[Customer ID]],customers!$A$1:$A$1001,customers!$G$1:$G$1001,,0)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1"/>
        <v>29.849999999999998</v>
      </c>
      <c r="N703" t="str">
        <f t="shared" si="32"/>
        <v>Arabica</v>
      </c>
      <c r="O703" t="str">
        <f t="shared" si="30"/>
        <v>Dark</v>
      </c>
      <c r="P703" t="str">
        <f>_xlfn.XLOOKUP(Orders[[#This Row],[Customer ID]],customers!$A$1:$A$1001,customers!$I$1:$I$1001,,0)</f>
        <v>Yes</v>
      </c>
    </row>
    <row r="704" spans="1:16" x14ac:dyDescent="0.3">
      <c r="A704" s="2" t="s">
        <v>4456</v>
      </c>
      <c r="B704" s="3">
        <v>43661</v>
      </c>
      <c r="C704" s="2" t="s">
        <v>4457</v>
      </c>
      <c r="D704" t="s">
        <v>6180</v>
      </c>
      <c r="E704" s="2">
        <v>1</v>
      </c>
      <c r="F704" s="2">
        <f>_xlfn.XLOOKUP(C704,customers!$A$1:$A$1001,customers!B703:B1703,,0)</f>
        <v>0</v>
      </c>
      <c r="G704" s="2" t="str">
        <f>IF(_xlfn.XLOOKUP(C704,customers!$A$1:$A$1001,customers!$C$1:$C$1001,,0)=0,"",_xlfn.XLOOKUP(C704,customers!$A$1:$A$1001,customers!$C$1:$C$1001,,0))</f>
        <v>vdunningji@independent.co.uk</v>
      </c>
      <c r="H704" s="2" t="str">
        <f>_xlfn.XLOOKUP(Orders[[#This Row],[Customer ID]],customers!$A$1:$A$1001,customers!$G$1:$G$1001,,0)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1"/>
        <v>7.77</v>
      </c>
      <c r="N704" t="str">
        <f t="shared" si="32"/>
        <v>Arabica</v>
      </c>
      <c r="O704" t="str">
        <f t="shared" si="30"/>
        <v>Light</v>
      </c>
      <c r="P704" t="str">
        <f>_xlfn.XLOOKUP(Orders[[#This Row],[Customer ID]],customers!$A$1:$A$1001,customers!$I$1:$I$1001,,0)</f>
        <v>Yes</v>
      </c>
    </row>
    <row r="705" spans="1:16" x14ac:dyDescent="0.3">
      <c r="A705" s="2" t="s">
        <v>4461</v>
      </c>
      <c r="B705" s="3">
        <v>43506</v>
      </c>
      <c r="C705" s="2" t="s">
        <v>4462</v>
      </c>
      <c r="D705" t="s">
        <v>6165</v>
      </c>
      <c r="E705" s="2">
        <v>4</v>
      </c>
      <c r="F705" s="2">
        <f>_xlfn.XLOOKUP(C705,customers!$A$1:$A$1001,customers!B704:B1704,,0)</f>
        <v>0</v>
      </c>
      <c r="G705" s="2" t="str">
        <f>IF(_xlfn.XLOOKUP(C705,customers!$A$1:$A$1001,customers!$C$1:$C$1001,,0)=0,"",_xlfn.XLOOKUP(C705,customers!$A$1:$A$1001,customers!$C$1:$C$1001,,0))</f>
        <v/>
      </c>
      <c r="H705" s="2" t="str">
        <f>_xlfn.XLOOKUP(Orders[[#This Row],[Customer ID]],customers!$A$1:$A$1001,customers!$G$1:$G$1001,,0)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1"/>
        <v>119.13999999999999</v>
      </c>
      <c r="N705" t="str">
        <f t="shared" si="32"/>
        <v>Liberica</v>
      </c>
      <c r="O705" t="str">
        <f t="shared" si="30"/>
        <v>Dark</v>
      </c>
      <c r="P705" t="str">
        <f>_xlfn.XLOOKUP(Orders[[#This Row],[Customer ID]],customers!$A$1:$A$1001,customers!$I$1:$I$1001,,0)</f>
        <v>Yes</v>
      </c>
    </row>
    <row r="706" spans="1:16" x14ac:dyDescent="0.3">
      <c r="A706" s="2" t="s">
        <v>4466</v>
      </c>
      <c r="B706" s="3">
        <v>44716</v>
      </c>
      <c r="C706" s="2" t="s">
        <v>4467</v>
      </c>
      <c r="D706" t="s">
        <v>6153</v>
      </c>
      <c r="E706" s="2">
        <v>6</v>
      </c>
      <c r="F706" s="2">
        <f>_xlfn.XLOOKUP(C706,customers!$A$1:$A$1001,customers!B705:B1705,,0)</f>
        <v>0</v>
      </c>
      <c r="G706" s="2" t="str">
        <f>IF(_xlfn.XLOOKUP(C706,customers!$A$1:$A$1001,customers!$C$1:$C$1001,,0)=0,"",_xlfn.XLOOKUP(C706,customers!$A$1:$A$1001,customers!$C$1:$C$1001,,0))</f>
        <v/>
      </c>
      <c r="H706" s="2" t="str">
        <f>_xlfn.XLOOKUP(Orders[[#This Row],[Customer ID]],customers!$A$1:$A$1001,customers!$G$1:$G$1001,,0)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1"/>
        <v>21.87</v>
      </c>
      <c r="N706" t="str">
        <f t="shared" si="32"/>
        <v>Excelsa</v>
      </c>
      <c r="O706" t="str">
        <f t="shared" ref="O706:O769" si="33">IF(J706="M","Medium",IF(J706="L","Light",IF(J706="D","Dark","")))</f>
        <v>Dark</v>
      </c>
      <c r="P706" t="str">
        <f>_xlfn.XLOOKUP(Orders[[#This Row],[Customer ID]],customers!$A$1:$A$1001,customers!$I$1:$I$1001,,0)</f>
        <v>Yes</v>
      </c>
    </row>
    <row r="707" spans="1:16" x14ac:dyDescent="0.3">
      <c r="A707" s="2" t="s">
        <v>4471</v>
      </c>
      <c r="B707" s="3">
        <v>44114</v>
      </c>
      <c r="C707" s="2" t="s">
        <v>4472</v>
      </c>
      <c r="D707" t="s">
        <v>6176</v>
      </c>
      <c r="E707" s="2">
        <v>2</v>
      </c>
      <c r="F707" s="2">
        <f>_xlfn.XLOOKUP(C707,customers!$A$1:$A$1001,customers!B706:B1706,,0)</f>
        <v>0</v>
      </c>
      <c r="G707" s="2" t="str">
        <f>IF(_xlfn.XLOOKUP(C707,customers!$A$1:$A$1001,customers!$C$1:$C$1001,,0)=0,"",_xlfn.XLOOKUP(C707,customers!$A$1:$A$1001,customers!$C$1:$C$1001,,0))</f>
        <v>sgehringjl@gnu.org</v>
      </c>
      <c r="H707" s="2" t="str">
        <f>_xlfn.XLOOKUP(Orders[[#This Row],[Customer ID]],customers!$A$1:$A$1001,customers!$G$1:$G$1001,,0)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4">L707*E707</f>
        <v>17.82</v>
      </c>
      <c r="N707" t="str">
        <f t="shared" ref="N707:N770" si="35">IF(I707="Rob","Robusta",IF(I707="Exc","Excelsa",IF(I707="Ara","Arabica",IF(I707="Lib","Liberica",""))))</f>
        <v>Excelsa</v>
      </c>
      <c r="O707" t="str">
        <f t="shared" si="33"/>
        <v>Light</v>
      </c>
      <c r="P707" t="str">
        <f>_xlfn.XLOOKUP(Orders[[#This Row],[Customer ID]],customers!$A$1:$A$1001,customers!$I$1:$I$1001,,0)</f>
        <v>No</v>
      </c>
    </row>
    <row r="708" spans="1:16" x14ac:dyDescent="0.3">
      <c r="A708" s="2" t="s">
        <v>4477</v>
      </c>
      <c r="B708" s="3">
        <v>44353</v>
      </c>
      <c r="C708" s="2" t="s">
        <v>4478</v>
      </c>
      <c r="D708" t="s">
        <v>6156</v>
      </c>
      <c r="E708" s="2">
        <v>3</v>
      </c>
      <c r="F708" s="2">
        <f>_xlfn.XLOOKUP(C708,customers!$A$1:$A$1001,customers!B707:B1707,,0)</f>
        <v>0</v>
      </c>
      <c r="G708" s="2" t="str">
        <f>IF(_xlfn.XLOOKUP(C708,customers!$A$1:$A$1001,customers!$C$1:$C$1001,,0)=0,"",_xlfn.XLOOKUP(C708,customers!$A$1:$A$1001,customers!$C$1:$C$1001,,0))</f>
        <v>bfallowesjm@purevolume.com</v>
      </c>
      <c r="H708" s="2" t="str">
        <f>_xlfn.XLOOKUP(Orders[[#This Row],[Customer ID]],customers!$A$1:$A$1001,customers!$G$1:$G$1001,,0)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4"/>
        <v>12.375</v>
      </c>
      <c r="N708" t="str">
        <f t="shared" si="35"/>
        <v>Excelsa</v>
      </c>
      <c r="O708" t="str">
        <f t="shared" si="33"/>
        <v>Medium</v>
      </c>
      <c r="P708" t="str">
        <f>_xlfn.XLOOKUP(Orders[[#This Row],[Customer ID]],customers!$A$1:$A$1001,customers!$I$1:$I$1001,,0)</f>
        <v>No</v>
      </c>
    </row>
    <row r="709" spans="1:16" x14ac:dyDescent="0.3">
      <c r="A709" s="2" t="s">
        <v>4483</v>
      </c>
      <c r="B709" s="3">
        <v>43540</v>
      </c>
      <c r="C709" s="2" t="s">
        <v>4484</v>
      </c>
      <c r="D709" t="s">
        <v>6143</v>
      </c>
      <c r="E709" s="2">
        <v>2</v>
      </c>
      <c r="F709" s="2">
        <f>_xlfn.XLOOKUP(C709,customers!$A$1:$A$1001,customers!B708:B1708,,0)</f>
        <v>0</v>
      </c>
      <c r="G709" s="2" t="str">
        <f>IF(_xlfn.XLOOKUP(C709,customers!$A$1:$A$1001,customers!$C$1:$C$1001,,0)=0,"",_xlfn.XLOOKUP(C709,customers!$A$1:$A$1001,customers!$C$1:$C$1001,,0))</f>
        <v/>
      </c>
      <c r="H709" s="2" t="str">
        <f>_xlfn.XLOOKUP(Orders[[#This Row],[Customer ID]],customers!$A$1:$A$1001,customers!$G$1:$G$1001,,0)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4"/>
        <v>25.9</v>
      </c>
      <c r="N709" t="str">
        <f t="shared" si="35"/>
        <v>Liberica</v>
      </c>
      <c r="O709" t="str">
        <f t="shared" si="33"/>
        <v>Dark</v>
      </c>
      <c r="P709" t="str">
        <f>_xlfn.XLOOKUP(Orders[[#This Row],[Customer ID]],customers!$A$1:$A$1001,customers!$I$1:$I$1001,,0)</f>
        <v>No</v>
      </c>
    </row>
    <row r="710" spans="1:16" x14ac:dyDescent="0.3">
      <c r="A710" s="2" t="s">
        <v>4488</v>
      </c>
      <c r="B710" s="3">
        <v>43804</v>
      </c>
      <c r="C710" s="2" t="s">
        <v>4489</v>
      </c>
      <c r="D710" t="s">
        <v>6157</v>
      </c>
      <c r="E710" s="2">
        <v>2</v>
      </c>
      <c r="F710" s="2">
        <f>_xlfn.XLOOKUP(C710,customers!$A$1:$A$1001,customers!B709:B1709,,0)</f>
        <v>0</v>
      </c>
      <c r="G710" s="2" t="str">
        <f>IF(_xlfn.XLOOKUP(C710,customers!$A$1:$A$1001,customers!$C$1:$C$1001,,0)=0,"",_xlfn.XLOOKUP(C710,customers!$A$1:$A$1001,customers!$C$1:$C$1001,,0))</f>
        <v>sdejo@newsvine.com</v>
      </c>
      <c r="H710" s="2" t="str">
        <f>_xlfn.XLOOKUP(Orders[[#This Row],[Customer ID]],customers!$A$1:$A$1001,customers!$G$1:$G$1001,,0)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4"/>
        <v>13.5</v>
      </c>
      <c r="N710" t="str">
        <f t="shared" si="35"/>
        <v>Arabica</v>
      </c>
      <c r="O710" t="str">
        <f t="shared" si="33"/>
        <v>Medium</v>
      </c>
      <c r="P710" t="str">
        <f>_xlfn.XLOOKUP(Orders[[#This Row],[Customer ID]],customers!$A$1:$A$1001,customers!$I$1:$I$1001,,0)</f>
        <v>Yes</v>
      </c>
    </row>
    <row r="711" spans="1:16" x14ac:dyDescent="0.3">
      <c r="A711" s="2" t="s">
        <v>4494</v>
      </c>
      <c r="B711" s="3">
        <v>43485</v>
      </c>
      <c r="C711" s="2" t="s">
        <v>4495</v>
      </c>
      <c r="D711" t="s">
        <v>6176</v>
      </c>
      <c r="E711" s="2">
        <v>2</v>
      </c>
      <c r="F711" s="2">
        <f>_xlfn.XLOOKUP(C711,customers!$A$1:$A$1001,customers!B710:B1710,,0)</f>
        <v>0</v>
      </c>
      <c r="G711" s="2" t="str">
        <f>IF(_xlfn.XLOOKUP(C711,customers!$A$1:$A$1001,customers!$C$1:$C$1001,,0)=0,"",_xlfn.XLOOKUP(C711,customers!$A$1:$A$1001,customers!$C$1:$C$1001,,0))</f>
        <v/>
      </c>
      <c r="H711" s="2" t="str">
        <f>_xlfn.XLOOKUP(Orders[[#This Row],[Customer ID]],customers!$A$1:$A$1001,customers!$G$1:$G$1001,,0)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4"/>
        <v>17.82</v>
      </c>
      <c r="N711" t="str">
        <f t="shared" si="35"/>
        <v>Excelsa</v>
      </c>
      <c r="O711" t="str">
        <f t="shared" si="33"/>
        <v>Light</v>
      </c>
      <c r="P711" t="str">
        <f>_xlfn.XLOOKUP(Orders[[#This Row],[Customer ID]],customers!$A$1:$A$1001,customers!$I$1:$I$1001,,0)</f>
        <v>Yes</v>
      </c>
    </row>
    <row r="712" spans="1:16" x14ac:dyDescent="0.3">
      <c r="A712" s="2" t="s">
        <v>4499</v>
      </c>
      <c r="B712" s="3">
        <v>44655</v>
      </c>
      <c r="C712" s="2" t="s">
        <v>4500</v>
      </c>
      <c r="D712" t="s">
        <v>6139</v>
      </c>
      <c r="E712" s="2">
        <v>3</v>
      </c>
      <c r="F712" s="2">
        <f>_xlfn.XLOOKUP(C712,customers!$A$1:$A$1001,customers!B711:B1711,,0)</f>
        <v>0</v>
      </c>
      <c r="G712" s="2" t="str">
        <f>IF(_xlfn.XLOOKUP(C712,customers!$A$1:$A$1001,customers!$C$1:$C$1001,,0)=0,"",_xlfn.XLOOKUP(C712,customers!$A$1:$A$1001,customers!$C$1:$C$1001,,0))</f>
        <v>scountjq@nba.com</v>
      </c>
      <c r="H712" s="2" t="str">
        <f>_xlfn.XLOOKUP(Orders[[#This Row],[Customer ID]],customers!$A$1:$A$1001,customers!$G$1:$G$1001,,0)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4"/>
        <v>24.75</v>
      </c>
      <c r="N712" t="str">
        <f t="shared" si="35"/>
        <v>Excelsa</v>
      </c>
      <c r="O712" t="str">
        <f t="shared" si="33"/>
        <v>Medium</v>
      </c>
      <c r="P712" t="str">
        <f>_xlfn.XLOOKUP(Orders[[#This Row],[Customer ID]],customers!$A$1:$A$1001,customers!$I$1:$I$1001,,0)</f>
        <v>No</v>
      </c>
    </row>
    <row r="713" spans="1:16" x14ac:dyDescent="0.3">
      <c r="A713" s="2" t="s">
        <v>4505</v>
      </c>
      <c r="B713" s="3">
        <v>44600</v>
      </c>
      <c r="C713" s="2" t="s">
        <v>4506</v>
      </c>
      <c r="D713" t="s">
        <v>6174</v>
      </c>
      <c r="E713" s="2">
        <v>6</v>
      </c>
      <c r="F713" s="2">
        <f>_xlfn.XLOOKUP(C713,customers!$A$1:$A$1001,customers!B712:B1712,,0)</f>
        <v>0</v>
      </c>
      <c r="G713" s="2" t="str">
        <f>IF(_xlfn.XLOOKUP(C713,customers!$A$1:$A$1001,customers!$C$1:$C$1001,,0)=0,"",_xlfn.XLOOKUP(C713,customers!$A$1:$A$1001,customers!$C$1:$C$1001,,0))</f>
        <v>sraglesjr@blogtalkradio.com</v>
      </c>
      <c r="H713" s="2" t="str">
        <f>_xlfn.XLOOKUP(Orders[[#This Row],[Customer ID]],customers!$A$1:$A$1001,customers!$G$1:$G$1001,,0)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4"/>
        <v>17.91</v>
      </c>
      <c r="N713" t="str">
        <f t="shared" si="35"/>
        <v>Robusta</v>
      </c>
      <c r="O713" t="str">
        <f t="shared" si="33"/>
        <v>Medium</v>
      </c>
      <c r="P713" t="str">
        <f>_xlfn.XLOOKUP(Orders[[#This Row],[Customer ID]],customers!$A$1:$A$1001,customers!$I$1:$I$1001,,0)</f>
        <v>No</v>
      </c>
    </row>
    <row r="714" spans="1:16" x14ac:dyDescent="0.3">
      <c r="A714" s="2" t="s">
        <v>4512</v>
      </c>
      <c r="B714" s="3">
        <v>43646</v>
      </c>
      <c r="C714" s="2" t="s">
        <v>4513</v>
      </c>
      <c r="D714" t="s">
        <v>6139</v>
      </c>
      <c r="E714" s="2">
        <v>2</v>
      </c>
      <c r="F714" s="2">
        <f>_xlfn.XLOOKUP(C714,customers!$A$1:$A$1001,customers!B713:B1713,,0)</f>
        <v>0</v>
      </c>
      <c r="G714" s="2" t="str">
        <f>IF(_xlfn.XLOOKUP(C714,customers!$A$1:$A$1001,customers!$C$1:$C$1001,,0)=0,"",_xlfn.XLOOKUP(C714,customers!$A$1:$A$1001,customers!$C$1:$C$1001,,0))</f>
        <v/>
      </c>
      <c r="H714" s="2" t="str">
        <f>_xlfn.XLOOKUP(Orders[[#This Row],[Customer ID]],customers!$A$1:$A$1001,customers!$G$1:$G$1001,,0)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4"/>
        <v>16.5</v>
      </c>
      <c r="N714" t="str">
        <f t="shared" si="35"/>
        <v>Excelsa</v>
      </c>
      <c r="O714" t="str">
        <f t="shared" si="33"/>
        <v>Medium</v>
      </c>
      <c r="P714" t="str">
        <f>_xlfn.XLOOKUP(Orders[[#This Row],[Customer ID]],customers!$A$1:$A$1001,customers!$I$1:$I$1001,,0)</f>
        <v>No</v>
      </c>
    </row>
    <row r="715" spans="1:16" x14ac:dyDescent="0.3">
      <c r="A715" s="2" t="s">
        <v>4516</v>
      </c>
      <c r="B715" s="3">
        <v>43960</v>
      </c>
      <c r="C715" s="2" t="s">
        <v>4517</v>
      </c>
      <c r="D715" t="s">
        <v>6174</v>
      </c>
      <c r="E715" s="2">
        <v>1</v>
      </c>
      <c r="F715" s="2">
        <f>_xlfn.XLOOKUP(C715,customers!$A$1:$A$1001,customers!B714:B1714,,0)</f>
        <v>0</v>
      </c>
      <c r="G715" s="2" t="str">
        <f>IF(_xlfn.XLOOKUP(C715,customers!$A$1:$A$1001,customers!$C$1:$C$1001,,0)=0,"",_xlfn.XLOOKUP(C715,customers!$A$1:$A$1001,customers!$C$1:$C$1001,,0))</f>
        <v>sbruunjt@blogtalkradio.com</v>
      </c>
      <c r="H715" s="2" t="str">
        <f>_xlfn.XLOOKUP(Orders[[#This Row],[Customer ID]],customers!$A$1:$A$1001,customers!$G$1:$G$1001,,0)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4"/>
        <v>2.9849999999999999</v>
      </c>
      <c r="N715" t="str">
        <f t="shared" si="35"/>
        <v>Robusta</v>
      </c>
      <c r="O715" t="str">
        <f t="shared" si="33"/>
        <v>Medium</v>
      </c>
      <c r="P715" t="str">
        <f>_xlfn.XLOOKUP(Orders[[#This Row],[Customer ID]],customers!$A$1:$A$1001,customers!$I$1:$I$1001,,0)</f>
        <v>No</v>
      </c>
    </row>
    <row r="716" spans="1:16" x14ac:dyDescent="0.3">
      <c r="A716" s="2" t="s">
        <v>4522</v>
      </c>
      <c r="B716" s="3">
        <v>44358</v>
      </c>
      <c r="C716" s="2" t="s">
        <v>4523</v>
      </c>
      <c r="D716" t="s">
        <v>6153</v>
      </c>
      <c r="E716" s="2">
        <v>4</v>
      </c>
      <c r="F716" s="2">
        <f>_xlfn.XLOOKUP(C716,customers!$A$1:$A$1001,customers!B715:B1715,,0)</f>
        <v>0</v>
      </c>
      <c r="G716" s="2" t="str">
        <f>IF(_xlfn.XLOOKUP(C716,customers!$A$1:$A$1001,customers!$C$1:$C$1001,,0)=0,"",_xlfn.XLOOKUP(C716,customers!$A$1:$A$1001,customers!$C$1:$C$1001,,0))</f>
        <v>aplluju@dagondesign.com</v>
      </c>
      <c r="H716" s="2" t="str">
        <f>_xlfn.XLOOKUP(Orders[[#This Row],[Customer ID]],customers!$A$1:$A$1001,customers!$G$1:$G$1001,,0)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4"/>
        <v>14.58</v>
      </c>
      <c r="N716" t="str">
        <f t="shared" si="35"/>
        <v>Excelsa</v>
      </c>
      <c r="O716" t="str">
        <f t="shared" si="33"/>
        <v>Dark</v>
      </c>
      <c r="P716" t="str">
        <f>_xlfn.XLOOKUP(Orders[[#This Row],[Customer ID]],customers!$A$1:$A$1001,customers!$I$1:$I$1001,,0)</f>
        <v>Yes</v>
      </c>
    </row>
    <row r="717" spans="1:16" x14ac:dyDescent="0.3">
      <c r="A717" s="2" t="s">
        <v>4528</v>
      </c>
      <c r="B717" s="3">
        <v>44504</v>
      </c>
      <c r="C717" s="2" t="s">
        <v>4529</v>
      </c>
      <c r="D717" t="s">
        <v>6171</v>
      </c>
      <c r="E717" s="2">
        <v>6</v>
      </c>
      <c r="F717" s="2">
        <f>_xlfn.XLOOKUP(C717,customers!$A$1:$A$1001,customers!B716:B1716,,0)</f>
        <v>0</v>
      </c>
      <c r="G717" s="2" t="str">
        <f>IF(_xlfn.XLOOKUP(C717,customers!$A$1:$A$1001,customers!$C$1:$C$1001,,0)=0,"",_xlfn.XLOOKUP(C717,customers!$A$1:$A$1001,customers!$C$1:$C$1001,,0))</f>
        <v>gcornierjv@techcrunch.com</v>
      </c>
      <c r="H717" s="2" t="str">
        <f>_xlfn.XLOOKUP(Orders[[#This Row],[Customer ID]],customers!$A$1:$A$1001,customers!$G$1:$G$1001,,0)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4"/>
        <v>89.1</v>
      </c>
      <c r="N717" t="str">
        <f t="shared" si="35"/>
        <v>Excelsa</v>
      </c>
      <c r="O717" t="str">
        <f t="shared" si="33"/>
        <v>Light</v>
      </c>
      <c r="P717" t="str">
        <f>_xlfn.XLOOKUP(Orders[[#This Row],[Customer ID]],customers!$A$1:$A$1001,customers!$I$1:$I$1001,,0)</f>
        <v>No</v>
      </c>
    </row>
    <row r="718" spans="1:16" x14ac:dyDescent="0.3">
      <c r="A718" s="2" t="s">
        <v>4533</v>
      </c>
      <c r="B718" s="3">
        <v>44612</v>
      </c>
      <c r="C718" s="2" t="s">
        <v>4434</v>
      </c>
      <c r="D718" t="s">
        <v>6179</v>
      </c>
      <c r="E718" s="2">
        <v>3</v>
      </c>
      <c r="F718" s="2">
        <f>_xlfn.XLOOKUP(C718,customers!$A$1:$A$1001,customers!B717:B1717,,0)</f>
        <v>0</v>
      </c>
      <c r="G718" s="2" t="str">
        <f>IF(_xlfn.XLOOKUP(C718,customers!$A$1:$A$1001,customers!$C$1:$C$1001,,0)=0,"",_xlfn.XLOOKUP(C718,customers!$A$1:$A$1001,customers!$C$1:$C$1001,,0))</f>
        <v>jdymokeje@prnewswire.com</v>
      </c>
      <c r="H718" s="2" t="str">
        <f>_xlfn.XLOOKUP(Orders[[#This Row],[Customer ID]],customers!$A$1:$A$1001,customers!$G$1:$G$1001,,0)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4"/>
        <v>35.849999999999994</v>
      </c>
      <c r="N718" t="str">
        <f t="shared" si="35"/>
        <v>Robusta</v>
      </c>
      <c r="O718" t="str">
        <f t="shared" si="33"/>
        <v>Light</v>
      </c>
      <c r="P718" t="str">
        <f>_xlfn.XLOOKUP(Orders[[#This Row],[Customer ID]],customers!$A$1:$A$1001,customers!$I$1:$I$1001,,0)</f>
        <v>No</v>
      </c>
    </row>
    <row r="719" spans="1:16" x14ac:dyDescent="0.3">
      <c r="A719" s="2" t="s">
        <v>4539</v>
      </c>
      <c r="B719" s="3">
        <v>43649</v>
      </c>
      <c r="C719" s="2" t="s">
        <v>4540</v>
      </c>
      <c r="D719" t="s">
        <v>6168</v>
      </c>
      <c r="E719" s="2">
        <v>3</v>
      </c>
      <c r="F719" s="2">
        <f>_xlfn.XLOOKUP(C719,customers!$A$1:$A$1001,customers!B718:B1718,,0)</f>
        <v>0</v>
      </c>
      <c r="G719" s="2" t="str">
        <f>IF(_xlfn.XLOOKUP(C719,customers!$A$1:$A$1001,customers!$C$1:$C$1001,,0)=0,"",_xlfn.XLOOKUP(C719,customers!$A$1:$A$1001,customers!$C$1:$C$1001,,0))</f>
        <v>wharvisonjx@gizmodo.com</v>
      </c>
      <c r="H719" s="2" t="str">
        <f>_xlfn.XLOOKUP(Orders[[#This Row],[Customer ID]],customers!$A$1:$A$1001,customers!$G$1:$G$1001,,0)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4"/>
        <v>68.655000000000001</v>
      </c>
      <c r="N719" t="str">
        <f t="shared" si="35"/>
        <v>Arabica</v>
      </c>
      <c r="O719" t="str">
        <f t="shared" si="33"/>
        <v>Dark</v>
      </c>
      <c r="P719" t="str">
        <f>_xlfn.XLOOKUP(Orders[[#This Row],[Customer ID]],customers!$A$1:$A$1001,customers!$I$1:$I$1001,,0)</f>
        <v>No</v>
      </c>
    </row>
    <row r="720" spans="1:16" x14ac:dyDescent="0.3">
      <c r="A720" s="2" t="s">
        <v>4545</v>
      </c>
      <c r="B720" s="3">
        <v>44348</v>
      </c>
      <c r="C720" s="2" t="s">
        <v>4546</v>
      </c>
      <c r="D720" t="s">
        <v>6143</v>
      </c>
      <c r="E720" s="2">
        <v>3</v>
      </c>
      <c r="F720" s="2">
        <f>_xlfn.XLOOKUP(C720,customers!$A$1:$A$1001,customers!B719:B1719,,0)</f>
        <v>0</v>
      </c>
      <c r="G720" s="2" t="str">
        <f>IF(_xlfn.XLOOKUP(C720,customers!$A$1:$A$1001,customers!$C$1:$C$1001,,0)=0,"",_xlfn.XLOOKUP(C720,customers!$A$1:$A$1001,customers!$C$1:$C$1001,,0))</f>
        <v>dheafordjy@twitpic.com</v>
      </c>
      <c r="H720" s="2" t="str">
        <f>_xlfn.XLOOKUP(Orders[[#This Row],[Customer ID]],customers!$A$1:$A$1001,customers!$G$1:$G$1001,,0)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4"/>
        <v>38.849999999999994</v>
      </c>
      <c r="N720" t="str">
        <f t="shared" si="35"/>
        <v>Liberica</v>
      </c>
      <c r="O720" t="str">
        <f t="shared" si="33"/>
        <v>Dark</v>
      </c>
      <c r="P720" t="str">
        <f>_xlfn.XLOOKUP(Orders[[#This Row],[Customer ID]],customers!$A$1:$A$1001,customers!$I$1:$I$1001,,0)</f>
        <v>No</v>
      </c>
    </row>
    <row r="721" spans="1:16" x14ac:dyDescent="0.3">
      <c r="A721" s="2" t="s">
        <v>4551</v>
      </c>
      <c r="B721" s="3">
        <v>44150</v>
      </c>
      <c r="C721" s="2" t="s">
        <v>4552</v>
      </c>
      <c r="D721" t="s">
        <v>6170</v>
      </c>
      <c r="E721" s="2">
        <v>5</v>
      </c>
      <c r="F721" s="2">
        <f>_xlfn.XLOOKUP(C721,customers!$A$1:$A$1001,customers!B720:B1720,,0)</f>
        <v>0</v>
      </c>
      <c r="G721" s="2" t="str">
        <f>IF(_xlfn.XLOOKUP(C721,customers!$A$1:$A$1001,customers!$C$1:$C$1001,,0)=0,"",_xlfn.XLOOKUP(C721,customers!$A$1:$A$1001,customers!$C$1:$C$1001,,0))</f>
        <v>gfanthamjz@hexun.com</v>
      </c>
      <c r="H721" s="2" t="str">
        <f>_xlfn.XLOOKUP(Orders[[#This Row],[Customer ID]],customers!$A$1:$A$1001,customers!$G$1:$G$1001,,0)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4"/>
        <v>79.25</v>
      </c>
      <c r="N721" t="str">
        <f t="shared" si="35"/>
        <v>Liberica</v>
      </c>
      <c r="O721" t="str">
        <f t="shared" si="33"/>
        <v>Light</v>
      </c>
      <c r="P721" t="str">
        <f>_xlfn.XLOOKUP(Orders[[#This Row],[Customer ID]],customers!$A$1:$A$1001,customers!$I$1:$I$1001,,0)</f>
        <v>Yes</v>
      </c>
    </row>
    <row r="722" spans="1:16" x14ac:dyDescent="0.3">
      <c r="A722" s="2" t="s">
        <v>4557</v>
      </c>
      <c r="B722" s="3">
        <v>44215</v>
      </c>
      <c r="C722" s="2" t="s">
        <v>4558</v>
      </c>
      <c r="D722" t="s">
        <v>6144</v>
      </c>
      <c r="E722" s="2">
        <v>5</v>
      </c>
      <c r="F722" s="2">
        <f>_xlfn.XLOOKUP(C722,customers!$A$1:$A$1001,customers!B721:B1721,,0)</f>
        <v>0</v>
      </c>
      <c r="G722" s="2" t="str">
        <f>IF(_xlfn.XLOOKUP(C722,customers!$A$1:$A$1001,customers!$C$1:$C$1001,,0)=0,"",_xlfn.XLOOKUP(C722,customers!$A$1:$A$1001,customers!$C$1:$C$1001,,0))</f>
        <v>rcrookshanksk0@unc.edu</v>
      </c>
      <c r="H722" s="2" t="str">
        <f>_xlfn.XLOOKUP(Orders[[#This Row],[Customer ID]],customers!$A$1:$A$1001,customers!$G$1:$G$1001,,0)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4"/>
        <v>36.450000000000003</v>
      </c>
      <c r="N722" t="str">
        <f t="shared" si="35"/>
        <v>Excelsa</v>
      </c>
      <c r="O722" t="str">
        <f t="shared" si="33"/>
        <v>Dark</v>
      </c>
      <c r="P722" t="str">
        <f>_xlfn.XLOOKUP(Orders[[#This Row],[Customer ID]],customers!$A$1:$A$1001,customers!$I$1:$I$1001,,0)</f>
        <v>Yes</v>
      </c>
    </row>
    <row r="723" spans="1:16" x14ac:dyDescent="0.3">
      <c r="A723" s="2" t="s">
        <v>4563</v>
      </c>
      <c r="B723" s="3">
        <v>44479</v>
      </c>
      <c r="C723" s="2" t="s">
        <v>4564</v>
      </c>
      <c r="D723" t="s">
        <v>6174</v>
      </c>
      <c r="E723" s="2">
        <v>3</v>
      </c>
      <c r="F723" s="2">
        <f>_xlfn.XLOOKUP(C723,customers!$A$1:$A$1001,customers!B722:B1722,,0)</f>
        <v>0</v>
      </c>
      <c r="G723" s="2" t="str">
        <f>IF(_xlfn.XLOOKUP(C723,customers!$A$1:$A$1001,customers!$C$1:$C$1001,,0)=0,"",_xlfn.XLOOKUP(C723,customers!$A$1:$A$1001,customers!$C$1:$C$1001,,0))</f>
        <v>nleakek1@cmu.edu</v>
      </c>
      <c r="H723" s="2" t="str">
        <f>_xlfn.XLOOKUP(Orders[[#This Row],[Customer ID]],customers!$A$1:$A$1001,customers!$G$1:$G$1001,,0)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4"/>
        <v>8.9550000000000001</v>
      </c>
      <c r="N723" t="str">
        <f t="shared" si="35"/>
        <v>Robusta</v>
      </c>
      <c r="O723" t="str">
        <f t="shared" si="33"/>
        <v>Medium</v>
      </c>
      <c r="P723" t="str">
        <f>_xlfn.XLOOKUP(Orders[[#This Row],[Customer ID]],customers!$A$1:$A$1001,customers!$I$1:$I$1001,,0)</f>
        <v>Yes</v>
      </c>
    </row>
    <row r="724" spans="1:16" x14ac:dyDescent="0.3">
      <c r="A724" s="2" t="s">
        <v>4569</v>
      </c>
      <c r="B724" s="3">
        <v>44620</v>
      </c>
      <c r="C724" s="2" t="s">
        <v>4570</v>
      </c>
      <c r="D724" t="s">
        <v>6183</v>
      </c>
      <c r="E724" s="2">
        <v>2</v>
      </c>
      <c r="F724" s="2">
        <f>_xlfn.XLOOKUP(C724,customers!$A$1:$A$1001,customers!B723:B1723,,0)</f>
        <v>0</v>
      </c>
      <c r="G724" s="2" t="str">
        <f>IF(_xlfn.XLOOKUP(C724,customers!$A$1:$A$1001,customers!$C$1:$C$1001,,0)=0,"",_xlfn.XLOOKUP(C724,customers!$A$1:$A$1001,customers!$C$1:$C$1001,,0))</f>
        <v/>
      </c>
      <c r="H724" s="2" t="str">
        <f>_xlfn.XLOOKUP(Orders[[#This Row],[Customer ID]],customers!$A$1:$A$1001,customers!$G$1:$G$1001,,0)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4"/>
        <v>24.3</v>
      </c>
      <c r="N724" t="str">
        <f t="shared" si="35"/>
        <v>Excelsa</v>
      </c>
      <c r="O724" t="str">
        <f t="shared" si="33"/>
        <v>Dark</v>
      </c>
      <c r="P724" t="str">
        <f>_xlfn.XLOOKUP(Orders[[#This Row],[Customer ID]],customers!$A$1:$A$1001,customers!$I$1:$I$1001,,0)</f>
        <v>No</v>
      </c>
    </row>
    <row r="725" spans="1:16" x14ac:dyDescent="0.3">
      <c r="A725" s="2" t="s">
        <v>4574</v>
      </c>
      <c r="B725" s="3">
        <v>44470</v>
      </c>
      <c r="C725" s="2" t="s">
        <v>4575</v>
      </c>
      <c r="D725" t="s">
        <v>6166</v>
      </c>
      <c r="E725" s="2">
        <v>2</v>
      </c>
      <c r="F725" s="2">
        <f>_xlfn.XLOOKUP(C725,customers!$A$1:$A$1001,customers!B724:B1724,,0)</f>
        <v>0</v>
      </c>
      <c r="G725" s="2" t="str">
        <f>IF(_xlfn.XLOOKUP(C725,customers!$A$1:$A$1001,customers!$C$1:$C$1001,,0)=0,"",_xlfn.XLOOKUP(C725,customers!$A$1:$A$1001,customers!$C$1:$C$1001,,0))</f>
        <v>geilhersenk3@networksolutions.com</v>
      </c>
      <c r="H725" s="2" t="str">
        <f>_xlfn.XLOOKUP(Orders[[#This Row],[Customer ID]],customers!$A$1:$A$1001,customers!$G$1:$G$1001,,0)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4"/>
        <v>63.249999999999993</v>
      </c>
      <c r="N725" t="str">
        <f t="shared" si="35"/>
        <v>Excelsa</v>
      </c>
      <c r="O725" t="str">
        <f t="shared" si="33"/>
        <v>Medium</v>
      </c>
      <c r="P725" t="str">
        <f>_xlfn.XLOOKUP(Orders[[#This Row],[Customer ID]],customers!$A$1:$A$1001,customers!$I$1:$I$1001,,0)</f>
        <v>No</v>
      </c>
    </row>
    <row r="726" spans="1:16" x14ac:dyDescent="0.3">
      <c r="A726" s="2" t="s">
        <v>4580</v>
      </c>
      <c r="B726" s="3">
        <v>44076</v>
      </c>
      <c r="C726" s="2" t="s">
        <v>4581</v>
      </c>
      <c r="D726" t="s">
        <v>6152</v>
      </c>
      <c r="E726" s="2">
        <v>2</v>
      </c>
      <c r="F726" s="2">
        <f>_xlfn.XLOOKUP(C726,customers!$A$1:$A$1001,customers!B725:B1725,,0)</f>
        <v>0</v>
      </c>
      <c r="G726" s="2" t="str">
        <f>IF(_xlfn.XLOOKUP(C726,customers!$A$1:$A$1001,customers!$C$1:$C$1001,,0)=0,"",_xlfn.XLOOKUP(C726,customers!$A$1:$A$1001,customers!$C$1:$C$1001,,0))</f>
        <v/>
      </c>
      <c r="H726" s="2" t="str">
        <f>_xlfn.XLOOKUP(Orders[[#This Row],[Customer ID]],customers!$A$1:$A$1001,customers!$G$1:$G$1001,,0)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4"/>
        <v>6.75</v>
      </c>
      <c r="N726" t="str">
        <f t="shared" si="35"/>
        <v>Arabica</v>
      </c>
      <c r="O726" t="str">
        <f t="shared" si="33"/>
        <v>Medium</v>
      </c>
      <c r="P726" t="str">
        <f>_xlfn.XLOOKUP(Orders[[#This Row],[Customer ID]],customers!$A$1:$A$1001,customers!$I$1:$I$1001,,0)</f>
        <v>Yes</v>
      </c>
    </row>
    <row r="727" spans="1:16" x14ac:dyDescent="0.3">
      <c r="A727" s="2" t="s">
        <v>4585</v>
      </c>
      <c r="B727" s="3">
        <v>44043</v>
      </c>
      <c r="C727" s="2" t="s">
        <v>4586</v>
      </c>
      <c r="D727" t="s">
        <v>6167</v>
      </c>
      <c r="E727" s="2">
        <v>6</v>
      </c>
      <c r="F727" s="2">
        <f>_xlfn.XLOOKUP(C727,customers!$A$1:$A$1001,customers!B726:B1726,,0)</f>
        <v>0</v>
      </c>
      <c r="G727" s="2" t="str">
        <f>IF(_xlfn.XLOOKUP(C727,customers!$A$1:$A$1001,customers!$C$1:$C$1001,,0)=0,"",_xlfn.XLOOKUP(C727,customers!$A$1:$A$1001,customers!$C$1:$C$1001,,0))</f>
        <v>caleixok5@globo.com</v>
      </c>
      <c r="H727" s="2" t="str">
        <f>_xlfn.XLOOKUP(Orders[[#This Row],[Customer ID]],customers!$A$1:$A$1001,customers!$G$1:$G$1001,,0)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4"/>
        <v>23.31</v>
      </c>
      <c r="N727" t="str">
        <f t="shared" si="35"/>
        <v>Arabica</v>
      </c>
      <c r="O727" t="str">
        <f t="shared" si="33"/>
        <v>Light</v>
      </c>
      <c r="P727" t="str">
        <f>_xlfn.XLOOKUP(Orders[[#This Row],[Customer ID]],customers!$A$1:$A$1001,customers!$I$1:$I$1001,,0)</f>
        <v>No</v>
      </c>
    </row>
    <row r="728" spans="1:16" x14ac:dyDescent="0.3">
      <c r="A728" s="2" t="s">
        <v>4591</v>
      </c>
      <c r="B728" s="3">
        <v>44571</v>
      </c>
      <c r="C728" s="2" t="s">
        <v>4592</v>
      </c>
      <c r="D728" t="s">
        <v>6164</v>
      </c>
      <c r="E728" s="2">
        <v>4</v>
      </c>
      <c r="F728" s="2">
        <f>_xlfn.XLOOKUP(C728,customers!$A$1:$A$1001,customers!B727:B1727,,0)</f>
        <v>0</v>
      </c>
      <c r="G728" s="2" t="str">
        <f>IF(_xlfn.XLOOKUP(C728,customers!$A$1:$A$1001,customers!$C$1:$C$1001,,0)=0,"",_xlfn.XLOOKUP(C728,customers!$A$1:$A$1001,customers!$C$1:$C$1001,,0))</f>
        <v/>
      </c>
      <c r="H728" s="2" t="str">
        <f>_xlfn.XLOOKUP(Orders[[#This Row],[Customer ID]],customers!$A$1:$A$1001,customers!$G$1:$G$1001,,0)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4"/>
        <v>145.82</v>
      </c>
      <c r="N728" t="str">
        <f t="shared" si="35"/>
        <v>Liberica</v>
      </c>
      <c r="O728" t="str">
        <f t="shared" si="33"/>
        <v>Light</v>
      </c>
      <c r="P728" t="str">
        <f>_xlfn.XLOOKUP(Orders[[#This Row],[Customer ID]],customers!$A$1:$A$1001,customers!$I$1:$I$1001,,0)</f>
        <v>No</v>
      </c>
    </row>
    <row r="729" spans="1:16" x14ac:dyDescent="0.3">
      <c r="A729" s="2" t="s">
        <v>4596</v>
      </c>
      <c r="B729" s="3">
        <v>44264</v>
      </c>
      <c r="C729" s="2" t="s">
        <v>4597</v>
      </c>
      <c r="D729" t="s">
        <v>6146</v>
      </c>
      <c r="E729" s="2">
        <v>5</v>
      </c>
      <c r="F729" s="2">
        <f>_xlfn.XLOOKUP(C729,customers!$A$1:$A$1001,customers!B728:B1728,,0)</f>
        <v>0</v>
      </c>
      <c r="G729" s="2" t="str">
        <f>IF(_xlfn.XLOOKUP(C729,customers!$A$1:$A$1001,customers!$C$1:$C$1001,,0)=0,"",_xlfn.XLOOKUP(C729,customers!$A$1:$A$1001,customers!$C$1:$C$1001,,0))</f>
        <v>rtomkowiczk7@bravesites.com</v>
      </c>
      <c r="H729" s="2" t="str">
        <f>_xlfn.XLOOKUP(Orders[[#This Row],[Customer ID]],customers!$A$1:$A$1001,customers!$G$1:$G$1001,,0)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4"/>
        <v>29.849999999999998</v>
      </c>
      <c r="N729" t="str">
        <f t="shared" si="35"/>
        <v>Robusta</v>
      </c>
      <c r="O729" t="str">
        <f t="shared" si="33"/>
        <v>Medium</v>
      </c>
      <c r="P729" t="str">
        <f>_xlfn.XLOOKUP(Orders[[#This Row],[Customer ID]],customers!$A$1:$A$1001,customers!$I$1:$I$1001,,0)</f>
        <v>Yes</v>
      </c>
    </row>
    <row r="730" spans="1:16" x14ac:dyDescent="0.3">
      <c r="A730" s="2" t="s">
        <v>4602</v>
      </c>
      <c r="B730" s="3">
        <v>44155</v>
      </c>
      <c r="C730" s="2" t="s">
        <v>4603</v>
      </c>
      <c r="D730" t="s">
        <v>6144</v>
      </c>
      <c r="E730" s="2">
        <v>3</v>
      </c>
      <c r="F730" s="2">
        <f>_xlfn.XLOOKUP(C730,customers!$A$1:$A$1001,customers!B729:B1729,,0)</f>
        <v>0</v>
      </c>
      <c r="G730" s="2" t="str">
        <f>IF(_xlfn.XLOOKUP(C730,customers!$A$1:$A$1001,customers!$C$1:$C$1001,,0)=0,"",_xlfn.XLOOKUP(C730,customers!$A$1:$A$1001,customers!$C$1:$C$1001,,0))</f>
        <v>rhuscroftk8@jimdo.com</v>
      </c>
      <c r="H730" s="2" t="str">
        <f>_xlfn.XLOOKUP(Orders[[#This Row],[Customer ID]],customers!$A$1:$A$1001,customers!$G$1:$G$1001,,0)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4"/>
        <v>21.87</v>
      </c>
      <c r="N730" t="str">
        <f t="shared" si="35"/>
        <v>Excelsa</v>
      </c>
      <c r="O730" t="str">
        <f t="shared" si="33"/>
        <v>Dark</v>
      </c>
      <c r="P730" t="str">
        <f>_xlfn.XLOOKUP(Orders[[#This Row],[Customer ID]],customers!$A$1:$A$1001,customers!$I$1:$I$1001,,0)</f>
        <v>Yes</v>
      </c>
    </row>
    <row r="731" spans="1:16" x14ac:dyDescent="0.3">
      <c r="A731" s="2" t="s">
        <v>4608</v>
      </c>
      <c r="B731" s="3">
        <v>44634</v>
      </c>
      <c r="C731" s="2" t="s">
        <v>4609</v>
      </c>
      <c r="D731" t="s">
        <v>6159</v>
      </c>
      <c r="E731" s="2">
        <v>1</v>
      </c>
      <c r="F731" s="2">
        <f>_xlfn.XLOOKUP(C731,customers!$A$1:$A$1001,customers!B730:B1730,,0)</f>
        <v>0</v>
      </c>
      <c r="G731" s="2" t="str">
        <f>IF(_xlfn.XLOOKUP(C731,customers!$A$1:$A$1001,customers!$C$1:$C$1001,,0)=0,"",_xlfn.XLOOKUP(C731,customers!$A$1:$A$1001,customers!$C$1:$C$1001,,0))</f>
        <v>sscurrerk9@flavors.me</v>
      </c>
      <c r="H731" s="2" t="str">
        <f>_xlfn.XLOOKUP(Orders[[#This Row],[Customer ID]],customers!$A$1:$A$1001,customers!$G$1:$G$1001,,0)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4"/>
        <v>4.3650000000000002</v>
      </c>
      <c r="N731" t="str">
        <f t="shared" si="35"/>
        <v>Liberica</v>
      </c>
      <c r="O731" t="str">
        <f t="shared" si="33"/>
        <v>Medium</v>
      </c>
      <c r="P731" t="str">
        <f>_xlfn.XLOOKUP(Orders[[#This Row],[Customer ID]],customers!$A$1:$A$1001,customers!$I$1:$I$1001,,0)</f>
        <v>No</v>
      </c>
    </row>
    <row r="732" spans="1:16" x14ac:dyDescent="0.3">
      <c r="A732" s="2" t="s">
        <v>4614</v>
      </c>
      <c r="B732" s="3">
        <v>43475</v>
      </c>
      <c r="C732" s="2" t="s">
        <v>4615</v>
      </c>
      <c r="D732" t="s">
        <v>6164</v>
      </c>
      <c r="E732" s="2">
        <v>1</v>
      </c>
      <c r="F732" s="2">
        <f>_xlfn.XLOOKUP(C732,customers!$A$1:$A$1001,customers!B731:B1731,,0)</f>
        <v>0</v>
      </c>
      <c r="G732" s="2" t="str">
        <f>IF(_xlfn.XLOOKUP(C732,customers!$A$1:$A$1001,customers!$C$1:$C$1001,,0)=0,"",_xlfn.XLOOKUP(C732,customers!$A$1:$A$1001,customers!$C$1:$C$1001,,0))</f>
        <v>arudramka@prnewswire.com</v>
      </c>
      <c r="H732" s="2" t="str">
        <f>_xlfn.XLOOKUP(Orders[[#This Row],[Customer ID]],customers!$A$1:$A$1001,customers!$G$1:$G$1001,,0)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4"/>
        <v>36.454999999999998</v>
      </c>
      <c r="N732" t="str">
        <f t="shared" si="35"/>
        <v>Liberica</v>
      </c>
      <c r="O732" t="str">
        <f t="shared" si="33"/>
        <v>Light</v>
      </c>
      <c r="P732" t="str">
        <f>_xlfn.XLOOKUP(Orders[[#This Row],[Customer ID]],customers!$A$1:$A$1001,customers!$I$1:$I$1001,,0)</f>
        <v>No</v>
      </c>
    </row>
    <row r="733" spans="1:16" x14ac:dyDescent="0.3">
      <c r="A733" s="2" t="s">
        <v>4620</v>
      </c>
      <c r="B733" s="3">
        <v>44222</v>
      </c>
      <c r="C733" s="2" t="s">
        <v>4621</v>
      </c>
      <c r="D733" t="s">
        <v>6150</v>
      </c>
      <c r="E733" s="2">
        <v>4</v>
      </c>
      <c r="F733" s="2">
        <f>_xlfn.XLOOKUP(C733,customers!$A$1:$A$1001,customers!B732:B1732,,0)</f>
        <v>0</v>
      </c>
      <c r="G733" s="2" t="str">
        <f>IF(_xlfn.XLOOKUP(C733,customers!$A$1:$A$1001,customers!$C$1:$C$1001,,0)=0,"",_xlfn.XLOOKUP(C733,customers!$A$1:$A$1001,customers!$C$1:$C$1001,,0))</f>
        <v/>
      </c>
      <c r="H733" s="2" t="str">
        <f>_xlfn.XLOOKUP(Orders[[#This Row],[Customer ID]],customers!$A$1:$A$1001,customers!$G$1:$G$1001,,0)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4"/>
        <v>15.54</v>
      </c>
      <c r="N733" t="str">
        <f t="shared" si="35"/>
        <v>Liberica</v>
      </c>
      <c r="O733" t="str">
        <f t="shared" si="33"/>
        <v>Dark</v>
      </c>
      <c r="P733" t="str">
        <f>_xlfn.XLOOKUP(Orders[[#This Row],[Customer ID]],customers!$A$1:$A$1001,customers!$I$1:$I$1001,,0)</f>
        <v>Yes</v>
      </c>
    </row>
    <row r="734" spans="1:16" x14ac:dyDescent="0.3">
      <c r="A734" s="2" t="s">
        <v>4625</v>
      </c>
      <c r="B734" s="3">
        <v>44312</v>
      </c>
      <c r="C734" s="2" t="s">
        <v>4626</v>
      </c>
      <c r="D734" t="s">
        <v>6184</v>
      </c>
      <c r="E734" s="2">
        <v>2</v>
      </c>
      <c r="F734" s="2">
        <f>_xlfn.XLOOKUP(C734,customers!$A$1:$A$1001,customers!B733:B1733,,0)</f>
        <v>0</v>
      </c>
      <c r="G734" s="2" t="str">
        <f>IF(_xlfn.XLOOKUP(C734,customers!$A$1:$A$1001,customers!$C$1:$C$1001,,0)=0,"",_xlfn.XLOOKUP(C734,customers!$A$1:$A$1001,customers!$C$1:$C$1001,,0))</f>
        <v>jmahakc@cyberchimps.com</v>
      </c>
      <c r="H734" s="2" t="str">
        <f>_xlfn.XLOOKUP(Orders[[#This Row],[Customer ID]],customers!$A$1:$A$1001,customers!$G$1:$G$1001,,0)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4"/>
        <v>8.91</v>
      </c>
      <c r="N734" t="str">
        <f t="shared" si="35"/>
        <v>Excelsa</v>
      </c>
      <c r="O734" t="str">
        <f t="shared" si="33"/>
        <v>Light</v>
      </c>
      <c r="P734" t="str">
        <f>_xlfn.XLOOKUP(Orders[[#This Row],[Customer ID]],customers!$A$1:$A$1001,customers!$I$1:$I$1001,,0)</f>
        <v>No</v>
      </c>
    </row>
    <row r="735" spans="1:16" x14ac:dyDescent="0.3">
      <c r="A735" s="2" t="s">
        <v>4631</v>
      </c>
      <c r="B735" s="3">
        <v>44565</v>
      </c>
      <c r="C735" s="2" t="s">
        <v>4632</v>
      </c>
      <c r="D735" t="s">
        <v>6181</v>
      </c>
      <c r="E735" s="2">
        <v>3</v>
      </c>
      <c r="F735" s="2">
        <f>_xlfn.XLOOKUP(C735,customers!$A$1:$A$1001,customers!B734:B1734,,0)</f>
        <v>0</v>
      </c>
      <c r="G735" s="2" t="str">
        <f>IF(_xlfn.XLOOKUP(C735,customers!$A$1:$A$1001,customers!$C$1:$C$1001,,0)=0,"",_xlfn.XLOOKUP(C735,customers!$A$1:$A$1001,customers!$C$1:$C$1001,,0))</f>
        <v>gclemonkd@networksolutions.com</v>
      </c>
      <c r="H735" s="2" t="str">
        <f>_xlfn.XLOOKUP(Orders[[#This Row],[Customer ID]],customers!$A$1:$A$1001,customers!$G$1:$G$1001,,0)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4"/>
        <v>100.39499999999998</v>
      </c>
      <c r="N735" t="str">
        <f t="shared" si="35"/>
        <v>Liberica</v>
      </c>
      <c r="O735" t="str">
        <f t="shared" si="33"/>
        <v>Medium</v>
      </c>
      <c r="P735" t="str">
        <f>_xlfn.XLOOKUP(Orders[[#This Row],[Customer ID]],customers!$A$1:$A$1001,customers!$I$1:$I$1001,,0)</f>
        <v>Yes</v>
      </c>
    </row>
    <row r="736" spans="1:16" x14ac:dyDescent="0.3">
      <c r="A736" s="2" t="s">
        <v>4637</v>
      </c>
      <c r="B736" s="3">
        <v>43697</v>
      </c>
      <c r="C736" s="2" t="s">
        <v>4638</v>
      </c>
      <c r="D736" t="s">
        <v>6163</v>
      </c>
      <c r="E736" s="2">
        <v>5</v>
      </c>
      <c r="F736" s="2">
        <f>_xlfn.XLOOKUP(C736,customers!$A$1:$A$1001,customers!B735:B1735,,0)</f>
        <v>0</v>
      </c>
      <c r="G736" s="2" t="str">
        <f>IF(_xlfn.XLOOKUP(C736,customers!$A$1:$A$1001,customers!$C$1:$C$1001,,0)=0,"",_xlfn.XLOOKUP(C736,customers!$A$1:$A$1001,customers!$C$1:$C$1001,,0))</f>
        <v/>
      </c>
      <c r="H736" s="2" t="str">
        <f>_xlfn.XLOOKUP(Orders[[#This Row],[Customer ID]],customers!$A$1:$A$1001,customers!$G$1:$G$1001,,0)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4"/>
        <v>13.424999999999997</v>
      </c>
      <c r="N736" t="str">
        <f t="shared" si="35"/>
        <v>Robusta</v>
      </c>
      <c r="O736" t="str">
        <f t="shared" si="33"/>
        <v>Dark</v>
      </c>
      <c r="P736" t="str">
        <f>_xlfn.XLOOKUP(Orders[[#This Row],[Customer ID]],customers!$A$1:$A$1001,customers!$I$1:$I$1001,,0)</f>
        <v>No</v>
      </c>
    </row>
    <row r="737" spans="1:16" x14ac:dyDescent="0.3">
      <c r="A737" s="2" t="s">
        <v>4642</v>
      </c>
      <c r="B737" s="3">
        <v>44757</v>
      </c>
      <c r="C737" s="2" t="s">
        <v>4643</v>
      </c>
      <c r="D737" t="s">
        <v>6153</v>
      </c>
      <c r="E737" s="2">
        <v>6</v>
      </c>
      <c r="F737" s="2">
        <f>_xlfn.XLOOKUP(C737,customers!$A$1:$A$1001,customers!B736:B1736,,0)</f>
        <v>0</v>
      </c>
      <c r="G737" s="2" t="str">
        <f>IF(_xlfn.XLOOKUP(C737,customers!$A$1:$A$1001,customers!$C$1:$C$1001,,0)=0,"",_xlfn.XLOOKUP(C737,customers!$A$1:$A$1001,customers!$C$1:$C$1001,,0))</f>
        <v>bpollinskf@shinystat.com</v>
      </c>
      <c r="H737" s="2" t="str">
        <f>_xlfn.XLOOKUP(Orders[[#This Row],[Customer ID]],customers!$A$1:$A$1001,customers!$G$1:$G$1001,,0)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4"/>
        <v>21.87</v>
      </c>
      <c r="N737" t="str">
        <f t="shared" si="35"/>
        <v>Excelsa</v>
      </c>
      <c r="O737" t="str">
        <f t="shared" si="33"/>
        <v>Dark</v>
      </c>
      <c r="P737" t="str">
        <f>_xlfn.XLOOKUP(Orders[[#This Row],[Customer ID]],customers!$A$1:$A$1001,customers!$I$1:$I$1001,,0)</f>
        <v>No</v>
      </c>
    </row>
    <row r="738" spans="1:16" x14ac:dyDescent="0.3">
      <c r="A738" s="2" t="s">
        <v>4647</v>
      </c>
      <c r="B738" s="3">
        <v>43508</v>
      </c>
      <c r="C738" s="2" t="s">
        <v>4648</v>
      </c>
      <c r="D738" t="s">
        <v>6143</v>
      </c>
      <c r="E738" s="2">
        <v>2</v>
      </c>
      <c r="F738" s="2">
        <f>_xlfn.XLOOKUP(C738,customers!$A$1:$A$1001,customers!B737:B1737,,0)</f>
        <v>0</v>
      </c>
      <c r="G738" s="2" t="str">
        <f>IF(_xlfn.XLOOKUP(C738,customers!$A$1:$A$1001,customers!$C$1:$C$1001,,0)=0,"",_xlfn.XLOOKUP(C738,customers!$A$1:$A$1001,customers!$C$1:$C$1001,,0))</f>
        <v>jtoyekg@pinterest.com</v>
      </c>
      <c r="H738" s="2" t="str">
        <f>_xlfn.XLOOKUP(Orders[[#This Row],[Customer ID]],customers!$A$1:$A$1001,customers!$G$1:$G$1001,,0)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4"/>
        <v>25.9</v>
      </c>
      <c r="N738" t="str">
        <f t="shared" si="35"/>
        <v>Liberica</v>
      </c>
      <c r="O738" t="str">
        <f t="shared" si="33"/>
        <v>Dark</v>
      </c>
      <c r="P738" t="str">
        <f>_xlfn.XLOOKUP(Orders[[#This Row],[Customer ID]],customers!$A$1:$A$1001,customers!$I$1:$I$1001,,0)</f>
        <v>Yes</v>
      </c>
    </row>
    <row r="739" spans="1:16" x14ac:dyDescent="0.3">
      <c r="A739" s="2" t="s">
        <v>4653</v>
      </c>
      <c r="B739" s="3">
        <v>44447</v>
      </c>
      <c r="C739" s="2" t="s">
        <v>4654</v>
      </c>
      <c r="D739" t="s">
        <v>6155</v>
      </c>
      <c r="E739" s="2">
        <v>5</v>
      </c>
      <c r="F739" s="2">
        <f>_xlfn.XLOOKUP(C739,customers!$A$1:$A$1001,customers!B738:B1738,,0)</f>
        <v>0</v>
      </c>
      <c r="G739" s="2" t="str">
        <f>IF(_xlfn.XLOOKUP(C739,customers!$A$1:$A$1001,customers!$C$1:$C$1001,,0)=0,"",_xlfn.XLOOKUP(C739,customers!$A$1:$A$1001,customers!$C$1:$C$1001,,0))</f>
        <v>clinskillkh@sphinn.com</v>
      </c>
      <c r="H739" s="2" t="str">
        <f>_xlfn.XLOOKUP(Orders[[#This Row],[Customer ID]],customers!$A$1:$A$1001,customers!$G$1:$G$1001,,0)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4"/>
        <v>56.25</v>
      </c>
      <c r="N739" t="str">
        <f t="shared" si="35"/>
        <v>Arabica</v>
      </c>
      <c r="O739" t="str">
        <f t="shared" si="33"/>
        <v>Medium</v>
      </c>
      <c r="P739" t="str">
        <f>_xlfn.XLOOKUP(Orders[[#This Row],[Customer ID]],customers!$A$1:$A$1001,customers!$I$1:$I$1001,,0)</f>
        <v>No</v>
      </c>
    </row>
    <row r="740" spans="1:16" x14ac:dyDescent="0.3">
      <c r="A740" s="2" t="s">
        <v>4659</v>
      </c>
      <c r="B740" s="3">
        <v>43812</v>
      </c>
      <c r="C740" s="2" t="s">
        <v>4660</v>
      </c>
      <c r="D740" t="s">
        <v>6178</v>
      </c>
      <c r="E740" s="2">
        <v>3</v>
      </c>
      <c r="F740" s="2">
        <f>_xlfn.XLOOKUP(C740,customers!$A$1:$A$1001,customers!B739:B1739,,0)</f>
        <v>0</v>
      </c>
      <c r="G740" s="2" t="str">
        <f>IF(_xlfn.XLOOKUP(C740,customers!$A$1:$A$1001,customers!$C$1:$C$1001,,0)=0,"",_xlfn.XLOOKUP(C740,customers!$A$1:$A$1001,customers!$C$1:$C$1001,,0))</f>
        <v>nvigrasski@ezinearticles.com</v>
      </c>
      <c r="H740" s="2" t="str">
        <f>_xlfn.XLOOKUP(Orders[[#This Row],[Customer ID]],customers!$A$1:$A$1001,customers!$G$1:$G$1001,,0)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4"/>
        <v>10.754999999999999</v>
      </c>
      <c r="N740" t="str">
        <f t="shared" si="35"/>
        <v>Robusta</v>
      </c>
      <c r="O740" t="str">
        <f t="shared" si="33"/>
        <v>Light</v>
      </c>
      <c r="P740" t="str">
        <f>_xlfn.XLOOKUP(Orders[[#This Row],[Customer ID]],customers!$A$1:$A$1001,customers!$I$1:$I$1001,,0)</f>
        <v>No</v>
      </c>
    </row>
    <row r="741" spans="1:16" x14ac:dyDescent="0.3">
      <c r="A741" s="2" t="s">
        <v>4665</v>
      </c>
      <c r="B741" s="3">
        <v>44433</v>
      </c>
      <c r="C741" s="2" t="s">
        <v>4434</v>
      </c>
      <c r="D741" t="s">
        <v>6153</v>
      </c>
      <c r="E741" s="2">
        <v>5</v>
      </c>
      <c r="F741" s="2">
        <f>_xlfn.XLOOKUP(C741,customers!$A$1:$A$1001,customers!B740:B1740,,0)</f>
        <v>0</v>
      </c>
      <c r="G741" s="2" t="str">
        <f>IF(_xlfn.XLOOKUP(C741,customers!$A$1:$A$1001,customers!$C$1:$C$1001,,0)=0,"",_xlfn.XLOOKUP(C741,customers!$A$1:$A$1001,customers!$C$1:$C$1001,,0))</f>
        <v>jdymokeje@prnewswire.com</v>
      </c>
      <c r="H741" s="2" t="str">
        <f>_xlfn.XLOOKUP(Orders[[#This Row],[Customer ID]],customers!$A$1:$A$1001,customers!$G$1:$G$1001,,0)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4"/>
        <v>18.225000000000001</v>
      </c>
      <c r="N741" t="str">
        <f t="shared" si="35"/>
        <v>Excelsa</v>
      </c>
      <c r="O741" t="str">
        <f t="shared" si="33"/>
        <v>Dark</v>
      </c>
      <c r="P741" t="str">
        <f>_xlfn.XLOOKUP(Orders[[#This Row],[Customer ID]],customers!$A$1:$A$1001,customers!$I$1:$I$1001,,0)</f>
        <v>No</v>
      </c>
    </row>
    <row r="742" spans="1:16" x14ac:dyDescent="0.3">
      <c r="A742" s="2" t="s">
        <v>4670</v>
      </c>
      <c r="B742" s="3">
        <v>44643</v>
      </c>
      <c r="C742" s="2" t="s">
        <v>4671</v>
      </c>
      <c r="D742" t="s">
        <v>6173</v>
      </c>
      <c r="E742" s="2">
        <v>4</v>
      </c>
      <c r="F742" s="2">
        <f>_xlfn.XLOOKUP(C742,customers!$A$1:$A$1001,customers!B741:B1741,,0)</f>
        <v>0</v>
      </c>
      <c r="G742" s="2" t="str">
        <f>IF(_xlfn.XLOOKUP(C742,customers!$A$1:$A$1001,customers!$C$1:$C$1001,,0)=0,"",_xlfn.XLOOKUP(C742,customers!$A$1:$A$1001,customers!$C$1:$C$1001,,0))</f>
        <v>kcragellkk@google.com</v>
      </c>
      <c r="H742" s="2" t="str">
        <f>_xlfn.XLOOKUP(Orders[[#This Row],[Customer ID]],customers!$A$1:$A$1001,customers!$G$1:$G$1001,,0)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4"/>
        <v>28.679999999999996</v>
      </c>
      <c r="N742" t="str">
        <f t="shared" si="35"/>
        <v>Robusta</v>
      </c>
      <c r="O742" t="str">
        <f t="shared" si="33"/>
        <v>Light</v>
      </c>
      <c r="P742" t="str">
        <f>_xlfn.XLOOKUP(Orders[[#This Row],[Customer ID]],customers!$A$1:$A$1001,customers!$I$1:$I$1001,,0)</f>
        <v>No</v>
      </c>
    </row>
    <row r="743" spans="1:16" x14ac:dyDescent="0.3">
      <c r="A743" s="2" t="s">
        <v>4676</v>
      </c>
      <c r="B743" s="3">
        <v>43566</v>
      </c>
      <c r="C743" s="2" t="s">
        <v>4677</v>
      </c>
      <c r="D743" t="s">
        <v>6159</v>
      </c>
      <c r="E743" s="2">
        <v>2</v>
      </c>
      <c r="F743" s="2">
        <f>_xlfn.XLOOKUP(C743,customers!$A$1:$A$1001,customers!B742:B1742,,0)</f>
        <v>0</v>
      </c>
      <c r="G743" s="2" t="str">
        <f>IF(_xlfn.XLOOKUP(C743,customers!$A$1:$A$1001,customers!$C$1:$C$1001,,0)=0,"",_xlfn.XLOOKUP(C743,customers!$A$1:$A$1001,customers!$C$1:$C$1001,,0))</f>
        <v>libertkl@huffingtonpost.com</v>
      </c>
      <c r="H743" s="2" t="str">
        <f>_xlfn.XLOOKUP(Orders[[#This Row],[Customer ID]],customers!$A$1:$A$1001,customers!$G$1:$G$1001,,0)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4"/>
        <v>8.73</v>
      </c>
      <c r="N743" t="str">
        <f t="shared" si="35"/>
        <v>Liberica</v>
      </c>
      <c r="O743" t="str">
        <f t="shared" si="33"/>
        <v>Medium</v>
      </c>
      <c r="P743" t="str">
        <f>_xlfn.XLOOKUP(Orders[[#This Row],[Customer ID]],customers!$A$1:$A$1001,customers!$I$1:$I$1001,,0)</f>
        <v>No</v>
      </c>
    </row>
    <row r="744" spans="1:16" x14ac:dyDescent="0.3">
      <c r="A744" s="2" t="s">
        <v>4682</v>
      </c>
      <c r="B744" s="3">
        <v>44133</v>
      </c>
      <c r="C744" s="2" t="s">
        <v>4683</v>
      </c>
      <c r="D744" t="s">
        <v>6162</v>
      </c>
      <c r="E744" s="2">
        <v>4</v>
      </c>
      <c r="F744" s="2">
        <f>_xlfn.XLOOKUP(C744,customers!$A$1:$A$1001,customers!B743:B1743,,0)</f>
        <v>0</v>
      </c>
      <c r="G744" s="2" t="str">
        <f>IF(_xlfn.XLOOKUP(C744,customers!$A$1:$A$1001,customers!$C$1:$C$1001,,0)=0,"",_xlfn.XLOOKUP(C744,customers!$A$1:$A$1001,customers!$C$1:$C$1001,,0))</f>
        <v>rlidgeykm@vimeo.com</v>
      </c>
      <c r="H744" s="2" t="str">
        <f>_xlfn.XLOOKUP(Orders[[#This Row],[Customer ID]],customers!$A$1:$A$1001,customers!$G$1:$G$1001,,0)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4"/>
        <v>58.2</v>
      </c>
      <c r="N744" t="str">
        <f t="shared" si="35"/>
        <v>Liberica</v>
      </c>
      <c r="O744" t="str">
        <f t="shared" si="33"/>
        <v>Medium</v>
      </c>
      <c r="P744" t="str">
        <f>_xlfn.XLOOKUP(Orders[[#This Row],[Customer ID]],customers!$A$1:$A$1001,customers!$I$1:$I$1001,,0)</f>
        <v>No</v>
      </c>
    </row>
    <row r="745" spans="1:16" x14ac:dyDescent="0.3">
      <c r="A745" s="2" t="s">
        <v>4688</v>
      </c>
      <c r="B745" s="3">
        <v>44042</v>
      </c>
      <c r="C745" s="2" t="s">
        <v>4689</v>
      </c>
      <c r="D745" t="s">
        <v>6158</v>
      </c>
      <c r="E745" s="2">
        <v>3</v>
      </c>
      <c r="F745" s="2">
        <f>_xlfn.XLOOKUP(C745,customers!$A$1:$A$1001,customers!B744:B1744,,0)</f>
        <v>0</v>
      </c>
      <c r="G745" s="2" t="str">
        <f>IF(_xlfn.XLOOKUP(C745,customers!$A$1:$A$1001,customers!$C$1:$C$1001,,0)=0,"",_xlfn.XLOOKUP(C745,customers!$A$1:$A$1001,customers!$C$1:$C$1001,,0))</f>
        <v>tcastagnekn@wikia.com</v>
      </c>
      <c r="H745" s="2" t="str">
        <f>_xlfn.XLOOKUP(Orders[[#This Row],[Customer ID]],customers!$A$1:$A$1001,customers!$G$1:$G$1001,,0)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4"/>
        <v>17.91</v>
      </c>
      <c r="N745" t="str">
        <f t="shared" si="35"/>
        <v>Arabica</v>
      </c>
      <c r="O745" t="str">
        <f t="shared" si="33"/>
        <v>Dark</v>
      </c>
      <c r="P745" t="str">
        <f>_xlfn.XLOOKUP(Orders[[#This Row],[Customer ID]],customers!$A$1:$A$1001,customers!$I$1:$I$1001,,0)</f>
        <v>No</v>
      </c>
    </row>
    <row r="746" spans="1:16" x14ac:dyDescent="0.3">
      <c r="A746" s="2" t="s">
        <v>4694</v>
      </c>
      <c r="B746" s="3">
        <v>43539</v>
      </c>
      <c r="C746" s="2" t="s">
        <v>4695</v>
      </c>
      <c r="D746" t="s">
        <v>6174</v>
      </c>
      <c r="E746" s="2">
        <v>6</v>
      </c>
      <c r="F746" s="2">
        <f>_xlfn.XLOOKUP(C746,customers!$A$1:$A$1001,customers!B745:B1745,,0)</f>
        <v>0</v>
      </c>
      <c r="G746" s="2" t="str">
        <f>IF(_xlfn.XLOOKUP(C746,customers!$A$1:$A$1001,customers!$C$1:$C$1001,,0)=0,"",_xlfn.XLOOKUP(C746,customers!$A$1:$A$1001,customers!$C$1:$C$1001,,0))</f>
        <v/>
      </c>
      <c r="H746" s="2" t="str">
        <f>_xlfn.XLOOKUP(Orders[[#This Row],[Customer ID]],customers!$A$1:$A$1001,customers!$G$1:$G$1001,,0)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4"/>
        <v>17.91</v>
      </c>
      <c r="N746" t="str">
        <f t="shared" si="35"/>
        <v>Robusta</v>
      </c>
      <c r="O746" t="str">
        <f t="shared" si="33"/>
        <v>Medium</v>
      </c>
      <c r="P746" t="str">
        <f>_xlfn.XLOOKUP(Orders[[#This Row],[Customer ID]],customers!$A$1:$A$1001,customers!$I$1:$I$1001,,0)</f>
        <v>Yes</v>
      </c>
    </row>
    <row r="747" spans="1:16" x14ac:dyDescent="0.3">
      <c r="A747" s="2" t="s">
        <v>4699</v>
      </c>
      <c r="B747" s="3">
        <v>44557</v>
      </c>
      <c r="C747" s="2" t="s">
        <v>4700</v>
      </c>
      <c r="D747" t="s">
        <v>6144</v>
      </c>
      <c r="E747" s="2">
        <v>2</v>
      </c>
      <c r="F747" s="2">
        <f>_xlfn.XLOOKUP(C747,customers!$A$1:$A$1001,customers!B746:B1746,,0)</f>
        <v>0</v>
      </c>
      <c r="G747" s="2" t="str">
        <f>IF(_xlfn.XLOOKUP(C747,customers!$A$1:$A$1001,customers!$C$1:$C$1001,,0)=0,"",_xlfn.XLOOKUP(C747,customers!$A$1:$A$1001,customers!$C$1:$C$1001,,0))</f>
        <v>jhaldenkp@comcast.net</v>
      </c>
      <c r="H747" s="2" t="str">
        <f>_xlfn.XLOOKUP(Orders[[#This Row],[Customer ID]],customers!$A$1:$A$1001,customers!$G$1:$G$1001,,0)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4"/>
        <v>14.58</v>
      </c>
      <c r="N747" t="str">
        <f t="shared" si="35"/>
        <v>Excelsa</v>
      </c>
      <c r="O747" t="str">
        <f t="shared" si="33"/>
        <v>Dark</v>
      </c>
      <c r="P747" t="str">
        <f>_xlfn.XLOOKUP(Orders[[#This Row],[Customer ID]],customers!$A$1:$A$1001,customers!$I$1:$I$1001,,0)</f>
        <v>No</v>
      </c>
    </row>
    <row r="748" spans="1:16" x14ac:dyDescent="0.3">
      <c r="A748" s="2" t="s">
        <v>4705</v>
      </c>
      <c r="B748" s="3">
        <v>43741</v>
      </c>
      <c r="C748" s="2" t="s">
        <v>4706</v>
      </c>
      <c r="D748" t="s">
        <v>6155</v>
      </c>
      <c r="E748" s="2">
        <v>3</v>
      </c>
      <c r="F748" s="2">
        <f>_xlfn.XLOOKUP(C748,customers!$A$1:$A$1001,customers!B747:B1747,,0)</f>
        <v>0</v>
      </c>
      <c r="G748" s="2" t="str">
        <f>IF(_xlfn.XLOOKUP(C748,customers!$A$1:$A$1001,customers!$C$1:$C$1001,,0)=0,"",_xlfn.XLOOKUP(C748,customers!$A$1:$A$1001,customers!$C$1:$C$1001,,0))</f>
        <v>holliffkq@sciencedirect.com</v>
      </c>
      <c r="H748" s="2" t="str">
        <f>_xlfn.XLOOKUP(Orders[[#This Row],[Customer ID]],customers!$A$1:$A$1001,customers!$G$1:$G$1001,,0)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4"/>
        <v>33.75</v>
      </c>
      <c r="N748" t="str">
        <f t="shared" si="35"/>
        <v>Arabica</v>
      </c>
      <c r="O748" t="str">
        <f t="shared" si="33"/>
        <v>Medium</v>
      </c>
      <c r="P748" t="str">
        <f>_xlfn.XLOOKUP(Orders[[#This Row],[Customer ID]],customers!$A$1:$A$1001,customers!$I$1:$I$1001,,0)</f>
        <v>No</v>
      </c>
    </row>
    <row r="749" spans="1:16" x14ac:dyDescent="0.3">
      <c r="A749" s="2" t="s">
        <v>4711</v>
      </c>
      <c r="B749" s="3">
        <v>43501</v>
      </c>
      <c r="C749" s="2" t="s">
        <v>4712</v>
      </c>
      <c r="D749" t="s">
        <v>6160</v>
      </c>
      <c r="E749" s="2">
        <v>4</v>
      </c>
      <c r="F749" s="2">
        <f>_xlfn.XLOOKUP(C749,customers!$A$1:$A$1001,customers!B748:B1748,,0)</f>
        <v>0</v>
      </c>
      <c r="G749" s="2" t="str">
        <f>IF(_xlfn.XLOOKUP(C749,customers!$A$1:$A$1001,customers!$C$1:$C$1001,,0)=0,"",_xlfn.XLOOKUP(C749,customers!$A$1:$A$1001,customers!$C$1:$C$1001,,0))</f>
        <v>tquadrikr@opensource.org</v>
      </c>
      <c r="H749" s="2" t="str">
        <f>_xlfn.XLOOKUP(Orders[[#This Row],[Customer ID]],customers!$A$1:$A$1001,customers!$G$1:$G$1001,,0)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4"/>
        <v>34.92</v>
      </c>
      <c r="N749" t="str">
        <f t="shared" si="35"/>
        <v>Liberica</v>
      </c>
      <c r="O749" t="str">
        <f t="shared" si="33"/>
        <v>Medium</v>
      </c>
      <c r="P749" t="str">
        <f>_xlfn.XLOOKUP(Orders[[#This Row],[Customer ID]],customers!$A$1:$A$1001,customers!$I$1:$I$1001,,0)</f>
        <v>Yes</v>
      </c>
    </row>
    <row r="750" spans="1:16" x14ac:dyDescent="0.3">
      <c r="A750" s="2" t="s">
        <v>4717</v>
      </c>
      <c r="B750" s="3">
        <v>44074</v>
      </c>
      <c r="C750" s="2" t="s">
        <v>4718</v>
      </c>
      <c r="D750" t="s">
        <v>6144</v>
      </c>
      <c r="E750" s="2">
        <v>2</v>
      </c>
      <c r="F750" s="2">
        <f>_xlfn.XLOOKUP(C750,customers!$A$1:$A$1001,customers!B749:B1749,,0)</f>
        <v>0</v>
      </c>
      <c r="G750" s="2" t="str">
        <f>IF(_xlfn.XLOOKUP(C750,customers!$A$1:$A$1001,customers!$C$1:$C$1001,,0)=0,"",_xlfn.XLOOKUP(C750,customers!$A$1:$A$1001,customers!$C$1:$C$1001,,0))</f>
        <v>feshmadeks@umn.edu</v>
      </c>
      <c r="H750" s="2" t="str">
        <f>_xlfn.XLOOKUP(Orders[[#This Row],[Customer ID]],customers!$A$1:$A$1001,customers!$G$1:$G$1001,,0)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4"/>
        <v>14.58</v>
      </c>
      <c r="N750" t="str">
        <f t="shared" si="35"/>
        <v>Excelsa</v>
      </c>
      <c r="O750" t="str">
        <f t="shared" si="33"/>
        <v>Dark</v>
      </c>
      <c r="P750" t="str">
        <f>_xlfn.XLOOKUP(Orders[[#This Row],[Customer ID]],customers!$A$1:$A$1001,customers!$I$1:$I$1001,,0)</f>
        <v>No</v>
      </c>
    </row>
    <row r="751" spans="1:16" x14ac:dyDescent="0.3">
      <c r="A751" s="2" t="s">
        <v>4723</v>
      </c>
      <c r="B751" s="3">
        <v>44209</v>
      </c>
      <c r="C751" s="2" t="s">
        <v>4724</v>
      </c>
      <c r="D751" t="s">
        <v>6163</v>
      </c>
      <c r="E751" s="2">
        <v>2</v>
      </c>
      <c r="F751" s="2">
        <f>_xlfn.XLOOKUP(C751,customers!$A$1:$A$1001,customers!B750:B1750,,0)</f>
        <v>0</v>
      </c>
      <c r="G751" s="2" t="str">
        <f>IF(_xlfn.XLOOKUP(C751,customers!$A$1:$A$1001,customers!$C$1:$C$1001,,0)=0,"",_xlfn.XLOOKUP(C751,customers!$A$1:$A$1001,customers!$C$1:$C$1001,,0))</f>
        <v>moilierkt@paginegialle.it</v>
      </c>
      <c r="H751" s="2" t="str">
        <f>_xlfn.XLOOKUP(Orders[[#This Row],[Customer ID]],customers!$A$1:$A$1001,customers!$G$1:$G$1001,,0)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4"/>
        <v>5.3699999999999992</v>
      </c>
      <c r="N751" t="str">
        <f t="shared" si="35"/>
        <v>Robusta</v>
      </c>
      <c r="O751" t="str">
        <f t="shared" si="33"/>
        <v>Dark</v>
      </c>
      <c r="P751" t="str">
        <f>_xlfn.XLOOKUP(Orders[[#This Row],[Customer ID]],customers!$A$1:$A$1001,customers!$I$1:$I$1001,,0)</f>
        <v>Yes</v>
      </c>
    </row>
    <row r="752" spans="1:16" x14ac:dyDescent="0.3">
      <c r="A752" s="2" t="s">
        <v>4730</v>
      </c>
      <c r="B752" s="3">
        <v>44277</v>
      </c>
      <c r="C752" s="2" t="s">
        <v>4731</v>
      </c>
      <c r="D752" t="s">
        <v>6146</v>
      </c>
      <c r="E752" s="2">
        <v>1</v>
      </c>
      <c r="F752" s="2">
        <f>_xlfn.XLOOKUP(C752,customers!$A$1:$A$1001,customers!B751:B1751,,0)</f>
        <v>0</v>
      </c>
      <c r="G752" s="2" t="str">
        <f>IF(_xlfn.XLOOKUP(C752,customers!$A$1:$A$1001,customers!$C$1:$C$1001,,0)=0,"",_xlfn.XLOOKUP(C752,customers!$A$1:$A$1001,customers!$C$1:$C$1001,,0))</f>
        <v/>
      </c>
      <c r="H752" s="2" t="str">
        <f>_xlfn.XLOOKUP(Orders[[#This Row],[Customer ID]],customers!$A$1:$A$1001,customers!$G$1:$G$1001,,0)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4"/>
        <v>5.97</v>
      </c>
      <c r="N752" t="str">
        <f t="shared" si="35"/>
        <v>Robusta</v>
      </c>
      <c r="O752" t="str">
        <f t="shared" si="33"/>
        <v>Medium</v>
      </c>
      <c r="P752" t="str">
        <f>_xlfn.XLOOKUP(Orders[[#This Row],[Customer ID]],customers!$A$1:$A$1001,customers!$I$1:$I$1001,,0)</f>
        <v>Yes</v>
      </c>
    </row>
    <row r="753" spans="1:16" x14ac:dyDescent="0.3">
      <c r="A753" s="2" t="s">
        <v>4735</v>
      </c>
      <c r="B753" s="3">
        <v>43847</v>
      </c>
      <c r="C753" s="2" t="s">
        <v>4736</v>
      </c>
      <c r="D753" t="s">
        <v>6161</v>
      </c>
      <c r="E753" s="2">
        <v>2</v>
      </c>
      <c r="F753" s="2">
        <f>_xlfn.XLOOKUP(C753,customers!$A$1:$A$1001,customers!B752:B1752,,0)</f>
        <v>0</v>
      </c>
      <c r="G753" s="2" t="str">
        <f>IF(_xlfn.XLOOKUP(C753,customers!$A$1:$A$1001,customers!$C$1:$C$1001,,0)=0,"",_xlfn.XLOOKUP(C753,customers!$A$1:$A$1001,customers!$C$1:$C$1001,,0))</f>
        <v>vshoebothamkv@redcross.org</v>
      </c>
      <c r="H753" s="2" t="str">
        <f>_xlfn.XLOOKUP(Orders[[#This Row],[Customer ID]],customers!$A$1:$A$1001,customers!$G$1:$G$1001,,0)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4"/>
        <v>19.02</v>
      </c>
      <c r="N753" t="str">
        <f t="shared" si="35"/>
        <v>Liberica</v>
      </c>
      <c r="O753" t="str">
        <f t="shared" si="33"/>
        <v>Light</v>
      </c>
      <c r="P753" t="str">
        <f>_xlfn.XLOOKUP(Orders[[#This Row],[Customer ID]],customers!$A$1:$A$1001,customers!$I$1:$I$1001,,0)</f>
        <v>No</v>
      </c>
    </row>
    <row r="754" spans="1:16" x14ac:dyDescent="0.3">
      <c r="A754" s="2" t="s">
        <v>4741</v>
      </c>
      <c r="B754" s="3">
        <v>43648</v>
      </c>
      <c r="C754" s="2" t="s">
        <v>4742</v>
      </c>
      <c r="D754" t="s">
        <v>6141</v>
      </c>
      <c r="E754" s="2">
        <v>2</v>
      </c>
      <c r="F754" s="2">
        <f>_xlfn.XLOOKUP(C754,customers!$A$1:$A$1001,customers!B753:B1753,,0)</f>
        <v>0</v>
      </c>
      <c r="G754" s="2" t="str">
        <f>IF(_xlfn.XLOOKUP(C754,customers!$A$1:$A$1001,customers!$C$1:$C$1001,,0)=0,"",_xlfn.XLOOKUP(C754,customers!$A$1:$A$1001,customers!$C$1:$C$1001,,0))</f>
        <v>bsterkekw@biblegateway.com</v>
      </c>
      <c r="H754" s="2" t="str">
        <f>_xlfn.XLOOKUP(Orders[[#This Row],[Customer ID]],customers!$A$1:$A$1001,customers!$G$1:$G$1001,,0)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4"/>
        <v>27.5</v>
      </c>
      <c r="N754" t="str">
        <f t="shared" si="35"/>
        <v>Excelsa</v>
      </c>
      <c r="O754" t="str">
        <f t="shared" si="33"/>
        <v>Medium</v>
      </c>
      <c r="P754" t="str">
        <f>_xlfn.XLOOKUP(Orders[[#This Row],[Customer ID]],customers!$A$1:$A$1001,customers!$I$1:$I$1001,,0)</f>
        <v>Yes</v>
      </c>
    </row>
    <row r="755" spans="1:16" x14ac:dyDescent="0.3">
      <c r="A755" s="2" t="s">
        <v>4747</v>
      </c>
      <c r="B755" s="3">
        <v>44704</v>
      </c>
      <c r="C755" s="2" t="s">
        <v>4748</v>
      </c>
      <c r="D755" t="s">
        <v>6158</v>
      </c>
      <c r="E755" s="2">
        <v>5</v>
      </c>
      <c r="F755" s="2">
        <f>_xlfn.XLOOKUP(C755,customers!$A$1:$A$1001,customers!B754:B1754,,0)</f>
        <v>0</v>
      </c>
      <c r="G755" s="2" t="str">
        <f>IF(_xlfn.XLOOKUP(C755,customers!$A$1:$A$1001,customers!$C$1:$C$1001,,0)=0,"",_xlfn.XLOOKUP(C755,customers!$A$1:$A$1001,customers!$C$1:$C$1001,,0))</f>
        <v>scaponkx@craigslist.org</v>
      </c>
      <c r="H755" s="2" t="str">
        <f>_xlfn.XLOOKUP(Orders[[#This Row],[Customer ID]],customers!$A$1:$A$1001,customers!$G$1:$G$1001,,0)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4"/>
        <v>29.849999999999998</v>
      </c>
      <c r="N755" t="str">
        <f t="shared" si="35"/>
        <v>Arabica</v>
      </c>
      <c r="O755" t="str">
        <f t="shared" si="33"/>
        <v>Dark</v>
      </c>
      <c r="P755" t="str">
        <f>_xlfn.XLOOKUP(Orders[[#This Row],[Customer ID]],customers!$A$1:$A$1001,customers!$I$1:$I$1001,,0)</f>
        <v>No</v>
      </c>
    </row>
    <row r="756" spans="1:16" x14ac:dyDescent="0.3">
      <c r="A756" s="2" t="s">
        <v>4753</v>
      </c>
      <c r="B756" s="3">
        <v>44726</v>
      </c>
      <c r="C756" s="2" t="s">
        <v>4434</v>
      </c>
      <c r="D756" t="s">
        <v>6154</v>
      </c>
      <c r="E756" s="2">
        <v>6</v>
      </c>
      <c r="F756" s="2">
        <f>_xlfn.XLOOKUP(C756,customers!$A$1:$A$1001,customers!B755:B1755,,0)</f>
        <v>0</v>
      </c>
      <c r="G756" s="2" t="str">
        <f>IF(_xlfn.XLOOKUP(C756,customers!$A$1:$A$1001,customers!$C$1:$C$1001,,0)=0,"",_xlfn.XLOOKUP(C756,customers!$A$1:$A$1001,customers!$C$1:$C$1001,,0))</f>
        <v>jdymokeje@prnewswire.com</v>
      </c>
      <c r="H756" s="2" t="str">
        <f>_xlfn.XLOOKUP(Orders[[#This Row],[Customer ID]],customers!$A$1:$A$1001,customers!$G$1:$G$1001,,0)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4"/>
        <v>17.91</v>
      </c>
      <c r="N756" t="str">
        <f t="shared" si="35"/>
        <v>Arabica</v>
      </c>
      <c r="O756" t="str">
        <f t="shared" si="33"/>
        <v>Dark</v>
      </c>
      <c r="P756" t="str">
        <f>_xlfn.XLOOKUP(Orders[[#This Row],[Customer ID]],customers!$A$1:$A$1001,customers!$I$1:$I$1001,,0)</f>
        <v>No</v>
      </c>
    </row>
    <row r="757" spans="1:16" x14ac:dyDescent="0.3">
      <c r="A757" s="2" t="s">
        <v>4758</v>
      </c>
      <c r="B757" s="3">
        <v>44397</v>
      </c>
      <c r="C757" s="2" t="s">
        <v>4759</v>
      </c>
      <c r="D757" t="s">
        <v>6145</v>
      </c>
      <c r="E757" s="2">
        <v>6</v>
      </c>
      <c r="F757" s="2">
        <f>_xlfn.XLOOKUP(C757,customers!$A$1:$A$1001,customers!B756:B1756,,0)</f>
        <v>0</v>
      </c>
      <c r="G757" s="2" t="str">
        <f>IF(_xlfn.XLOOKUP(C757,customers!$A$1:$A$1001,customers!$C$1:$C$1001,,0)=0,"",_xlfn.XLOOKUP(C757,customers!$A$1:$A$1001,customers!$C$1:$C$1001,,0))</f>
        <v>fconstancekz@ifeng.com</v>
      </c>
      <c r="H757" s="2" t="str">
        <f>_xlfn.XLOOKUP(Orders[[#This Row],[Customer ID]],customers!$A$1:$A$1001,customers!$G$1:$G$1001,,0)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4"/>
        <v>28.53</v>
      </c>
      <c r="N757" t="str">
        <f t="shared" si="35"/>
        <v>Liberica</v>
      </c>
      <c r="O757" t="str">
        <f t="shared" si="33"/>
        <v>Light</v>
      </c>
      <c r="P757" t="str">
        <f>_xlfn.XLOOKUP(Orders[[#This Row],[Customer ID]],customers!$A$1:$A$1001,customers!$I$1:$I$1001,,0)</f>
        <v>No</v>
      </c>
    </row>
    <row r="758" spans="1:16" x14ac:dyDescent="0.3">
      <c r="A758" s="2" t="s">
        <v>4764</v>
      </c>
      <c r="B758" s="3">
        <v>44715</v>
      </c>
      <c r="C758" s="2" t="s">
        <v>4765</v>
      </c>
      <c r="D758" t="s">
        <v>6177</v>
      </c>
      <c r="E758" s="2">
        <v>4</v>
      </c>
      <c r="F758" s="2">
        <f>_xlfn.XLOOKUP(C758,customers!$A$1:$A$1001,customers!B757:B1757,,0)</f>
        <v>0</v>
      </c>
      <c r="G758" s="2" t="str">
        <f>IF(_xlfn.XLOOKUP(C758,customers!$A$1:$A$1001,customers!$C$1:$C$1001,,0)=0,"",_xlfn.XLOOKUP(C758,customers!$A$1:$A$1001,customers!$C$1:$C$1001,,0))</f>
        <v>fsulmanl0@washington.edu</v>
      </c>
      <c r="H758" s="2" t="str">
        <f>_xlfn.XLOOKUP(Orders[[#This Row],[Customer ID]],customers!$A$1:$A$1001,customers!$G$1:$G$1001,,0)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4"/>
        <v>35.799999999999997</v>
      </c>
      <c r="N758" t="str">
        <f t="shared" si="35"/>
        <v>Robusta</v>
      </c>
      <c r="O758" t="str">
        <f t="shared" si="33"/>
        <v>Dark</v>
      </c>
      <c r="P758" t="str">
        <f>_xlfn.XLOOKUP(Orders[[#This Row],[Customer ID]],customers!$A$1:$A$1001,customers!$I$1:$I$1001,,0)</f>
        <v>Yes</v>
      </c>
    </row>
    <row r="759" spans="1:16" x14ac:dyDescent="0.3">
      <c r="A759" s="2" t="s">
        <v>4770</v>
      </c>
      <c r="B759" s="3">
        <v>43977</v>
      </c>
      <c r="C759" s="2" t="s">
        <v>4771</v>
      </c>
      <c r="D759" t="s">
        <v>6158</v>
      </c>
      <c r="E759" s="2">
        <v>3</v>
      </c>
      <c r="F759" s="2">
        <f>_xlfn.XLOOKUP(C759,customers!$A$1:$A$1001,customers!B758:B1758,,0)</f>
        <v>0</v>
      </c>
      <c r="G759" s="2" t="str">
        <f>IF(_xlfn.XLOOKUP(C759,customers!$A$1:$A$1001,customers!$C$1:$C$1001,,0)=0,"",_xlfn.XLOOKUP(C759,customers!$A$1:$A$1001,customers!$C$1:$C$1001,,0))</f>
        <v>dhollymanl1@ibm.com</v>
      </c>
      <c r="H759" s="2" t="str">
        <f>_xlfn.XLOOKUP(Orders[[#This Row],[Customer ID]],customers!$A$1:$A$1001,customers!$G$1:$G$1001,,0)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4"/>
        <v>17.91</v>
      </c>
      <c r="N759" t="str">
        <f t="shared" si="35"/>
        <v>Arabica</v>
      </c>
      <c r="O759" t="str">
        <f t="shared" si="33"/>
        <v>Dark</v>
      </c>
      <c r="P759" t="str">
        <f>_xlfn.XLOOKUP(Orders[[#This Row],[Customer ID]],customers!$A$1:$A$1001,customers!$I$1:$I$1001,,0)</f>
        <v>Yes</v>
      </c>
    </row>
    <row r="760" spans="1:16" x14ac:dyDescent="0.3">
      <c r="A760" s="2" t="s">
        <v>4776</v>
      </c>
      <c r="B760" s="3">
        <v>43672</v>
      </c>
      <c r="C760" s="2" t="s">
        <v>4777</v>
      </c>
      <c r="D760" t="s">
        <v>6177</v>
      </c>
      <c r="E760" s="2">
        <v>1</v>
      </c>
      <c r="F760" s="2">
        <f>_xlfn.XLOOKUP(C760,customers!$A$1:$A$1001,customers!B759:B1759,,0)</f>
        <v>0</v>
      </c>
      <c r="G760" s="2" t="str">
        <f>IF(_xlfn.XLOOKUP(C760,customers!$A$1:$A$1001,customers!$C$1:$C$1001,,0)=0,"",_xlfn.XLOOKUP(C760,customers!$A$1:$A$1001,customers!$C$1:$C$1001,,0))</f>
        <v>lnardonil2@hao123.com</v>
      </c>
      <c r="H760" s="2" t="str">
        <f>_xlfn.XLOOKUP(Orders[[#This Row],[Customer ID]],customers!$A$1:$A$1001,customers!$G$1:$G$1001,,0)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4"/>
        <v>8.9499999999999993</v>
      </c>
      <c r="N760" t="str">
        <f t="shared" si="35"/>
        <v>Robusta</v>
      </c>
      <c r="O760" t="str">
        <f t="shared" si="33"/>
        <v>Dark</v>
      </c>
      <c r="P760" t="str">
        <f>_xlfn.XLOOKUP(Orders[[#This Row],[Customer ID]],customers!$A$1:$A$1001,customers!$I$1:$I$1001,,0)</f>
        <v>No</v>
      </c>
    </row>
    <row r="761" spans="1:16" x14ac:dyDescent="0.3">
      <c r="A761" s="2" t="s">
        <v>4781</v>
      </c>
      <c r="B761" s="3">
        <v>44126</v>
      </c>
      <c r="C761" s="2" t="s">
        <v>4782</v>
      </c>
      <c r="D761" t="s">
        <v>6165</v>
      </c>
      <c r="E761" s="2">
        <v>1</v>
      </c>
      <c r="F761" s="2">
        <f>_xlfn.XLOOKUP(C761,customers!$A$1:$A$1001,customers!B760:B1760,,0)</f>
        <v>0</v>
      </c>
      <c r="G761" s="2" t="str">
        <f>IF(_xlfn.XLOOKUP(C761,customers!$A$1:$A$1001,customers!$C$1:$C$1001,,0)=0,"",_xlfn.XLOOKUP(C761,customers!$A$1:$A$1001,customers!$C$1:$C$1001,,0))</f>
        <v>dyarhaml3@moonfruit.com</v>
      </c>
      <c r="H761" s="2" t="str">
        <f>_xlfn.XLOOKUP(Orders[[#This Row],[Customer ID]],customers!$A$1:$A$1001,customers!$G$1:$G$1001,,0)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4"/>
        <v>29.784999999999997</v>
      </c>
      <c r="N761" t="str">
        <f t="shared" si="35"/>
        <v>Liberica</v>
      </c>
      <c r="O761" t="str">
        <f t="shared" si="33"/>
        <v>Dark</v>
      </c>
      <c r="P761" t="str">
        <f>_xlfn.XLOOKUP(Orders[[#This Row],[Customer ID]],customers!$A$1:$A$1001,customers!$I$1:$I$1001,,0)</f>
        <v>Yes</v>
      </c>
    </row>
    <row r="762" spans="1:16" x14ac:dyDescent="0.3">
      <c r="A762" s="2" t="s">
        <v>4787</v>
      </c>
      <c r="B762" s="3">
        <v>44189</v>
      </c>
      <c r="C762" s="2" t="s">
        <v>4788</v>
      </c>
      <c r="D762" t="s">
        <v>6176</v>
      </c>
      <c r="E762" s="2">
        <v>5</v>
      </c>
      <c r="F762" s="2">
        <f>_xlfn.XLOOKUP(C762,customers!$A$1:$A$1001,customers!B761:B1761,,0)</f>
        <v>0</v>
      </c>
      <c r="G762" s="2" t="str">
        <f>IF(_xlfn.XLOOKUP(C762,customers!$A$1:$A$1001,customers!$C$1:$C$1001,,0)=0,"",_xlfn.XLOOKUP(C762,customers!$A$1:$A$1001,customers!$C$1:$C$1001,,0))</f>
        <v>aferreal4@wikia.com</v>
      </c>
      <c r="H762" s="2" t="str">
        <f>_xlfn.XLOOKUP(Orders[[#This Row],[Customer ID]],customers!$A$1:$A$1001,customers!$G$1:$G$1001,,0)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4"/>
        <v>44.55</v>
      </c>
      <c r="N762" t="str">
        <f t="shared" si="35"/>
        <v>Excelsa</v>
      </c>
      <c r="O762" t="str">
        <f t="shared" si="33"/>
        <v>Light</v>
      </c>
      <c r="P762" t="str">
        <f>_xlfn.XLOOKUP(Orders[[#This Row],[Customer ID]],customers!$A$1:$A$1001,customers!$I$1:$I$1001,,0)</f>
        <v>No</v>
      </c>
    </row>
    <row r="763" spans="1:16" x14ac:dyDescent="0.3">
      <c r="A763" s="2" t="s">
        <v>4792</v>
      </c>
      <c r="B763" s="3">
        <v>43714</v>
      </c>
      <c r="C763" s="2" t="s">
        <v>4793</v>
      </c>
      <c r="D763" t="s">
        <v>6171</v>
      </c>
      <c r="E763" s="2">
        <v>6</v>
      </c>
      <c r="F763" s="2">
        <f>_xlfn.XLOOKUP(C763,customers!$A$1:$A$1001,customers!B762:B1762,,0)</f>
        <v>0</v>
      </c>
      <c r="G763" s="2" t="str">
        <f>IF(_xlfn.XLOOKUP(C763,customers!$A$1:$A$1001,customers!$C$1:$C$1001,,0)=0,"",_xlfn.XLOOKUP(C763,customers!$A$1:$A$1001,customers!$C$1:$C$1001,,0))</f>
        <v>ckendrickl5@webnode.com</v>
      </c>
      <c r="H763" s="2" t="str">
        <f>_xlfn.XLOOKUP(Orders[[#This Row],[Customer ID]],customers!$A$1:$A$1001,customers!$G$1:$G$1001,,0)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4"/>
        <v>89.1</v>
      </c>
      <c r="N763" t="str">
        <f t="shared" si="35"/>
        <v>Excelsa</v>
      </c>
      <c r="O763" t="str">
        <f t="shared" si="33"/>
        <v>Light</v>
      </c>
      <c r="P763" t="str">
        <f>_xlfn.XLOOKUP(Orders[[#This Row],[Customer ID]],customers!$A$1:$A$1001,customers!$I$1:$I$1001,,0)</f>
        <v>Yes</v>
      </c>
    </row>
    <row r="764" spans="1:16" x14ac:dyDescent="0.3">
      <c r="A764" s="2" t="s">
        <v>4797</v>
      </c>
      <c r="B764" s="3">
        <v>43563</v>
      </c>
      <c r="C764" s="2" t="s">
        <v>4798</v>
      </c>
      <c r="D764" t="s">
        <v>6160</v>
      </c>
      <c r="E764" s="2">
        <v>5</v>
      </c>
      <c r="F764" s="2">
        <f>_xlfn.XLOOKUP(C764,customers!$A$1:$A$1001,customers!B763:B1763,,0)</f>
        <v>0</v>
      </c>
      <c r="G764" s="2" t="str">
        <f>IF(_xlfn.XLOOKUP(C764,customers!$A$1:$A$1001,customers!$C$1:$C$1001,,0)=0,"",_xlfn.XLOOKUP(C764,customers!$A$1:$A$1001,customers!$C$1:$C$1001,,0))</f>
        <v>sdanilchikl6@mit.edu</v>
      </c>
      <c r="H764" s="2" t="str">
        <f>_xlfn.XLOOKUP(Orders[[#This Row],[Customer ID]],customers!$A$1:$A$1001,customers!$G$1:$G$1001,,0)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4"/>
        <v>43.650000000000006</v>
      </c>
      <c r="N764" t="str">
        <f t="shared" si="35"/>
        <v>Liberica</v>
      </c>
      <c r="O764" t="str">
        <f t="shared" si="33"/>
        <v>Medium</v>
      </c>
      <c r="P764" t="str">
        <f>_xlfn.XLOOKUP(Orders[[#This Row],[Customer ID]],customers!$A$1:$A$1001,customers!$I$1:$I$1001,,0)</f>
        <v>No</v>
      </c>
    </row>
    <row r="765" spans="1:16" x14ac:dyDescent="0.3">
      <c r="A765" s="2" t="s">
        <v>4803</v>
      </c>
      <c r="B765" s="3">
        <v>44587</v>
      </c>
      <c r="C765" s="2" t="s">
        <v>4804</v>
      </c>
      <c r="D765" t="s">
        <v>6180</v>
      </c>
      <c r="E765" s="2">
        <v>3</v>
      </c>
      <c r="F765" s="2">
        <f>_xlfn.XLOOKUP(C765,customers!$A$1:$A$1001,customers!B764:B1764,,0)</f>
        <v>0</v>
      </c>
      <c r="G765" s="2" t="str">
        <f>IF(_xlfn.XLOOKUP(C765,customers!$A$1:$A$1001,customers!$C$1:$C$1001,,0)=0,"",_xlfn.XLOOKUP(C765,customers!$A$1:$A$1001,customers!$C$1:$C$1001,,0))</f>
        <v/>
      </c>
      <c r="H765" s="2" t="str">
        <f>_xlfn.XLOOKUP(Orders[[#This Row],[Customer ID]],customers!$A$1:$A$1001,customers!$G$1:$G$1001,,0)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4"/>
        <v>23.31</v>
      </c>
      <c r="N765" t="str">
        <f t="shared" si="35"/>
        <v>Arabica</v>
      </c>
      <c r="O765" t="str">
        <f t="shared" si="33"/>
        <v>Light</v>
      </c>
      <c r="P765" t="str">
        <f>_xlfn.XLOOKUP(Orders[[#This Row],[Customer ID]],customers!$A$1:$A$1001,customers!$I$1:$I$1001,,0)</f>
        <v>No</v>
      </c>
    </row>
    <row r="766" spans="1:16" x14ac:dyDescent="0.3">
      <c r="A766" s="2" t="s">
        <v>4808</v>
      </c>
      <c r="B766" s="3">
        <v>43797</v>
      </c>
      <c r="C766" s="2" t="s">
        <v>4809</v>
      </c>
      <c r="D766" t="s">
        <v>6182</v>
      </c>
      <c r="E766" s="2">
        <v>6</v>
      </c>
      <c r="F766" s="2">
        <f>_xlfn.XLOOKUP(C766,customers!$A$1:$A$1001,customers!B765:B1765,,0)</f>
        <v>0</v>
      </c>
      <c r="G766" s="2" t="str">
        <f>IF(_xlfn.XLOOKUP(C766,customers!$A$1:$A$1001,customers!$C$1:$C$1001,,0)=0,"",_xlfn.XLOOKUP(C766,customers!$A$1:$A$1001,customers!$C$1:$C$1001,,0))</f>
        <v>bfolomkinl8@yolasite.com</v>
      </c>
      <c r="H766" s="2" t="str">
        <f>_xlfn.XLOOKUP(Orders[[#This Row],[Customer ID]],customers!$A$1:$A$1001,customers!$G$1:$G$1001,,0)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4"/>
        <v>178.70999999999998</v>
      </c>
      <c r="N766" t="str">
        <f t="shared" si="35"/>
        <v>Arabica</v>
      </c>
      <c r="O766" t="str">
        <f t="shared" si="33"/>
        <v>Light</v>
      </c>
      <c r="P766" t="str">
        <f>_xlfn.XLOOKUP(Orders[[#This Row],[Customer ID]],customers!$A$1:$A$1001,customers!$I$1:$I$1001,,0)</f>
        <v>Yes</v>
      </c>
    </row>
    <row r="767" spans="1:16" x14ac:dyDescent="0.3">
      <c r="A767" s="2" t="s">
        <v>4814</v>
      </c>
      <c r="B767" s="3">
        <v>43667</v>
      </c>
      <c r="C767" s="2" t="s">
        <v>4815</v>
      </c>
      <c r="D767" t="s">
        <v>6138</v>
      </c>
      <c r="E767" s="2">
        <v>6</v>
      </c>
      <c r="F767" s="2">
        <f>_xlfn.XLOOKUP(C767,customers!$A$1:$A$1001,customers!B766:B1766,,0)</f>
        <v>0</v>
      </c>
      <c r="G767" s="2" t="str">
        <f>IF(_xlfn.XLOOKUP(C767,customers!$A$1:$A$1001,customers!$C$1:$C$1001,,0)=0,"",_xlfn.XLOOKUP(C767,customers!$A$1:$A$1001,customers!$C$1:$C$1001,,0))</f>
        <v>rpursglovel9@biblegateway.com</v>
      </c>
      <c r="H767" s="2" t="str">
        <f>_xlfn.XLOOKUP(Orders[[#This Row],[Customer ID]],customers!$A$1:$A$1001,customers!$G$1:$G$1001,,0)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4"/>
        <v>59.699999999999996</v>
      </c>
      <c r="N767" t="str">
        <f t="shared" si="35"/>
        <v>Robusta</v>
      </c>
      <c r="O767" t="str">
        <f t="shared" si="33"/>
        <v>Medium</v>
      </c>
      <c r="P767" t="str">
        <f>_xlfn.XLOOKUP(Orders[[#This Row],[Customer ID]],customers!$A$1:$A$1001,customers!$I$1:$I$1001,,0)</f>
        <v>Yes</v>
      </c>
    </row>
    <row r="768" spans="1:16" x14ac:dyDescent="0.3">
      <c r="A768" s="2" t="s">
        <v>4814</v>
      </c>
      <c r="B768" s="3">
        <v>43667</v>
      </c>
      <c r="C768" s="2" t="s">
        <v>4815</v>
      </c>
      <c r="D768" t="s">
        <v>6180</v>
      </c>
      <c r="E768" s="2">
        <v>2</v>
      </c>
      <c r="F768" s="2">
        <f>_xlfn.XLOOKUP(C768,customers!$A$1:$A$1001,customers!B767:B1767,,0)</f>
        <v>0</v>
      </c>
      <c r="G768" s="2" t="str">
        <f>IF(_xlfn.XLOOKUP(C768,customers!$A$1:$A$1001,customers!$C$1:$C$1001,,0)=0,"",_xlfn.XLOOKUP(C768,customers!$A$1:$A$1001,customers!$C$1:$C$1001,,0))</f>
        <v>rpursglovel9@biblegateway.com</v>
      </c>
      <c r="H768" s="2" t="str">
        <f>_xlfn.XLOOKUP(Orders[[#This Row],[Customer ID]],customers!$A$1:$A$1001,customers!$G$1:$G$1001,,0)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4"/>
        <v>15.54</v>
      </c>
      <c r="N768" t="str">
        <f t="shared" si="35"/>
        <v>Arabica</v>
      </c>
      <c r="O768" t="str">
        <f t="shared" si="33"/>
        <v>Light</v>
      </c>
      <c r="P768" t="str">
        <f>_xlfn.XLOOKUP(Orders[[#This Row],[Customer ID]],customers!$A$1:$A$1001,customers!$I$1:$I$1001,,0)</f>
        <v>Yes</v>
      </c>
    </row>
    <row r="769" spans="1:16" x14ac:dyDescent="0.3">
      <c r="A769" s="2" t="s">
        <v>4825</v>
      </c>
      <c r="B769" s="3">
        <v>44267</v>
      </c>
      <c r="C769" s="2" t="s">
        <v>4759</v>
      </c>
      <c r="D769" t="s">
        <v>6182</v>
      </c>
      <c r="E769" s="2">
        <v>3</v>
      </c>
      <c r="F769" s="2">
        <f>_xlfn.XLOOKUP(C769,customers!$A$1:$A$1001,customers!B768:B1768,,0)</f>
        <v>0</v>
      </c>
      <c r="G769" s="2" t="str">
        <f>IF(_xlfn.XLOOKUP(C769,customers!$A$1:$A$1001,customers!$C$1:$C$1001,,0)=0,"",_xlfn.XLOOKUP(C769,customers!$A$1:$A$1001,customers!$C$1:$C$1001,,0))</f>
        <v>fconstancekz@ifeng.com</v>
      </c>
      <c r="H769" s="2" t="str">
        <f>_xlfn.XLOOKUP(Orders[[#This Row],[Customer ID]],customers!$A$1:$A$1001,customers!$G$1:$G$1001,,0)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4"/>
        <v>89.35499999999999</v>
      </c>
      <c r="N769" t="str">
        <f t="shared" si="35"/>
        <v>Arabica</v>
      </c>
      <c r="O769" t="str">
        <f t="shared" si="33"/>
        <v>Light</v>
      </c>
      <c r="P769" t="str">
        <f>_xlfn.XLOOKUP(Orders[[#This Row],[Customer ID]],customers!$A$1:$A$1001,customers!$I$1:$I$1001,,0)</f>
        <v>No</v>
      </c>
    </row>
    <row r="770" spans="1:16" x14ac:dyDescent="0.3">
      <c r="A770" s="2" t="s">
        <v>4831</v>
      </c>
      <c r="B770" s="3">
        <v>44562</v>
      </c>
      <c r="C770" s="2" t="s">
        <v>4759</v>
      </c>
      <c r="D770" t="s">
        <v>6179</v>
      </c>
      <c r="E770" s="2">
        <v>2</v>
      </c>
      <c r="F770" s="2">
        <f>_xlfn.XLOOKUP(C770,customers!$A$1:$A$1001,customers!B769:B1769,,0)</f>
        <v>0</v>
      </c>
      <c r="G770" s="2" t="str">
        <f>IF(_xlfn.XLOOKUP(C770,customers!$A$1:$A$1001,customers!$C$1:$C$1001,,0)=0,"",_xlfn.XLOOKUP(C770,customers!$A$1:$A$1001,customers!$C$1:$C$1001,,0))</f>
        <v>fconstancekz@ifeng.com</v>
      </c>
      <c r="H770" s="2" t="str">
        <f>_xlfn.XLOOKUP(Orders[[#This Row],[Customer ID]],customers!$A$1:$A$1001,customers!$G$1:$G$1001,,0)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4"/>
        <v>23.9</v>
      </c>
      <c r="N770" t="str">
        <f t="shared" si="35"/>
        <v>Robusta</v>
      </c>
      <c r="O770" t="str">
        <f t="shared" ref="O770:O833" si="36">IF(J770="M","Medium",IF(J770="L","Light",IF(J770="D","Dark","")))</f>
        <v>Light</v>
      </c>
      <c r="P770" t="str">
        <f>_xlfn.XLOOKUP(Orders[[#This Row],[Customer ID]],customers!$A$1:$A$1001,customers!$I$1:$I$1001,,0)</f>
        <v>No</v>
      </c>
    </row>
    <row r="771" spans="1:16" x14ac:dyDescent="0.3">
      <c r="A771" s="2" t="s">
        <v>4836</v>
      </c>
      <c r="B771" s="3">
        <v>43912</v>
      </c>
      <c r="C771" s="2" t="s">
        <v>4837</v>
      </c>
      <c r="D771" t="s">
        <v>6151</v>
      </c>
      <c r="E771" s="2">
        <v>6</v>
      </c>
      <c r="F771" s="2">
        <f>_xlfn.XLOOKUP(C771,customers!$A$1:$A$1001,customers!B770:B1770,,0)</f>
        <v>0</v>
      </c>
      <c r="G771" s="2" t="str">
        <f>IF(_xlfn.XLOOKUP(C771,customers!$A$1:$A$1001,customers!$C$1:$C$1001,,0)=0,"",_xlfn.XLOOKUP(C771,customers!$A$1:$A$1001,customers!$C$1:$C$1001,,0))</f>
        <v>deburahld@google.co.jp</v>
      </c>
      <c r="H771" s="2" t="str">
        <f>_xlfn.XLOOKUP(Orders[[#This Row],[Customer ID]],customers!$A$1:$A$1001,customers!$G$1:$G$1001,,0)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7">L771*E771</f>
        <v>137.31</v>
      </c>
      <c r="N771" t="str">
        <f t="shared" ref="N771:N834" si="38">IF(I771="Rob","Robusta",IF(I771="Exc","Excelsa",IF(I771="Ara","Arabica",IF(I771="Lib","Liberica",""))))</f>
        <v>Robusta</v>
      </c>
      <c r="O771" t="str">
        <f t="shared" si="36"/>
        <v>Medium</v>
      </c>
      <c r="P771" t="str">
        <f>_xlfn.XLOOKUP(Orders[[#This Row],[Customer ID]],customers!$A$1:$A$1001,customers!$I$1:$I$1001,,0)</f>
        <v>No</v>
      </c>
    </row>
    <row r="772" spans="1:16" x14ac:dyDescent="0.3">
      <c r="A772" s="2" t="s">
        <v>4842</v>
      </c>
      <c r="B772" s="3">
        <v>44092</v>
      </c>
      <c r="C772" s="2" t="s">
        <v>4843</v>
      </c>
      <c r="D772" t="s">
        <v>6147</v>
      </c>
      <c r="E772" s="2">
        <v>1</v>
      </c>
      <c r="F772" s="2">
        <f>_xlfn.XLOOKUP(C772,customers!$A$1:$A$1001,customers!B771:B1771,,0)</f>
        <v>0</v>
      </c>
      <c r="G772" s="2" t="str">
        <f>IF(_xlfn.XLOOKUP(C772,customers!$A$1:$A$1001,customers!$C$1:$C$1001,,0)=0,"",_xlfn.XLOOKUP(C772,customers!$A$1:$A$1001,customers!$C$1:$C$1001,,0))</f>
        <v>mbrimilcombele@cnn.com</v>
      </c>
      <c r="H772" s="2" t="str">
        <f>_xlfn.XLOOKUP(Orders[[#This Row],[Customer ID]],customers!$A$1:$A$1001,customers!$G$1:$G$1001,,0)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7"/>
        <v>9.9499999999999993</v>
      </c>
      <c r="N772" t="str">
        <f t="shared" si="38"/>
        <v>Arabica</v>
      </c>
      <c r="O772" t="str">
        <f t="shared" si="36"/>
        <v>Dark</v>
      </c>
      <c r="P772" t="str">
        <f>_xlfn.XLOOKUP(Orders[[#This Row],[Customer ID]],customers!$A$1:$A$1001,customers!$I$1:$I$1001,,0)</f>
        <v>No</v>
      </c>
    </row>
    <row r="773" spans="1:16" x14ac:dyDescent="0.3">
      <c r="A773" s="2" t="s">
        <v>4847</v>
      </c>
      <c r="B773" s="3">
        <v>43468</v>
      </c>
      <c r="C773" s="2" t="s">
        <v>4848</v>
      </c>
      <c r="D773" t="s">
        <v>6173</v>
      </c>
      <c r="E773" s="2">
        <v>3</v>
      </c>
      <c r="F773" s="2">
        <f>_xlfn.XLOOKUP(C773,customers!$A$1:$A$1001,customers!B772:B1772,,0)</f>
        <v>0</v>
      </c>
      <c r="G773" s="2" t="str">
        <f>IF(_xlfn.XLOOKUP(C773,customers!$A$1:$A$1001,customers!$C$1:$C$1001,,0)=0,"",_xlfn.XLOOKUP(C773,customers!$A$1:$A$1001,customers!$C$1:$C$1001,,0))</f>
        <v>sbollamlf@list-manage.com</v>
      </c>
      <c r="H773" s="2" t="str">
        <f>_xlfn.XLOOKUP(Orders[[#This Row],[Customer ID]],customers!$A$1:$A$1001,customers!$G$1:$G$1001,,0)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7"/>
        <v>21.509999999999998</v>
      </c>
      <c r="N773" t="str">
        <f t="shared" si="38"/>
        <v>Robusta</v>
      </c>
      <c r="O773" t="str">
        <f t="shared" si="36"/>
        <v>Light</v>
      </c>
      <c r="P773" t="str">
        <f>_xlfn.XLOOKUP(Orders[[#This Row],[Customer ID]],customers!$A$1:$A$1001,customers!$I$1:$I$1001,,0)</f>
        <v>No</v>
      </c>
    </row>
    <row r="774" spans="1:16" x14ac:dyDescent="0.3">
      <c r="A774" s="2" t="s">
        <v>4853</v>
      </c>
      <c r="B774" s="3">
        <v>44468</v>
      </c>
      <c r="C774" s="2" t="s">
        <v>4854</v>
      </c>
      <c r="D774" t="s">
        <v>6141</v>
      </c>
      <c r="E774" s="2">
        <v>6</v>
      </c>
      <c r="F774" s="2">
        <f>_xlfn.XLOOKUP(C774,customers!$A$1:$A$1001,customers!B773:B1773,,0)</f>
        <v>0</v>
      </c>
      <c r="G774" s="2" t="str">
        <f>IF(_xlfn.XLOOKUP(C774,customers!$A$1:$A$1001,customers!$C$1:$C$1001,,0)=0,"",_xlfn.XLOOKUP(C774,customers!$A$1:$A$1001,customers!$C$1:$C$1001,,0))</f>
        <v/>
      </c>
      <c r="H774" s="2" t="str">
        <f>_xlfn.XLOOKUP(Orders[[#This Row],[Customer ID]],customers!$A$1:$A$1001,customers!$G$1:$G$1001,,0)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7"/>
        <v>82.5</v>
      </c>
      <c r="N774" t="str">
        <f t="shared" si="38"/>
        <v>Excelsa</v>
      </c>
      <c r="O774" t="str">
        <f t="shared" si="36"/>
        <v>Medium</v>
      </c>
      <c r="P774" t="str">
        <f>_xlfn.XLOOKUP(Orders[[#This Row],[Customer ID]],customers!$A$1:$A$1001,customers!$I$1:$I$1001,,0)</f>
        <v>No</v>
      </c>
    </row>
    <row r="775" spans="1:16" x14ac:dyDescent="0.3">
      <c r="A775" s="2" t="s">
        <v>4858</v>
      </c>
      <c r="B775" s="3">
        <v>44488</v>
      </c>
      <c r="C775" s="2" t="s">
        <v>4859</v>
      </c>
      <c r="D775" t="s">
        <v>6159</v>
      </c>
      <c r="E775" s="2">
        <v>2</v>
      </c>
      <c r="F775" s="2">
        <f>_xlfn.XLOOKUP(C775,customers!$A$1:$A$1001,customers!B774:B1774,,0)</f>
        <v>0</v>
      </c>
      <c r="G775" s="2" t="str">
        <f>IF(_xlfn.XLOOKUP(C775,customers!$A$1:$A$1001,customers!$C$1:$C$1001,,0)=0,"",_xlfn.XLOOKUP(C775,customers!$A$1:$A$1001,customers!$C$1:$C$1001,,0))</f>
        <v>afilipczaklh@ning.com</v>
      </c>
      <c r="H775" s="2" t="str">
        <f>_xlfn.XLOOKUP(Orders[[#This Row],[Customer ID]],customers!$A$1:$A$1001,customers!$G$1:$G$1001,,0)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7"/>
        <v>8.73</v>
      </c>
      <c r="N775" t="str">
        <f t="shared" si="38"/>
        <v>Liberica</v>
      </c>
      <c r="O775" t="str">
        <f t="shared" si="36"/>
        <v>Medium</v>
      </c>
      <c r="P775" t="str">
        <f>_xlfn.XLOOKUP(Orders[[#This Row],[Customer ID]],customers!$A$1:$A$1001,customers!$I$1:$I$1001,,0)</f>
        <v>No</v>
      </c>
    </row>
    <row r="776" spans="1:16" x14ac:dyDescent="0.3">
      <c r="A776" s="2" t="s">
        <v>4864</v>
      </c>
      <c r="B776" s="3">
        <v>44756</v>
      </c>
      <c r="C776" s="2" t="s">
        <v>4865</v>
      </c>
      <c r="D776" t="s">
        <v>6138</v>
      </c>
      <c r="E776" s="2">
        <v>2</v>
      </c>
      <c r="F776" s="2">
        <f>_xlfn.XLOOKUP(C776,customers!$A$1:$A$1001,customers!B775:B1775,,0)</f>
        <v>0</v>
      </c>
      <c r="G776" s="2" t="str">
        <f>IF(_xlfn.XLOOKUP(C776,customers!$A$1:$A$1001,customers!$C$1:$C$1001,,0)=0,"",_xlfn.XLOOKUP(C776,customers!$A$1:$A$1001,customers!$C$1:$C$1001,,0))</f>
        <v/>
      </c>
      <c r="H776" s="2" t="str">
        <f>_xlfn.XLOOKUP(Orders[[#This Row],[Customer ID]],customers!$A$1:$A$1001,customers!$G$1:$G$1001,,0)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7"/>
        <v>19.899999999999999</v>
      </c>
      <c r="N776" t="str">
        <f t="shared" si="38"/>
        <v>Robusta</v>
      </c>
      <c r="O776" t="str">
        <f t="shared" si="36"/>
        <v>Medium</v>
      </c>
      <c r="P776" t="str">
        <f>_xlfn.XLOOKUP(Orders[[#This Row],[Customer ID]],customers!$A$1:$A$1001,customers!$I$1:$I$1001,,0)</f>
        <v>Yes</v>
      </c>
    </row>
    <row r="777" spans="1:16" x14ac:dyDescent="0.3">
      <c r="A777" s="2" t="s">
        <v>4869</v>
      </c>
      <c r="B777" s="3">
        <v>44396</v>
      </c>
      <c r="C777" s="2" t="s">
        <v>4870</v>
      </c>
      <c r="D777" t="s">
        <v>6176</v>
      </c>
      <c r="E777" s="2">
        <v>2</v>
      </c>
      <c r="F777" s="2">
        <f>_xlfn.XLOOKUP(C777,customers!$A$1:$A$1001,customers!B776:B1776,,0)</f>
        <v>0</v>
      </c>
      <c r="G777" s="2" t="str">
        <f>IF(_xlfn.XLOOKUP(C777,customers!$A$1:$A$1001,customers!$C$1:$C$1001,,0)=0,"",_xlfn.XLOOKUP(C777,customers!$A$1:$A$1001,customers!$C$1:$C$1001,,0))</f>
        <v>relnaughlj@comsenz.com</v>
      </c>
      <c r="H777" s="2" t="str">
        <f>_xlfn.XLOOKUP(Orders[[#This Row],[Customer ID]],customers!$A$1:$A$1001,customers!$G$1:$G$1001,,0)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7"/>
        <v>17.82</v>
      </c>
      <c r="N777" t="str">
        <f t="shared" si="38"/>
        <v>Excelsa</v>
      </c>
      <c r="O777" t="str">
        <f t="shared" si="36"/>
        <v>Light</v>
      </c>
      <c r="P777" t="str">
        <f>_xlfn.XLOOKUP(Orders[[#This Row],[Customer ID]],customers!$A$1:$A$1001,customers!$I$1:$I$1001,,0)</f>
        <v>Yes</v>
      </c>
    </row>
    <row r="778" spans="1:16" x14ac:dyDescent="0.3">
      <c r="A778" s="2" t="s">
        <v>4875</v>
      </c>
      <c r="B778" s="3">
        <v>44540</v>
      </c>
      <c r="C778" s="2" t="s">
        <v>4876</v>
      </c>
      <c r="D778" t="s">
        <v>6157</v>
      </c>
      <c r="E778" s="2">
        <v>3</v>
      </c>
      <c r="F778" s="2">
        <f>_xlfn.XLOOKUP(C778,customers!$A$1:$A$1001,customers!B777:B1777,,0)</f>
        <v>0</v>
      </c>
      <c r="G778" s="2" t="str">
        <f>IF(_xlfn.XLOOKUP(C778,customers!$A$1:$A$1001,customers!$C$1:$C$1001,,0)=0,"",_xlfn.XLOOKUP(C778,customers!$A$1:$A$1001,customers!$C$1:$C$1001,,0))</f>
        <v>jdeehanlk@about.me</v>
      </c>
      <c r="H778" s="2" t="str">
        <f>_xlfn.XLOOKUP(Orders[[#This Row],[Customer ID]],customers!$A$1:$A$1001,customers!$G$1:$G$1001,,0)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7"/>
        <v>20.25</v>
      </c>
      <c r="N778" t="str">
        <f t="shared" si="38"/>
        <v>Arabica</v>
      </c>
      <c r="O778" t="str">
        <f t="shared" si="36"/>
        <v>Medium</v>
      </c>
      <c r="P778" t="str">
        <f>_xlfn.XLOOKUP(Orders[[#This Row],[Customer ID]],customers!$A$1:$A$1001,customers!$I$1:$I$1001,,0)</f>
        <v>No</v>
      </c>
    </row>
    <row r="779" spans="1:16" x14ac:dyDescent="0.3">
      <c r="A779" s="2" t="s">
        <v>4881</v>
      </c>
      <c r="B779" s="3">
        <v>43541</v>
      </c>
      <c r="C779" s="2" t="s">
        <v>4882</v>
      </c>
      <c r="D779" t="s">
        <v>6182</v>
      </c>
      <c r="E779" s="2">
        <v>2</v>
      </c>
      <c r="F779" s="2">
        <f>_xlfn.XLOOKUP(C779,customers!$A$1:$A$1001,customers!B778:B1778,,0)</f>
        <v>0</v>
      </c>
      <c r="G779" s="2" t="str">
        <f>IF(_xlfn.XLOOKUP(C779,customers!$A$1:$A$1001,customers!$C$1:$C$1001,,0)=0,"",_xlfn.XLOOKUP(C779,customers!$A$1:$A$1001,customers!$C$1:$C$1001,,0))</f>
        <v>jedenll@e-recht24.de</v>
      </c>
      <c r="H779" s="2" t="str">
        <f>_xlfn.XLOOKUP(Orders[[#This Row],[Customer ID]],customers!$A$1:$A$1001,customers!$G$1:$G$1001,,0)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7"/>
        <v>59.569999999999993</v>
      </c>
      <c r="N779" t="str">
        <f t="shared" si="38"/>
        <v>Arabica</v>
      </c>
      <c r="O779" t="str">
        <f t="shared" si="36"/>
        <v>Light</v>
      </c>
      <c r="P779" t="str">
        <f>_xlfn.XLOOKUP(Orders[[#This Row],[Customer ID]],customers!$A$1:$A$1001,customers!$I$1:$I$1001,,0)</f>
        <v>No</v>
      </c>
    </row>
    <row r="780" spans="1:16" x14ac:dyDescent="0.3">
      <c r="A780" s="2" t="s">
        <v>4886</v>
      </c>
      <c r="B780" s="3">
        <v>43889</v>
      </c>
      <c r="C780" s="2" t="s">
        <v>4933</v>
      </c>
      <c r="D780" t="s">
        <v>6161</v>
      </c>
      <c r="E780" s="2">
        <v>2</v>
      </c>
      <c r="F780" s="2">
        <f>_xlfn.XLOOKUP(C780,customers!$A$1:$A$1001,customers!B779:B1779,,0)</f>
        <v>0</v>
      </c>
      <c r="G780" s="2" t="str">
        <f>IF(_xlfn.XLOOKUP(C780,customers!$A$1:$A$1001,customers!$C$1:$C$1001,,0)=0,"",_xlfn.XLOOKUP(C780,customers!$A$1:$A$1001,customers!$C$1:$C$1001,,0))</f>
        <v>cjewsterlu@moonfruit.com</v>
      </c>
      <c r="H780" s="2" t="str">
        <f>_xlfn.XLOOKUP(Orders[[#This Row],[Customer ID]],customers!$A$1:$A$1001,customers!$G$1:$G$1001,,0)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7"/>
        <v>19.02</v>
      </c>
      <c r="N780" t="str">
        <f t="shared" si="38"/>
        <v>Liberica</v>
      </c>
      <c r="O780" t="str">
        <f t="shared" si="36"/>
        <v>Light</v>
      </c>
      <c r="P780" t="str">
        <f>_xlfn.XLOOKUP(Orders[[#This Row],[Customer ID]],customers!$A$1:$A$1001,customers!$I$1:$I$1001,,0)</f>
        <v>Yes</v>
      </c>
    </row>
    <row r="781" spans="1:16" x14ac:dyDescent="0.3">
      <c r="A781" s="2" t="s">
        <v>4892</v>
      </c>
      <c r="B781" s="3">
        <v>43985</v>
      </c>
      <c r="C781" s="2" t="s">
        <v>4893</v>
      </c>
      <c r="D781" t="s">
        <v>6143</v>
      </c>
      <c r="E781" s="2">
        <v>6</v>
      </c>
      <c r="F781" s="2">
        <f>_xlfn.XLOOKUP(C781,customers!$A$1:$A$1001,customers!B780:B1780,,0)</f>
        <v>0</v>
      </c>
      <c r="G781" s="2" t="str">
        <f>IF(_xlfn.XLOOKUP(C781,customers!$A$1:$A$1001,customers!$C$1:$C$1001,,0)=0,"",_xlfn.XLOOKUP(C781,customers!$A$1:$A$1001,customers!$C$1:$C$1001,,0))</f>
        <v>usoutherdenln@hao123.com</v>
      </c>
      <c r="H781" s="2" t="str">
        <f>_xlfn.XLOOKUP(Orders[[#This Row],[Customer ID]],customers!$A$1:$A$1001,customers!$G$1:$G$1001,,0)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7"/>
        <v>77.699999999999989</v>
      </c>
      <c r="N781" t="str">
        <f t="shared" si="38"/>
        <v>Liberica</v>
      </c>
      <c r="O781" t="str">
        <f t="shared" si="36"/>
        <v>Dark</v>
      </c>
      <c r="P781" t="str">
        <f>_xlfn.XLOOKUP(Orders[[#This Row],[Customer ID]],customers!$A$1:$A$1001,customers!$I$1:$I$1001,,0)</f>
        <v>Yes</v>
      </c>
    </row>
    <row r="782" spans="1:16" x14ac:dyDescent="0.3">
      <c r="A782" s="2" t="s">
        <v>4898</v>
      </c>
      <c r="B782" s="3">
        <v>43883</v>
      </c>
      <c r="C782" s="2" t="s">
        <v>4899</v>
      </c>
      <c r="D782" t="s">
        <v>6141</v>
      </c>
      <c r="E782" s="2">
        <v>3</v>
      </c>
      <c r="F782" s="2">
        <f>_xlfn.XLOOKUP(C782,customers!$A$1:$A$1001,customers!B781:B1781,,0)</f>
        <v>0</v>
      </c>
      <c r="G782" s="2" t="str">
        <f>IF(_xlfn.XLOOKUP(C782,customers!$A$1:$A$1001,customers!$C$1:$C$1001,,0)=0,"",_xlfn.XLOOKUP(C782,customers!$A$1:$A$1001,customers!$C$1:$C$1001,,0))</f>
        <v/>
      </c>
      <c r="H782" s="2" t="str">
        <f>_xlfn.XLOOKUP(Orders[[#This Row],[Customer ID]],customers!$A$1:$A$1001,customers!$G$1:$G$1001,,0)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7"/>
        <v>41.25</v>
      </c>
      <c r="N782" t="str">
        <f t="shared" si="38"/>
        <v>Excelsa</v>
      </c>
      <c r="O782" t="str">
        <f t="shared" si="36"/>
        <v>Medium</v>
      </c>
      <c r="P782" t="str">
        <f>_xlfn.XLOOKUP(Orders[[#This Row],[Customer ID]],customers!$A$1:$A$1001,customers!$I$1:$I$1001,,0)</f>
        <v>No</v>
      </c>
    </row>
    <row r="783" spans="1:16" x14ac:dyDescent="0.3">
      <c r="A783" s="2" t="s">
        <v>4903</v>
      </c>
      <c r="B783" s="3">
        <v>43778</v>
      </c>
      <c r="C783" s="2" t="s">
        <v>4904</v>
      </c>
      <c r="D783" t="s">
        <v>6164</v>
      </c>
      <c r="E783" s="2">
        <v>4</v>
      </c>
      <c r="F783" s="2">
        <f>_xlfn.XLOOKUP(C783,customers!$A$1:$A$1001,customers!B782:B1782,,0)</f>
        <v>0</v>
      </c>
      <c r="G783" s="2" t="str">
        <f>IF(_xlfn.XLOOKUP(C783,customers!$A$1:$A$1001,customers!$C$1:$C$1001,,0)=0,"",_xlfn.XLOOKUP(C783,customers!$A$1:$A$1001,customers!$C$1:$C$1001,,0))</f>
        <v>lburtenshawlp@shinystat.com</v>
      </c>
      <c r="H783" s="2" t="str">
        <f>_xlfn.XLOOKUP(Orders[[#This Row],[Customer ID]],customers!$A$1:$A$1001,customers!$G$1:$G$1001,,0)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7"/>
        <v>145.82</v>
      </c>
      <c r="N783" t="str">
        <f t="shared" si="38"/>
        <v>Liberica</v>
      </c>
      <c r="O783" t="str">
        <f t="shared" si="36"/>
        <v>Light</v>
      </c>
      <c r="P783" t="str">
        <f>_xlfn.XLOOKUP(Orders[[#This Row],[Customer ID]],customers!$A$1:$A$1001,customers!$I$1:$I$1001,,0)</f>
        <v>No</v>
      </c>
    </row>
    <row r="784" spans="1:16" x14ac:dyDescent="0.3">
      <c r="A784" s="2" t="s">
        <v>4909</v>
      </c>
      <c r="B784" s="3">
        <v>43897</v>
      </c>
      <c r="C784" s="2" t="s">
        <v>4910</v>
      </c>
      <c r="D784" t="s">
        <v>6184</v>
      </c>
      <c r="E784" s="2">
        <v>6</v>
      </c>
      <c r="F784" s="2">
        <f>_xlfn.XLOOKUP(C784,customers!$A$1:$A$1001,customers!B783:B1783,,0)</f>
        <v>0</v>
      </c>
      <c r="G784" s="2" t="str">
        <f>IF(_xlfn.XLOOKUP(C784,customers!$A$1:$A$1001,customers!$C$1:$C$1001,,0)=0,"",_xlfn.XLOOKUP(C784,customers!$A$1:$A$1001,customers!$C$1:$C$1001,,0))</f>
        <v>agregorattilq@vistaprint.com</v>
      </c>
      <c r="H784" s="2" t="str">
        <f>_xlfn.XLOOKUP(Orders[[#This Row],[Customer ID]],customers!$A$1:$A$1001,customers!$G$1:$G$1001,,0)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7"/>
        <v>26.73</v>
      </c>
      <c r="N784" t="str">
        <f t="shared" si="38"/>
        <v>Excelsa</v>
      </c>
      <c r="O784" t="str">
        <f t="shared" si="36"/>
        <v>Light</v>
      </c>
      <c r="P784" t="str">
        <f>_xlfn.XLOOKUP(Orders[[#This Row],[Customer ID]],customers!$A$1:$A$1001,customers!$I$1:$I$1001,,0)</f>
        <v>No</v>
      </c>
    </row>
    <row r="785" spans="1:16" x14ac:dyDescent="0.3">
      <c r="A785" s="2" t="s">
        <v>4915</v>
      </c>
      <c r="B785" s="3">
        <v>44312</v>
      </c>
      <c r="C785" s="2" t="s">
        <v>4916</v>
      </c>
      <c r="D785" t="s">
        <v>6160</v>
      </c>
      <c r="E785" s="2">
        <v>5</v>
      </c>
      <c r="F785" s="2">
        <f>_xlfn.XLOOKUP(C785,customers!$A$1:$A$1001,customers!B784:B1784,,0)</f>
        <v>0</v>
      </c>
      <c r="G785" s="2" t="str">
        <f>IF(_xlfn.XLOOKUP(C785,customers!$A$1:$A$1001,customers!$C$1:$C$1001,,0)=0,"",_xlfn.XLOOKUP(C785,customers!$A$1:$A$1001,customers!$C$1:$C$1001,,0))</f>
        <v>ccrosterlr@gov.uk</v>
      </c>
      <c r="H785" s="2" t="str">
        <f>_xlfn.XLOOKUP(Orders[[#This Row],[Customer ID]],customers!$A$1:$A$1001,customers!$G$1:$G$1001,,0)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7"/>
        <v>43.650000000000006</v>
      </c>
      <c r="N785" t="str">
        <f t="shared" si="38"/>
        <v>Liberica</v>
      </c>
      <c r="O785" t="str">
        <f t="shared" si="36"/>
        <v>Medium</v>
      </c>
      <c r="P785" t="str">
        <f>_xlfn.XLOOKUP(Orders[[#This Row],[Customer ID]],customers!$A$1:$A$1001,customers!$I$1:$I$1001,,0)</f>
        <v>Yes</v>
      </c>
    </row>
    <row r="786" spans="1:16" x14ac:dyDescent="0.3">
      <c r="A786" s="2" t="s">
        <v>4921</v>
      </c>
      <c r="B786" s="3">
        <v>44511</v>
      </c>
      <c r="C786" s="2" t="s">
        <v>4922</v>
      </c>
      <c r="D786" t="s">
        <v>6170</v>
      </c>
      <c r="E786" s="2">
        <v>2</v>
      </c>
      <c r="F786" s="2">
        <f>_xlfn.XLOOKUP(C786,customers!$A$1:$A$1001,customers!B785:B1785,,0)</f>
        <v>0</v>
      </c>
      <c r="G786" s="2" t="str">
        <f>IF(_xlfn.XLOOKUP(C786,customers!$A$1:$A$1001,customers!$C$1:$C$1001,,0)=0,"",_xlfn.XLOOKUP(C786,customers!$A$1:$A$1001,customers!$C$1:$C$1001,,0))</f>
        <v>gwhiteheadls@hp.com</v>
      </c>
      <c r="H786" s="2" t="str">
        <f>_xlfn.XLOOKUP(Orders[[#This Row],[Customer ID]],customers!$A$1:$A$1001,customers!$G$1:$G$1001,,0)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7"/>
        <v>31.7</v>
      </c>
      <c r="N786" t="str">
        <f t="shared" si="38"/>
        <v>Liberica</v>
      </c>
      <c r="O786" t="str">
        <f t="shared" si="36"/>
        <v>Light</v>
      </c>
      <c r="P786" t="str">
        <f>_xlfn.XLOOKUP(Orders[[#This Row],[Customer ID]],customers!$A$1:$A$1001,customers!$I$1:$I$1001,,0)</f>
        <v>No</v>
      </c>
    </row>
    <row r="787" spans="1:16" x14ac:dyDescent="0.3">
      <c r="A787" s="2" t="s">
        <v>4926</v>
      </c>
      <c r="B787" s="3">
        <v>44362</v>
      </c>
      <c r="C787" s="2" t="s">
        <v>4927</v>
      </c>
      <c r="D787" t="s">
        <v>6168</v>
      </c>
      <c r="E787" s="2">
        <v>1</v>
      </c>
      <c r="F787" s="2">
        <f>_xlfn.XLOOKUP(C787,customers!$A$1:$A$1001,customers!B786:B1786,,0)</f>
        <v>0</v>
      </c>
      <c r="G787" s="2" t="str">
        <f>IF(_xlfn.XLOOKUP(C787,customers!$A$1:$A$1001,customers!$C$1:$C$1001,,0)=0,"",_xlfn.XLOOKUP(C787,customers!$A$1:$A$1001,customers!$C$1:$C$1001,,0))</f>
        <v>hjodrellelt@samsung.com</v>
      </c>
      <c r="H787" s="2" t="str">
        <f>_xlfn.XLOOKUP(Orders[[#This Row],[Customer ID]],customers!$A$1:$A$1001,customers!$G$1:$G$1001,,0)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7"/>
        <v>22.884999999999998</v>
      </c>
      <c r="N787" t="str">
        <f t="shared" si="38"/>
        <v>Arabica</v>
      </c>
      <c r="O787" t="str">
        <f t="shared" si="36"/>
        <v>Dark</v>
      </c>
      <c r="P787" t="str">
        <f>_xlfn.XLOOKUP(Orders[[#This Row],[Customer ID]],customers!$A$1:$A$1001,customers!$I$1:$I$1001,,0)</f>
        <v>No</v>
      </c>
    </row>
    <row r="788" spans="1:16" x14ac:dyDescent="0.3">
      <c r="A788" s="2" t="s">
        <v>4932</v>
      </c>
      <c r="B788" s="3">
        <v>43888</v>
      </c>
      <c r="C788" s="2" t="s">
        <v>4933</v>
      </c>
      <c r="D788" t="s">
        <v>6185</v>
      </c>
      <c r="E788" s="2">
        <v>1</v>
      </c>
      <c r="F788" s="2">
        <f>_xlfn.XLOOKUP(C788,customers!$A$1:$A$1001,customers!B787:B1787,,0)</f>
        <v>0</v>
      </c>
      <c r="G788" s="2" t="str">
        <f>IF(_xlfn.XLOOKUP(C788,customers!$A$1:$A$1001,customers!$C$1:$C$1001,,0)=0,"",_xlfn.XLOOKUP(C788,customers!$A$1:$A$1001,customers!$C$1:$C$1001,,0))</f>
        <v>cjewsterlu@moonfruit.com</v>
      </c>
      <c r="H788" s="2" t="str">
        <f>_xlfn.XLOOKUP(Orders[[#This Row],[Customer ID]],customers!$A$1:$A$1001,customers!$G$1:$G$1001,,0)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7"/>
        <v>27.945</v>
      </c>
      <c r="N788" t="str">
        <f t="shared" si="38"/>
        <v>Excelsa</v>
      </c>
      <c r="O788" t="str">
        <f t="shared" si="36"/>
        <v>Dark</v>
      </c>
      <c r="P788" t="str">
        <f>_xlfn.XLOOKUP(Orders[[#This Row],[Customer ID]],customers!$A$1:$A$1001,customers!$I$1:$I$1001,,0)</f>
        <v>Yes</v>
      </c>
    </row>
    <row r="789" spans="1:16" x14ac:dyDescent="0.3">
      <c r="A789" s="2" t="s">
        <v>4938</v>
      </c>
      <c r="B789" s="3">
        <v>44305</v>
      </c>
      <c r="C789" s="2" t="s">
        <v>4939</v>
      </c>
      <c r="D789" t="s">
        <v>6141</v>
      </c>
      <c r="E789" s="2">
        <v>6</v>
      </c>
      <c r="F789" s="2">
        <f>_xlfn.XLOOKUP(C789,customers!$A$1:$A$1001,customers!B788:B1788,,0)</f>
        <v>0</v>
      </c>
      <c r="G789" s="2" t="str">
        <f>IF(_xlfn.XLOOKUP(C789,customers!$A$1:$A$1001,customers!$C$1:$C$1001,,0)=0,"",_xlfn.XLOOKUP(C789,customers!$A$1:$A$1001,customers!$C$1:$C$1001,,0))</f>
        <v/>
      </c>
      <c r="H789" s="2" t="str">
        <f>_xlfn.XLOOKUP(Orders[[#This Row],[Customer ID]],customers!$A$1:$A$1001,customers!$G$1:$G$1001,,0)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7"/>
        <v>82.5</v>
      </c>
      <c r="N789" t="str">
        <f t="shared" si="38"/>
        <v>Excelsa</v>
      </c>
      <c r="O789" t="str">
        <f t="shared" si="36"/>
        <v>Medium</v>
      </c>
      <c r="P789" t="str">
        <f>_xlfn.XLOOKUP(Orders[[#This Row],[Customer ID]],customers!$A$1:$A$1001,customers!$I$1:$I$1001,,0)</f>
        <v>Yes</v>
      </c>
    </row>
    <row r="790" spans="1:16" x14ac:dyDescent="0.3">
      <c r="A790" s="2" t="s">
        <v>4943</v>
      </c>
      <c r="B790" s="3">
        <v>44771</v>
      </c>
      <c r="C790" s="2" t="s">
        <v>4944</v>
      </c>
      <c r="D790" t="s">
        <v>6151</v>
      </c>
      <c r="E790" s="2">
        <v>2</v>
      </c>
      <c r="F790" s="2">
        <f>_xlfn.XLOOKUP(C790,customers!$A$1:$A$1001,customers!B789:B1789,,0)</f>
        <v>0</v>
      </c>
      <c r="G790" s="2" t="str">
        <f>IF(_xlfn.XLOOKUP(C790,customers!$A$1:$A$1001,customers!$C$1:$C$1001,,0)=0,"",_xlfn.XLOOKUP(C790,customers!$A$1:$A$1001,customers!$C$1:$C$1001,,0))</f>
        <v>knottramlw@odnoklassniki.ru</v>
      </c>
      <c r="H790" s="2" t="str">
        <f>_xlfn.XLOOKUP(Orders[[#This Row],[Customer ID]],customers!$A$1:$A$1001,customers!$G$1:$G$1001,,0)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7"/>
        <v>45.769999999999996</v>
      </c>
      <c r="N790" t="str">
        <f t="shared" si="38"/>
        <v>Robusta</v>
      </c>
      <c r="O790" t="str">
        <f t="shared" si="36"/>
        <v>Medium</v>
      </c>
      <c r="P790" t="str">
        <f>_xlfn.XLOOKUP(Orders[[#This Row],[Customer ID]],customers!$A$1:$A$1001,customers!$I$1:$I$1001,,0)</f>
        <v>Yes</v>
      </c>
    </row>
    <row r="791" spans="1:16" x14ac:dyDescent="0.3">
      <c r="A791" s="2" t="s">
        <v>4949</v>
      </c>
      <c r="B791" s="3">
        <v>43485</v>
      </c>
      <c r="C791" s="2" t="s">
        <v>4950</v>
      </c>
      <c r="D791" t="s">
        <v>6140</v>
      </c>
      <c r="E791" s="2">
        <v>6</v>
      </c>
      <c r="F791" s="2">
        <f>_xlfn.XLOOKUP(C791,customers!$A$1:$A$1001,customers!B790:B1790,,0)</f>
        <v>0</v>
      </c>
      <c r="G791" s="2" t="str">
        <f>IF(_xlfn.XLOOKUP(C791,customers!$A$1:$A$1001,customers!$C$1:$C$1001,,0)=0,"",_xlfn.XLOOKUP(C791,customers!$A$1:$A$1001,customers!$C$1:$C$1001,,0))</f>
        <v>nbuneylx@jugem.jp</v>
      </c>
      <c r="H791" s="2" t="str">
        <f>_xlfn.XLOOKUP(Orders[[#This Row],[Customer ID]],customers!$A$1:$A$1001,customers!$G$1:$G$1001,,0)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7"/>
        <v>77.699999999999989</v>
      </c>
      <c r="N791" t="str">
        <f t="shared" si="38"/>
        <v>Arabica</v>
      </c>
      <c r="O791" t="str">
        <f t="shared" si="36"/>
        <v>Light</v>
      </c>
      <c r="P791" t="str">
        <f>_xlfn.XLOOKUP(Orders[[#This Row],[Customer ID]],customers!$A$1:$A$1001,customers!$I$1:$I$1001,,0)</f>
        <v>No</v>
      </c>
    </row>
    <row r="792" spans="1:16" x14ac:dyDescent="0.3">
      <c r="A792" s="2" t="s">
        <v>4955</v>
      </c>
      <c r="B792" s="3">
        <v>44613</v>
      </c>
      <c r="C792" s="2" t="s">
        <v>4956</v>
      </c>
      <c r="D792" t="s">
        <v>6180</v>
      </c>
      <c r="E792" s="2">
        <v>3</v>
      </c>
      <c r="F792" s="2">
        <f>_xlfn.XLOOKUP(C792,customers!$A$1:$A$1001,customers!B791:B1791,,0)</f>
        <v>0</v>
      </c>
      <c r="G792" s="2" t="str">
        <f>IF(_xlfn.XLOOKUP(C792,customers!$A$1:$A$1001,customers!$C$1:$C$1001,,0)=0,"",_xlfn.XLOOKUP(C792,customers!$A$1:$A$1001,customers!$C$1:$C$1001,,0))</f>
        <v>smcshealy@photobucket.com</v>
      </c>
      <c r="H792" s="2" t="str">
        <f>_xlfn.XLOOKUP(Orders[[#This Row],[Customer ID]],customers!$A$1:$A$1001,customers!$G$1:$G$1001,,0)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7"/>
        <v>23.31</v>
      </c>
      <c r="N792" t="str">
        <f t="shared" si="38"/>
        <v>Arabica</v>
      </c>
      <c r="O792" t="str">
        <f t="shared" si="36"/>
        <v>Light</v>
      </c>
      <c r="P792" t="str">
        <f>_xlfn.XLOOKUP(Orders[[#This Row],[Customer ID]],customers!$A$1:$A$1001,customers!$I$1:$I$1001,,0)</f>
        <v>No</v>
      </c>
    </row>
    <row r="793" spans="1:16" x14ac:dyDescent="0.3">
      <c r="A793" s="2" t="s">
        <v>4961</v>
      </c>
      <c r="B793" s="3">
        <v>43954</v>
      </c>
      <c r="C793" s="2" t="s">
        <v>4962</v>
      </c>
      <c r="D793" t="s">
        <v>6145</v>
      </c>
      <c r="E793" s="2">
        <v>5</v>
      </c>
      <c r="F793" s="2">
        <f>_xlfn.XLOOKUP(C793,customers!$A$1:$A$1001,customers!B792:B1792,,0)</f>
        <v>0</v>
      </c>
      <c r="G793" s="2" t="str">
        <f>IF(_xlfn.XLOOKUP(C793,customers!$A$1:$A$1001,customers!$C$1:$C$1001,,0)=0,"",_xlfn.XLOOKUP(C793,customers!$A$1:$A$1001,customers!$C$1:$C$1001,,0))</f>
        <v>khuddartlz@about.com</v>
      </c>
      <c r="H793" s="2" t="str">
        <f>_xlfn.XLOOKUP(Orders[[#This Row],[Customer ID]],customers!$A$1:$A$1001,customers!$G$1:$G$1001,,0)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7"/>
        <v>23.774999999999999</v>
      </c>
      <c r="N793" t="str">
        <f t="shared" si="38"/>
        <v>Liberica</v>
      </c>
      <c r="O793" t="str">
        <f t="shared" si="36"/>
        <v>Light</v>
      </c>
      <c r="P793" t="str">
        <f>_xlfn.XLOOKUP(Orders[[#This Row],[Customer ID]],customers!$A$1:$A$1001,customers!$I$1:$I$1001,,0)</f>
        <v>Yes</v>
      </c>
    </row>
    <row r="794" spans="1:16" x14ac:dyDescent="0.3">
      <c r="A794" s="2" t="s">
        <v>4967</v>
      </c>
      <c r="B794" s="3">
        <v>43545</v>
      </c>
      <c r="C794" s="2" t="s">
        <v>4968</v>
      </c>
      <c r="D794" t="s">
        <v>6160</v>
      </c>
      <c r="E794" s="2">
        <v>6</v>
      </c>
      <c r="F794" s="2">
        <f>_xlfn.XLOOKUP(C794,customers!$A$1:$A$1001,customers!B793:B1793,,0)</f>
        <v>0</v>
      </c>
      <c r="G794" s="2" t="str">
        <f>IF(_xlfn.XLOOKUP(C794,customers!$A$1:$A$1001,customers!$C$1:$C$1001,,0)=0,"",_xlfn.XLOOKUP(C794,customers!$A$1:$A$1001,customers!$C$1:$C$1001,,0))</f>
        <v>jgippesm0@cloudflare.com</v>
      </c>
      <c r="H794" s="2" t="str">
        <f>_xlfn.XLOOKUP(Orders[[#This Row],[Customer ID]],customers!$A$1:$A$1001,customers!$G$1:$G$1001,,0)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7"/>
        <v>52.38</v>
      </c>
      <c r="N794" t="str">
        <f t="shared" si="38"/>
        <v>Liberica</v>
      </c>
      <c r="O794" t="str">
        <f t="shared" si="36"/>
        <v>Medium</v>
      </c>
      <c r="P794" t="str">
        <f>_xlfn.XLOOKUP(Orders[[#This Row],[Customer ID]],customers!$A$1:$A$1001,customers!$I$1:$I$1001,,0)</f>
        <v>Yes</v>
      </c>
    </row>
    <row r="795" spans="1:16" x14ac:dyDescent="0.3">
      <c r="A795" s="2" t="s">
        <v>4973</v>
      </c>
      <c r="B795" s="3">
        <v>43629</v>
      </c>
      <c r="C795" s="2" t="s">
        <v>4974</v>
      </c>
      <c r="D795" t="s">
        <v>6178</v>
      </c>
      <c r="E795" s="2">
        <v>5</v>
      </c>
      <c r="F795" s="2">
        <f>_xlfn.XLOOKUP(C795,customers!$A$1:$A$1001,customers!B794:B1794,,0)</f>
        <v>0</v>
      </c>
      <c r="G795" s="2" t="str">
        <f>IF(_xlfn.XLOOKUP(C795,customers!$A$1:$A$1001,customers!$C$1:$C$1001,,0)=0,"",_xlfn.XLOOKUP(C795,customers!$A$1:$A$1001,customers!$C$1:$C$1001,,0))</f>
        <v>lwhittleseem1@e-recht24.de</v>
      </c>
      <c r="H795" s="2" t="str">
        <f>_xlfn.XLOOKUP(Orders[[#This Row],[Customer ID]],customers!$A$1:$A$1001,customers!$G$1:$G$1001,,0)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7"/>
        <v>17.924999999999997</v>
      </c>
      <c r="N795" t="str">
        <f t="shared" si="38"/>
        <v>Robusta</v>
      </c>
      <c r="O795" t="str">
        <f t="shared" si="36"/>
        <v>Light</v>
      </c>
      <c r="P795" t="str">
        <f>_xlfn.XLOOKUP(Orders[[#This Row],[Customer ID]],customers!$A$1:$A$1001,customers!$I$1:$I$1001,,0)</f>
        <v>No</v>
      </c>
    </row>
    <row r="796" spans="1:16" x14ac:dyDescent="0.3">
      <c r="A796" s="2" t="s">
        <v>4979</v>
      </c>
      <c r="B796" s="3">
        <v>43987</v>
      </c>
      <c r="C796" s="2" t="s">
        <v>4980</v>
      </c>
      <c r="D796" t="s">
        <v>6182</v>
      </c>
      <c r="E796" s="2">
        <v>5</v>
      </c>
      <c r="F796" s="2">
        <f>_xlfn.XLOOKUP(C796,customers!$A$1:$A$1001,customers!B795:B1795,,0)</f>
        <v>0</v>
      </c>
      <c r="G796" s="2" t="str">
        <f>IF(_xlfn.XLOOKUP(C796,customers!$A$1:$A$1001,customers!$C$1:$C$1001,,0)=0,"",_xlfn.XLOOKUP(C796,customers!$A$1:$A$1001,customers!$C$1:$C$1001,,0))</f>
        <v>gtrengrovem2@elpais.com</v>
      </c>
      <c r="H796" s="2" t="str">
        <f>_xlfn.XLOOKUP(Orders[[#This Row],[Customer ID]],customers!$A$1:$A$1001,customers!$G$1:$G$1001,,0)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7"/>
        <v>148.92499999999998</v>
      </c>
      <c r="N796" t="str">
        <f t="shared" si="38"/>
        <v>Arabica</v>
      </c>
      <c r="O796" t="str">
        <f t="shared" si="36"/>
        <v>Light</v>
      </c>
      <c r="P796" t="str">
        <f>_xlfn.XLOOKUP(Orders[[#This Row],[Customer ID]],customers!$A$1:$A$1001,customers!$I$1:$I$1001,,0)</f>
        <v>No</v>
      </c>
    </row>
    <row r="797" spans="1:16" x14ac:dyDescent="0.3">
      <c r="A797" s="2" t="s">
        <v>4985</v>
      </c>
      <c r="B797" s="3">
        <v>43540</v>
      </c>
      <c r="C797" s="2" t="s">
        <v>4986</v>
      </c>
      <c r="D797" t="s">
        <v>6173</v>
      </c>
      <c r="E797" s="2">
        <v>4</v>
      </c>
      <c r="F797" s="2">
        <f>_xlfn.XLOOKUP(C797,customers!$A$1:$A$1001,customers!B796:B1796,,0)</f>
        <v>0</v>
      </c>
      <c r="G797" s="2" t="str">
        <f>IF(_xlfn.XLOOKUP(C797,customers!$A$1:$A$1001,customers!$C$1:$C$1001,,0)=0,"",_xlfn.XLOOKUP(C797,customers!$A$1:$A$1001,customers!$C$1:$C$1001,,0))</f>
        <v>wcalderom3@stumbleupon.com</v>
      </c>
      <c r="H797" s="2" t="str">
        <f>_xlfn.XLOOKUP(Orders[[#This Row],[Customer ID]],customers!$A$1:$A$1001,customers!$G$1:$G$1001,,0)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7"/>
        <v>28.679999999999996</v>
      </c>
      <c r="N797" t="str">
        <f t="shared" si="38"/>
        <v>Robusta</v>
      </c>
      <c r="O797" t="str">
        <f t="shared" si="36"/>
        <v>Light</v>
      </c>
      <c r="P797" t="str">
        <f>_xlfn.XLOOKUP(Orders[[#This Row],[Customer ID]],customers!$A$1:$A$1001,customers!$I$1:$I$1001,,0)</f>
        <v>No</v>
      </c>
    </row>
    <row r="798" spans="1:16" x14ac:dyDescent="0.3">
      <c r="A798" s="2" t="s">
        <v>4991</v>
      </c>
      <c r="B798" s="3">
        <v>44533</v>
      </c>
      <c r="C798" s="2" t="s">
        <v>4992</v>
      </c>
      <c r="D798" t="s">
        <v>6161</v>
      </c>
      <c r="E798" s="2">
        <v>1</v>
      </c>
      <c r="F798" s="2">
        <f>_xlfn.XLOOKUP(C798,customers!$A$1:$A$1001,customers!B797:B1797,,0)</f>
        <v>0</v>
      </c>
      <c r="G798" s="2" t="str">
        <f>IF(_xlfn.XLOOKUP(C798,customers!$A$1:$A$1001,customers!$C$1:$C$1001,,0)=0,"",_xlfn.XLOOKUP(C798,customers!$A$1:$A$1001,customers!$C$1:$C$1001,,0))</f>
        <v/>
      </c>
      <c r="H798" s="2" t="str">
        <f>_xlfn.XLOOKUP(Orders[[#This Row],[Customer ID]],customers!$A$1:$A$1001,customers!$G$1:$G$1001,,0)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7"/>
        <v>9.51</v>
      </c>
      <c r="N798" t="str">
        <f t="shared" si="38"/>
        <v>Liberica</v>
      </c>
      <c r="O798" t="str">
        <f t="shared" si="36"/>
        <v>Light</v>
      </c>
      <c r="P798" t="str">
        <f>_xlfn.XLOOKUP(Orders[[#This Row],[Customer ID]],customers!$A$1:$A$1001,customers!$I$1:$I$1001,,0)</f>
        <v>No</v>
      </c>
    </row>
    <row r="799" spans="1:16" x14ac:dyDescent="0.3">
      <c r="A799" s="2" t="s">
        <v>4996</v>
      </c>
      <c r="B799" s="3">
        <v>44751</v>
      </c>
      <c r="C799" s="2" t="s">
        <v>4997</v>
      </c>
      <c r="D799" t="s">
        <v>6180</v>
      </c>
      <c r="E799" s="2">
        <v>4</v>
      </c>
      <c r="F799" s="2">
        <f>_xlfn.XLOOKUP(C799,customers!$A$1:$A$1001,customers!B798:B1798,,0)</f>
        <v>0</v>
      </c>
      <c r="G799" s="2" t="str">
        <f>IF(_xlfn.XLOOKUP(C799,customers!$A$1:$A$1001,customers!$C$1:$C$1001,,0)=0,"",_xlfn.XLOOKUP(C799,customers!$A$1:$A$1001,customers!$C$1:$C$1001,,0))</f>
        <v>jkennicottm5@yahoo.co.jp</v>
      </c>
      <c r="H799" s="2" t="str">
        <f>_xlfn.XLOOKUP(Orders[[#This Row],[Customer ID]],customers!$A$1:$A$1001,customers!$G$1:$G$1001,,0)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7"/>
        <v>31.08</v>
      </c>
      <c r="N799" t="str">
        <f t="shared" si="38"/>
        <v>Arabica</v>
      </c>
      <c r="O799" t="str">
        <f t="shared" si="36"/>
        <v>Light</v>
      </c>
      <c r="P799" t="str">
        <f>_xlfn.XLOOKUP(Orders[[#This Row],[Customer ID]],customers!$A$1:$A$1001,customers!$I$1:$I$1001,,0)</f>
        <v>No</v>
      </c>
    </row>
    <row r="800" spans="1:16" x14ac:dyDescent="0.3">
      <c r="A800" s="2" t="s">
        <v>5002</v>
      </c>
      <c r="B800" s="3">
        <v>43950</v>
      </c>
      <c r="C800" s="2" t="s">
        <v>5003</v>
      </c>
      <c r="D800" t="s">
        <v>6163</v>
      </c>
      <c r="E800" s="2">
        <v>3</v>
      </c>
      <c r="F800" s="2">
        <f>_xlfn.XLOOKUP(C800,customers!$A$1:$A$1001,customers!B799:B1799,,0)</f>
        <v>0</v>
      </c>
      <c r="G800" s="2" t="str">
        <f>IF(_xlfn.XLOOKUP(C800,customers!$A$1:$A$1001,customers!$C$1:$C$1001,,0)=0,"",_xlfn.XLOOKUP(C800,customers!$A$1:$A$1001,customers!$C$1:$C$1001,,0))</f>
        <v>gruggenm6@nymag.com</v>
      </c>
      <c r="H800" s="2" t="str">
        <f>_xlfn.XLOOKUP(Orders[[#This Row],[Customer ID]],customers!$A$1:$A$1001,customers!$G$1:$G$1001,,0)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7"/>
        <v>8.0549999999999997</v>
      </c>
      <c r="N800" t="str">
        <f t="shared" si="38"/>
        <v>Robusta</v>
      </c>
      <c r="O800" t="str">
        <f t="shared" si="36"/>
        <v>Dark</v>
      </c>
      <c r="P800" t="str">
        <f>_xlfn.XLOOKUP(Orders[[#This Row],[Customer ID]],customers!$A$1:$A$1001,customers!$I$1:$I$1001,,0)</f>
        <v>Yes</v>
      </c>
    </row>
    <row r="801" spans="1:16" x14ac:dyDescent="0.3">
      <c r="A801" s="2" t="s">
        <v>5008</v>
      </c>
      <c r="B801" s="3">
        <v>44588</v>
      </c>
      <c r="C801" s="2" t="s">
        <v>5009</v>
      </c>
      <c r="D801" t="s">
        <v>6183</v>
      </c>
      <c r="E801" s="2">
        <v>3</v>
      </c>
      <c r="F801" s="2">
        <f>_xlfn.XLOOKUP(C801,customers!$A$1:$A$1001,customers!B800:B1800,,0)</f>
        <v>0</v>
      </c>
      <c r="G801" s="2" t="str">
        <f>IF(_xlfn.XLOOKUP(C801,customers!$A$1:$A$1001,customers!$C$1:$C$1001,,0)=0,"",_xlfn.XLOOKUP(C801,customers!$A$1:$A$1001,customers!$C$1:$C$1001,,0))</f>
        <v/>
      </c>
      <c r="H801" s="2" t="str">
        <f>_xlfn.XLOOKUP(Orders[[#This Row],[Customer ID]],customers!$A$1:$A$1001,customers!$G$1:$G$1001,,0)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7"/>
        <v>36.450000000000003</v>
      </c>
      <c r="N801" t="str">
        <f t="shared" si="38"/>
        <v>Excelsa</v>
      </c>
      <c r="O801" t="str">
        <f t="shared" si="36"/>
        <v>Dark</v>
      </c>
      <c r="P801" t="str">
        <f>_xlfn.XLOOKUP(Orders[[#This Row],[Customer ID]],customers!$A$1:$A$1001,customers!$I$1:$I$1001,,0)</f>
        <v>Yes</v>
      </c>
    </row>
    <row r="802" spans="1:16" x14ac:dyDescent="0.3">
      <c r="A802" s="2" t="s">
        <v>5012</v>
      </c>
      <c r="B802" s="3">
        <v>44240</v>
      </c>
      <c r="C802" s="2" t="s">
        <v>5013</v>
      </c>
      <c r="D802" t="s">
        <v>6163</v>
      </c>
      <c r="E802" s="2">
        <v>6</v>
      </c>
      <c r="F802" s="2">
        <f>_xlfn.XLOOKUP(C802,customers!$A$1:$A$1001,customers!B801:B1801,,0)</f>
        <v>0</v>
      </c>
      <c r="G802" s="2" t="str">
        <f>IF(_xlfn.XLOOKUP(C802,customers!$A$1:$A$1001,customers!$C$1:$C$1001,,0)=0,"",_xlfn.XLOOKUP(C802,customers!$A$1:$A$1001,customers!$C$1:$C$1001,,0))</f>
        <v>mfrightm8@harvard.edu</v>
      </c>
      <c r="H802" s="2" t="str">
        <f>_xlfn.XLOOKUP(Orders[[#This Row],[Customer ID]],customers!$A$1:$A$1001,customers!$G$1:$G$1001,,0)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7"/>
        <v>16.11</v>
      </c>
      <c r="N802" t="str">
        <f t="shared" si="38"/>
        <v>Robusta</v>
      </c>
      <c r="O802" t="str">
        <f t="shared" si="36"/>
        <v>Dark</v>
      </c>
      <c r="P802" t="str">
        <f>_xlfn.XLOOKUP(Orders[[#This Row],[Customer ID]],customers!$A$1:$A$1001,customers!$I$1:$I$1001,,0)</f>
        <v>No</v>
      </c>
    </row>
    <row r="803" spans="1:16" x14ac:dyDescent="0.3">
      <c r="A803" s="2" t="s">
        <v>5018</v>
      </c>
      <c r="B803" s="3">
        <v>44025</v>
      </c>
      <c r="C803" s="2" t="s">
        <v>5019</v>
      </c>
      <c r="D803" t="s">
        <v>6149</v>
      </c>
      <c r="E803" s="2">
        <v>2</v>
      </c>
      <c r="F803" s="2">
        <f>_xlfn.XLOOKUP(C803,customers!$A$1:$A$1001,customers!B802:B1802,,0)</f>
        <v>0</v>
      </c>
      <c r="G803" s="2" t="str">
        <f>IF(_xlfn.XLOOKUP(C803,customers!$A$1:$A$1001,customers!$C$1:$C$1001,,0)=0,"",_xlfn.XLOOKUP(C803,customers!$A$1:$A$1001,customers!$C$1:$C$1001,,0))</f>
        <v>btartem9@aol.com</v>
      </c>
      <c r="H803" s="2" t="str">
        <f>_xlfn.XLOOKUP(Orders[[#This Row],[Customer ID]],customers!$A$1:$A$1001,customers!$G$1:$G$1001,,0)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7"/>
        <v>41.169999999999995</v>
      </c>
      <c r="N803" t="str">
        <f t="shared" si="38"/>
        <v>Robusta</v>
      </c>
      <c r="O803" t="str">
        <f t="shared" si="36"/>
        <v>Dark</v>
      </c>
      <c r="P803" t="str">
        <f>_xlfn.XLOOKUP(Orders[[#This Row],[Customer ID]],customers!$A$1:$A$1001,customers!$I$1:$I$1001,,0)</f>
        <v>Yes</v>
      </c>
    </row>
    <row r="804" spans="1:16" x14ac:dyDescent="0.3">
      <c r="A804" s="2" t="s">
        <v>5024</v>
      </c>
      <c r="B804" s="3">
        <v>43902</v>
      </c>
      <c r="C804" s="2" t="s">
        <v>5025</v>
      </c>
      <c r="D804" t="s">
        <v>6163</v>
      </c>
      <c r="E804" s="2">
        <v>4</v>
      </c>
      <c r="F804" s="2">
        <f>_xlfn.XLOOKUP(C804,customers!$A$1:$A$1001,customers!B803:B1803,,0)</f>
        <v>0</v>
      </c>
      <c r="G804" s="2" t="str">
        <f>IF(_xlfn.XLOOKUP(C804,customers!$A$1:$A$1001,customers!$C$1:$C$1001,,0)=0,"",_xlfn.XLOOKUP(C804,customers!$A$1:$A$1001,customers!$C$1:$C$1001,,0))</f>
        <v>ckrzysztofiakma@skyrock.com</v>
      </c>
      <c r="H804" s="2" t="str">
        <f>_xlfn.XLOOKUP(Orders[[#This Row],[Customer ID]],customers!$A$1:$A$1001,customers!$G$1:$G$1001,,0)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7"/>
        <v>10.739999999999998</v>
      </c>
      <c r="N804" t="str">
        <f t="shared" si="38"/>
        <v>Robusta</v>
      </c>
      <c r="O804" t="str">
        <f t="shared" si="36"/>
        <v>Dark</v>
      </c>
      <c r="P804" t="str">
        <f>_xlfn.XLOOKUP(Orders[[#This Row],[Customer ID]],customers!$A$1:$A$1001,customers!$I$1:$I$1001,,0)</f>
        <v>No</v>
      </c>
    </row>
    <row r="805" spans="1:16" x14ac:dyDescent="0.3">
      <c r="A805" s="2" t="s">
        <v>5030</v>
      </c>
      <c r="B805" s="3">
        <v>43955</v>
      </c>
      <c r="C805" s="2" t="s">
        <v>5031</v>
      </c>
      <c r="D805" t="s">
        <v>6166</v>
      </c>
      <c r="E805" s="2">
        <v>4</v>
      </c>
      <c r="F805" s="2">
        <f>_xlfn.XLOOKUP(C805,customers!$A$1:$A$1001,customers!B804:B1804,,0)</f>
        <v>0</v>
      </c>
      <c r="G805" s="2" t="str">
        <f>IF(_xlfn.XLOOKUP(C805,customers!$A$1:$A$1001,customers!$C$1:$C$1001,,0)=0,"",_xlfn.XLOOKUP(C805,customers!$A$1:$A$1001,customers!$C$1:$C$1001,,0))</f>
        <v>dpenquetmb@diigo.com</v>
      </c>
      <c r="H805" s="2" t="str">
        <f>_xlfn.XLOOKUP(Orders[[#This Row],[Customer ID]],customers!$A$1:$A$1001,customers!$G$1:$G$1001,,0)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7"/>
        <v>126.49999999999999</v>
      </c>
      <c r="N805" t="str">
        <f t="shared" si="38"/>
        <v>Excelsa</v>
      </c>
      <c r="O805" t="str">
        <f t="shared" si="36"/>
        <v>Medium</v>
      </c>
      <c r="P805" t="str">
        <f>_xlfn.XLOOKUP(Orders[[#This Row],[Customer ID]],customers!$A$1:$A$1001,customers!$I$1:$I$1001,,0)</f>
        <v>No</v>
      </c>
    </row>
    <row r="806" spans="1:16" x14ac:dyDescent="0.3">
      <c r="A806" s="2" t="s">
        <v>5035</v>
      </c>
      <c r="B806" s="3">
        <v>44289</v>
      </c>
      <c r="C806" s="2" t="s">
        <v>5036</v>
      </c>
      <c r="D806" t="s">
        <v>6179</v>
      </c>
      <c r="E806" s="2">
        <v>2</v>
      </c>
      <c r="F806" s="2">
        <f>_xlfn.XLOOKUP(C806,customers!$A$1:$A$1001,customers!B805:B1805,,0)</f>
        <v>0</v>
      </c>
      <c r="G806" s="2" t="str">
        <f>IF(_xlfn.XLOOKUP(C806,customers!$A$1:$A$1001,customers!$C$1:$C$1001,,0)=0,"",_xlfn.XLOOKUP(C806,customers!$A$1:$A$1001,customers!$C$1:$C$1001,,0))</f>
        <v/>
      </c>
      <c r="H806" s="2" t="str">
        <f>_xlfn.XLOOKUP(Orders[[#This Row],[Customer ID]],customers!$A$1:$A$1001,customers!$G$1:$G$1001,,0)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7"/>
        <v>23.9</v>
      </c>
      <c r="N806" t="str">
        <f t="shared" si="38"/>
        <v>Robusta</v>
      </c>
      <c r="O806" t="str">
        <f t="shared" si="36"/>
        <v>Light</v>
      </c>
      <c r="P806" t="str">
        <f>_xlfn.XLOOKUP(Orders[[#This Row],[Customer ID]],customers!$A$1:$A$1001,customers!$I$1:$I$1001,,0)</f>
        <v>No</v>
      </c>
    </row>
    <row r="807" spans="1:16" x14ac:dyDescent="0.3">
      <c r="A807" s="2" t="s">
        <v>5040</v>
      </c>
      <c r="B807" s="3">
        <v>44713</v>
      </c>
      <c r="C807" s="2" t="s">
        <v>5041</v>
      </c>
      <c r="D807" t="s">
        <v>6146</v>
      </c>
      <c r="E807" s="2">
        <v>1</v>
      </c>
      <c r="F807" s="2">
        <f>_xlfn.XLOOKUP(C807,customers!$A$1:$A$1001,customers!B806:B1806,,0)</f>
        <v>0</v>
      </c>
      <c r="G807" s="2" t="str">
        <f>IF(_xlfn.XLOOKUP(C807,customers!$A$1:$A$1001,customers!$C$1:$C$1001,,0)=0,"",_xlfn.XLOOKUP(C807,customers!$A$1:$A$1001,customers!$C$1:$C$1001,,0))</f>
        <v/>
      </c>
      <c r="H807" s="2" t="str">
        <f>_xlfn.XLOOKUP(Orders[[#This Row],[Customer ID]],customers!$A$1:$A$1001,customers!$G$1:$G$1001,,0)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7"/>
        <v>5.97</v>
      </c>
      <c r="N807" t="str">
        <f t="shared" si="38"/>
        <v>Robusta</v>
      </c>
      <c r="O807" t="str">
        <f t="shared" si="36"/>
        <v>Medium</v>
      </c>
      <c r="P807" t="str">
        <f>_xlfn.XLOOKUP(Orders[[#This Row],[Customer ID]],customers!$A$1:$A$1001,customers!$I$1:$I$1001,,0)</f>
        <v>No</v>
      </c>
    </row>
    <row r="808" spans="1:16" x14ac:dyDescent="0.3">
      <c r="A808" s="2" t="s">
        <v>5046</v>
      </c>
      <c r="B808" s="3">
        <v>44241</v>
      </c>
      <c r="C808" s="2" t="s">
        <v>5047</v>
      </c>
      <c r="D808" t="s">
        <v>6150</v>
      </c>
      <c r="E808" s="2">
        <v>2</v>
      </c>
      <c r="F808" s="2">
        <f>_xlfn.XLOOKUP(C808,customers!$A$1:$A$1001,customers!B807:B1807,,0)</f>
        <v>0</v>
      </c>
      <c r="G808" s="2" t="str">
        <f>IF(_xlfn.XLOOKUP(C808,customers!$A$1:$A$1001,customers!$C$1:$C$1001,,0)=0,"",_xlfn.XLOOKUP(C808,customers!$A$1:$A$1001,customers!$C$1:$C$1001,,0))</f>
        <v/>
      </c>
      <c r="H808" s="2" t="str">
        <f>_xlfn.XLOOKUP(Orders[[#This Row],[Customer ID]],customers!$A$1:$A$1001,customers!$G$1:$G$1001,,0)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7"/>
        <v>7.77</v>
      </c>
      <c r="N808" t="str">
        <f t="shared" si="38"/>
        <v>Liberica</v>
      </c>
      <c r="O808" t="str">
        <f t="shared" si="36"/>
        <v>Dark</v>
      </c>
      <c r="P808" t="str">
        <f>_xlfn.XLOOKUP(Orders[[#This Row],[Customer ID]],customers!$A$1:$A$1001,customers!$I$1:$I$1001,,0)</f>
        <v>Yes</v>
      </c>
    </row>
    <row r="809" spans="1:16" x14ac:dyDescent="0.3">
      <c r="A809" s="2" t="s">
        <v>5050</v>
      </c>
      <c r="B809" s="3">
        <v>44543</v>
      </c>
      <c r="C809" s="2" t="s">
        <v>5051</v>
      </c>
      <c r="D809" t="s">
        <v>6169</v>
      </c>
      <c r="E809" s="2">
        <v>3</v>
      </c>
      <c r="F809" s="2">
        <f>_xlfn.XLOOKUP(C809,customers!$A$1:$A$1001,customers!B808:B1808,,0)</f>
        <v>0</v>
      </c>
      <c r="G809" s="2" t="str">
        <f>IF(_xlfn.XLOOKUP(C809,customers!$A$1:$A$1001,customers!$C$1:$C$1001,,0)=0,"",_xlfn.XLOOKUP(C809,customers!$A$1:$A$1001,customers!$C$1:$C$1001,,0))</f>
        <v>kferrettimf@huffingtonpost.com</v>
      </c>
      <c r="H809" s="2" t="str">
        <f>_xlfn.XLOOKUP(Orders[[#This Row],[Customer ID]],customers!$A$1:$A$1001,customers!$G$1:$G$1001,,0)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7"/>
        <v>23.31</v>
      </c>
      <c r="N809" t="str">
        <f t="shared" si="38"/>
        <v>Liberica</v>
      </c>
      <c r="O809" t="str">
        <f t="shared" si="36"/>
        <v>Dark</v>
      </c>
      <c r="P809" t="str">
        <f>_xlfn.XLOOKUP(Orders[[#This Row],[Customer ID]],customers!$A$1:$A$1001,customers!$I$1:$I$1001,,0)</f>
        <v>No</v>
      </c>
    </row>
    <row r="810" spans="1:16" x14ac:dyDescent="0.3">
      <c r="A810" s="2" t="s">
        <v>5056</v>
      </c>
      <c r="B810" s="3">
        <v>43868</v>
      </c>
      <c r="C810" s="2" t="s">
        <v>5113</v>
      </c>
      <c r="D810" t="s">
        <v>6142</v>
      </c>
      <c r="E810" s="2">
        <v>5</v>
      </c>
      <c r="F810" s="2">
        <f>_xlfn.XLOOKUP(C810,customers!$A$1:$A$1001,customers!B809:B1809,,0)</f>
        <v>0</v>
      </c>
      <c r="G810" s="2" t="str">
        <f>IF(_xlfn.XLOOKUP(C810,customers!$A$1:$A$1001,customers!$C$1:$C$1001,,0)=0,"",_xlfn.XLOOKUP(C810,customers!$A$1:$A$1001,customers!$C$1:$C$1001,,0))</f>
        <v/>
      </c>
      <c r="H810" s="2" t="str">
        <f>_xlfn.XLOOKUP(Orders[[#This Row],[Customer ID]],customers!$A$1:$A$1001,customers!$G$1:$G$1001,,0)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7"/>
        <v>137.42499999999998</v>
      </c>
      <c r="N810" t="str">
        <f t="shared" si="38"/>
        <v>Robusta</v>
      </c>
      <c r="O810" t="str">
        <f t="shared" si="36"/>
        <v>Light</v>
      </c>
      <c r="P810" t="str">
        <f>_xlfn.XLOOKUP(Orders[[#This Row],[Customer ID]],customers!$A$1:$A$1001,customers!$I$1:$I$1001,,0)</f>
        <v>No</v>
      </c>
    </row>
    <row r="811" spans="1:16" x14ac:dyDescent="0.3">
      <c r="A811" s="2" t="s">
        <v>5062</v>
      </c>
      <c r="B811" s="3">
        <v>44235</v>
      </c>
      <c r="C811" s="2" t="s">
        <v>5063</v>
      </c>
      <c r="D811" t="s">
        <v>6163</v>
      </c>
      <c r="E811" s="2">
        <v>3</v>
      </c>
      <c r="F811" s="2">
        <f>_xlfn.XLOOKUP(C811,customers!$A$1:$A$1001,customers!B810:B1810,,0)</f>
        <v>0</v>
      </c>
      <c r="G811" s="2" t="str">
        <f>IF(_xlfn.XLOOKUP(C811,customers!$A$1:$A$1001,customers!$C$1:$C$1001,,0)=0,"",_xlfn.XLOOKUP(C811,customers!$A$1:$A$1001,customers!$C$1:$C$1001,,0))</f>
        <v/>
      </c>
      <c r="H811" s="2" t="str">
        <f>_xlfn.XLOOKUP(Orders[[#This Row],[Customer ID]],customers!$A$1:$A$1001,customers!$G$1:$G$1001,,0)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7"/>
        <v>8.0549999999999997</v>
      </c>
      <c r="N811" t="str">
        <f t="shared" si="38"/>
        <v>Robusta</v>
      </c>
      <c r="O811" t="str">
        <f t="shared" si="36"/>
        <v>Dark</v>
      </c>
      <c r="P811" t="str">
        <f>_xlfn.XLOOKUP(Orders[[#This Row],[Customer ID]],customers!$A$1:$A$1001,customers!$I$1:$I$1001,,0)</f>
        <v>Yes</v>
      </c>
    </row>
    <row r="812" spans="1:16" x14ac:dyDescent="0.3">
      <c r="A812" s="2" t="s">
        <v>5067</v>
      </c>
      <c r="B812" s="3">
        <v>44054</v>
      </c>
      <c r="C812" s="2" t="s">
        <v>5068</v>
      </c>
      <c r="D812" t="s">
        <v>6161</v>
      </c>
      <c r="E812" s="2">
        <v>3</v>
      </c>
      <c r="F812" s="2">
        <f>_xlfn.XLOOKUP(C812,customers!$A$1:$A$1001,customers!B811:B1811,,0)</f>
        <v>0</v>
      </c>
      <c r="G812" s="2" t="str">
        <f>IF(_xlfn.XLOOKUP(C812,customers!$A$1:$A$1001,customers!$C$1:$C$1001,,0)=0,"",_xlfn.XLOOKUP(C812,customers!$A$1:$A$1001,customers!$C$1:$C$1001,,0))</f>
        <v>abalsdonemi@toplist.cz</v>
      </c>
      <c r="H812" s="2" t="str">
        <f>_xlfn.XLOOKUP(Orders[[#This Row],[Customer ID]],customers!$A$1:$A$1001,customers!$G$1:$G$1001,,0)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7"/>
        <v>28.53</v>
      </c>
      <c r="N812" t="str">
        <f t="shared" si="38"/>
        <v>Liberica</v>
      </c>
      <c r="O812" t="str">
        <f t="shared" si="36"/>
        <v>Light</v>
      </c>
      <c r="P812" t="str">
        <f>_xlfn.XLOOKUP(Orders[[#This Row],[Customer ID]],customers!$A$1:$A$1001,customers!$I$1:$I$1001,,0)</f>
        <v>No</v>
      </c>
    </row>
    <row r="813" spans="1:16" x14ac:dyDescent="0.3">
      <c r="A813" s="2" t="s">
        <v>5073</v>
      </c>
      <c r="B813" s="3">
        <v>44114</v>
      </c>
      <c r="C813" s="2" t="s">
        <v>5074</v>
      </c>
      <c r="D813" t="s">
        <v>6155</v>
      </c>
      <c r="E813" s="2">
        <v>6</v>
      </c>
      <c r="F813" s="2">
        <f>_xlfn.XLOOKUP(C813,customers!$A$1:$A$1001,customers!B812:B1812,,0)</f>
        <v>0</v>
      </c>
      <c r="G813" s="2" t="str">
        <f>IF(_xlfn.XLOOKUP(C813,customers!$A$1:$A$1001,customers!$C$1:$C$1001,,0)=0,"",_xlfn.XLOOKUP(C813,customers!$A$1:$A$1001,customers!$C$1:$C$1001,,0))</f>
        <v>bromeramj@list-manage.com</v>
      </c>
      <c r="H813" s="2" t="str">
        <f>_xlfn.XLOOKUP(Orders[[#This Row],[Customer ID]],customers!$A$1:$A$1001,customers!$G$1:$G$1001,,0)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7"/>
        <v>67.5</v>
      </c>
      <c r="N813" t="str">
        <f t="shared" si="38"/>
        <v>Arabica</v>
      </c>
      <c r="O813" t="str">
        <f t="shared" si="36"/>
        <v>Medium</v>
      </c>
      <c r="P813" t="str">
        <f>_xlfn.XLOOKUP(Orders[[#This Row],[Customer ID]],customers!$A$1:$A$1001,customers!$I$1:$I$1001,,0)</f>
        <v>Yes</v>
      </c>
    </row>
    <row r="814" spans="1:16" x14ac:dyDescent="0.3">
      <c r="A814" s="2" t="s">
        <v>5073</v>
      </c>
      <c r="B814" s="3">
        <v>44114</v>
      </c>
      <c r="C814" s="2" t="s">
        <v>5074</v>
      </c>
      <c r="D814" t="s">
        <v>6165</v>
      </c>
      <c r="E814" s="2">
        <v>6</v>
      </c>
      <c r="F814" s="2">
        <f>_xlfn.XLOOKUP(C814,customers!$A$1:$A$1001,customers!B813:B1813,,0)</f>
        <v>0</v>
      </c>
      <c r="G814" s="2" t="str">
        <f>IF(_xlfn.XLOOKUP(C814,customers!$A$1:$A$1001,customers!$C$1:$C$1001,,0)=0,"",_xlfn.XLOOKUP(C814,customers!$A$1:$A$1001,customers!$C$1:$C$1001,,0))</f>
        <v>bromeramj@list-manage.com</v>
      </c>
      <c r="H814" s="2" t="str">
        <f>_xlfn.XLOOKUP(Orders[[#This Row],[Customer ID]],customers!$A$1:$A$1001,customers!$G$1:$G$1001,,0)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7"/>
        <v>178.70999999999998</v>
      </c>
      <c r="N814" t="str">
        <f t="shared" si="38"/>
        <v>Liberica</v>
      </c>
      <c r="O814" t="str">
        <f t="shared" si="36"/>
        <v>Dark</v>
      </c>
      <c r="P814" t="str">
        <f>_xlfn.XLOOKUP(Orders[[#This Row],[Customer ID]],customers!$A$1:$A$1001,customers!$I$1:$I$1001,,0)</f>
        <v>Yes</v>
      </c>
    </row>
    <row r="815" spans="1:16" x14ac:dyDescent="0.3">
      <c r="A815" s="2" t="s">
        <v>5084</v>
      </c>
      <c r="B815" s="3">
        <v>44173</v>
      </c>
      <c r="C815" s="2" t="s">
        <v>5085</v>
      </c>
      <c r="D815" t="s">
        <v>6166</v>
      </c>
      <c r="E815" s="2">
        <v>1</v>
      </c>
      <c r="F815" s="2">
        <f>_xlfn.XLOOKUP(C815,customers!$A$1:$A$1001,customers!B814:B1814,,0)</f>
        <v>0</v>
      </c>
      <c r="G815" s="2" t="str">
        <f>IF(_xlfn.XLOOKUP(C815,customers!$A$1:$A$1001,customers!$C$1:$C$1001,,0)=0,"",_xlfn.XLOOKUP(C815,customers!$A$1:$A$1001,customers!$C$1:$C$1001,,0))</f>
        <v>cbrydeml@tuttocitta.it</v>
      </c>
      <c r="H815" s="2" t="str">
        <f>_xlfn.XLOOKUP(Orders[[#This Row],[Customer ID]],customers!$A$1:$A$1001,customers!$G$1:$G$1001,,0)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7"/>
        <v>31.624999999999996</v>
      </c>
      <c r="N815" t="str">
        <f t="shared" si="38"/>
        <v>Excelsa</v>
      </c>
      <c r="O815" t="str">
        <f t="shared" si="36"/>
        <v>Medium</v>
      </c>
      <c r="P815" t="str">
        <f>_xlfn.XLOOKUP(Orders[[#This Row],[Customer ID]],customers!$A$1:$A$1001,customers!$I$1:$I$1001,,0)</f>
        <v>Yes</v>
      </c>
    </row>
    <row r="816" spans="1:16" x14ac:dyDescent="0.3">
      <c r="A816" s="2" t="s">
        <v>5090</v>
      </c>
      <c r="B816" s="3">
        <v>43573</v>
      </c>
      <c r="C816" s="2" t="s">
        <v>5091</v>
      </c>
      <c r="D816" t="s">
        <v>6184</v>
      </c>
      <c r="E816" s="2">
        <v>2</v>
      </c>
      <c r="F816" s="2">
        <f>_xlfn.XLOOKUP(C816,customers!$A$1:$A$1001,customers!B815:B1815,,0)</f>
        <v>0</v>
      </c>
      <c r="G816" s="2" t="str">
        <f>IF(_xlfn.XLOOKUP(C816,customers!$A$1:$A$1001,customers!$C$1:$C$1001,,0)=0,"",_xlfn.XLOOKUP(C816,customers!$A$1:$A$1001,customers!$C$1:$C$1001,,0))</f>
        <v>senefermm@blog.com</v>
      </c>
      <c r="H816" s="2" t="str">
        <f>_xlfn.XLOOKUP(Orders[[#This Row],[Customer ID]],customers!$A$1:$A$1001,customers!$G$1:$G$1001,,0)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7"/>
        <v>8.91</v>
      </c>
      <c r="N816" t="str">
        <f t="shared" si="38"/>
        <v>Excelsa</v>
      </c>
      <c r="O816" t="str">
        <f t="shared" si="36"/>
        <v>Light</v>
      </c>
      <c r="P816" t="str">
        <f>_xlfn.XLOOKUP(Orders[[#This Row],[Customer ID]],customers!$A$1:$A$1001,customers!$I$1:$I$1001,,0)</f>
        <v>No</v>
      </c>
    </row>
    <row r="817" spans="1:16" x14ac:dyDescent="0.3">
      <c r="A817" s="2" t="s">
        <v>5096</v>
      </c>
      <c r="B817" s="3">
        <v>44200</v>
      </c>
      <c r="C817" s="2" t="s">
        <v>5097</v>
      </c>
      <c r="D817" t="s">
        <v>6146</v>
      </c>
      <c r="E817" s="2">
        <v>6</v>
      </c>
      <c r="F817" s="2">
        <f>_xlfn.XLOOKUP(C817,customers!$A$1:$A$1001,customers!B816:B1816,,0)</f>
        <v>0</v>
      </c>
      <c r="G817" s="2" t="str">
        <f>IF(_xlfn.XLOOKUP(C817,customers!$A$1:$A$1001,customers!$C$1:$C$1001,,0)=0,"",_xlfn.XLOOKUP(C817,customers!$A$1:$A$1001,customers!$C$1:$C$1001,,0))</f>
        <v>lhaggerstonemn@independent.co.uk</v>
      </c>
      <c r="H817" s="2" t="str">
        <f>_xlfn.XLOOKUP(Orders[[#This Row],[Customer ID]],customers!$A$1:$A$1001,customers!$G$1:$G$1001,,0)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7"/>
        <v>35.82</v>
      </c>
      <c r="N817" t="str">
        <f t="shared" si="38"/>
        <v>Robusta</v>
      </c>
      <c r="O817" t="str">
        <f t="shared" si="36"/>
        <v>Medium</v>
      </c>
      <c r="P817" t="str">
        <f>_xlfn.XLOOKUP(Orders[[#This Row],[Customer ID]],customers!$A$1:$A$1001,customers!$I$1:$I$1001,,0)</f>
        <v>No</v>
      </c>
    </row>
    <row r="818" spans="1:16" x14ac:dyDescent="0.3">
      <c r="A818" s="2" t="s">
        <v>5102</v>
      </c>
      <c r="B818" s="3">
        <v>43534</v>
      </c>
      <c r="C818" s="2" t="s">
        <v>5103</v>
      </c>
      <c r="D818" t="s">
        <v>6161</v>
      </c>
      <c r="E818" s="2">
        <v>4</v>
      </c>
      <c r="F818" s="2">
        <f>_xlfn.XLOOKUP(C818,customers!$A$1:$A$1001,customers!B817:B1817,,0)</f>
        <v>0</v>
      </c>
      <c r="G818" s="2" t="str">
        <f>IF(_xlfn.XLOOKUP(C818,customers!$A$1:$A$1001,customers!$C$1:$C$1001,,0)=0,"",_xlfn.XLOOKUP(C818,customers!$A$1:$A$1001,customers!$C$1:$C$1001,,0))</f>
        <v>mgundrymo@omniture.com</v>
      </c>
      <c r="H818" s="2" t="str">
        <f>_xlfn.XLOOKUP(Orders[[#This Row],[Customer ID]],customers!$A$1:$A$1001,customers!$G$1:$G$1001,,0)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7"/>
        <v>38.04</v>
      </c>
      <c r="N818" t="str">
        <f t="shared" si="38"/>
        <v>Liberica</v>
      </c>
      <c r="O818" t="str">
        <f t="shared" si="36"/>
        <v>Light</v>
      </c>
      <c r="P818" t="str">
        <f>_xlfn.XLOOKUP(Orders[[#This Row],[Customer ID]],customers!$A$1:$A$1001,customers!$I$1:$I$1001,,0)</f>
        <v>No</v>
      </c>
    </row>
    <row r="819" spans="1:16" x14ac:dyDescent="0.3">
      <c r="A819" s="2" t="s">
        <v>5107</v>
      </c>
      <c r="B819" s="3">
        <v>43798</v>
      </c>
      <c r="C819" s="2" t="s">
        <v>5108</v>
      </c>
      <c r="D819" t="s">
        <v>6169</v>
      </c>
      <c r="E819" s="2">
        <v>2</v>
      </c>
      <c r="F819" s="2">
        <f>_xlfn.XLOOKUP(C819,customers!$A$1:$A$1001,customers!B818:B1818,,0)</f>
        <v>0</v>
      </c>
      <c r="G819" s="2" t="str">
        <f>IF(_xlfn.XLOOKUP(C819,customers!$A$1:$A$1001,customers!$C$1:$C$1001,,0)=0,"",_xlfn.XLOOKUP(C819,customers!$A$1:$A$1001,customers!$C$1:$C$1001,,0))</f>
        <v>bwellanmp@cafepress.com</v>
      </c>
      <c r="H819" s="2" t="str">
        <f>_xlfn.XLOOKUP(Orders[[#This Row],[Customer ID]],customers!$A$1:$A$1001,customers!$G$1:$G$1001,,0)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7"/>
        <v>15.54</v>
      </c>
      <c r="N819" t="str">
        <f t="shared" si="38"/>
        <v>Liberica</v>
      </c>
      <c r="O819" t="str">
        <f t="shared" si="36"/>
        <v>Dark</v>
      </c>
      <c r="P819" t="str">
        <f>_xlfn.XLOOKUP(Orders[[#This Row],[Customer ID]],customers!$A$1:$A$1001,customers!$I$1:$I$1001,,0)</f>
        <v>No</v>
      </c>
    </row>
    <row r="820" spans="1:16" x14ac:dyDescent="0.3">
      <c r="A820" s="2" t="s">
        <v>5112</v>
      </c>
      <c r="B820" s="3">
        <v>44761</v>
      </c>
      <c r="C820" s="2" t="s">
        <v>5113</v>
      </c>
      <c r="D820" t="s">
        <v>6170</v>
      </c>
      <c r="E820" s="2">
        <v>5</v>
      </c>
      <c r="F820" s="2">
        <f>_xlfn.XLOOKUP(C820,customers!$A$1:$A$1001,customers!B819:B1819,,0)</f>
        <v>0</v>
      </c>
      <c r="G820" s="2" t="str">
        <f>IF(_xlfn.XLOOKUP(C820,customers!$A$1:$A$1001,customers!$C$1:$C$1001,,0)=0,"",_xlfn.XLOOKUP(C820,customers!$A$1:$A$1001,customers!$C$1:$C$1001,,0))</f>
        <v/>
      </c>
      <c r="H820" s="2" t="str">
        <f>_xlfn.XLOOKUP(Orders[[#This Row],[Customer ID]],customers!$A$1:$A$1001,customers!$G$1:$G$1001,,0)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7"/>
        <v>79.25</v>
      </c>
      <c r="N820" t="str">
        <f t="shared" si="38"/>
        <v>Liberica</v>
      </c>
      <c r="O820" t="str">
        <f t="shared" si="36"/>
        <v>Light</v>
      </c>
      <c r="P820" t="str">
        <f>_xlfn.XLOOKUP(Orders[[#This Row],[Customer ID]],customers!$A$1:$A$1001,customers!$I$1:$I$1001,,0)</f>
        <v>No</v>
      </c>
    </row>
    <row r="821" spans="1:16" x14ac:dyDescent="0.3">
      <c r="A821" s="2" t="s">
        <v>5117</v>
      </c>
      <c r="B821" s="3">
        <v>44008</v>
      </c>
      <c r="C821" s="2" t="s">
        <v>5118</v>
      </c>
      <c r="D821" t="s">
        <v>6145</v>
      </c>
      <c r="E821" s="2">
        <v>1</v>
      </c>
      <c r="F821" s="2">
        <f>_xlfn.XLOOKUP(C821,customers!$A$1:$A$1001,customers!B820:B1820,,0)</f>
        <v>0</v>
      </c>
      <c r="G821" s="2" t="str">
        <f>IF(_xlfn.XLOOKUP(C821,customers!$A$1:$A$1001,customers!$C$1:$C$1001,,0)=0,"",_xlfn.XLOOKUP(C821,customers!$A$1:$A$1001,customers!$C$1:$C$1001,,0))</f>
        <v>catchesonmr@xinhuanet.com</v>
      </c>
      <c r="H821" s="2" t="str">
        <f>_xlfn.XLOOKUP(Orders[[#This Row],[Customer ID]],customers!$A$1:$A$1001,customers!$G$1:$G$1001,,0)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7"/>
        <v>4.7549999999999999</v>
      </c>
      <c r="N821" t="str">
        <f t="shared" si="38"/>
        <v>Liberica</v>
      </c>
      <c r="O821" t="str">
        <f t="shared" si="36"/>
        <v>Light</v>
      </c>
      <c r="P821" t="str">
        <f>_xlfn.XLOOKUP(Orders[[#This Row],[Customer ID]],customers!$A$1:$A$1001,customers!$I$1:$I$1001,,0)</f>
        <v>Yes</v>
      </c>
    </row>
    <row r="822" spans="1:16" x14ac:dyDescent="0.3">
      <c r="A822" s="2" t="s">
        <v>5123</v>
      </c>
      <c r="B822" s="3">
        <v>43510</v>
      </c>
      <c r="C822" s="2" t="s">
        <v>5124</v>
      </c>
      <c r="D822" t="s">
        <v>6141</v>
      </c>
      <c r="E822" s="2">
        <v>4</v>
      </c>
      <c r="F822" s="2">
        <f>_xlfn.XLOOKUP(C822,customers!$A$1:$A$1001,customers!B821:B1821,,0)</f>
        <v>0</v>
      </c>
      <c r="G822" s="2" t="str">
        <f>IF(_xlfn.XLOOKUP(C822,customers!$A$1:$A$1001,customers!$C$1:$C$1001,,0)=0,"",_xlfn.XLOOKUP(C822,customers!$A$1:$A$1001,customers!$C$1:$C$1001,,0))</f>
        <v>estentonms@google.it</v>
      </c>
      <c r="H822" s="2" t="str">
        <f>_xlfn.XLOOKUP(Orders[[#This Row],[Customer ID]],customers!$A$1:$A$1001,customers!$G$1:$G$1001,,0)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7"/>
        <v>55</v>
      </c>
      <c r="N822" t="str">
        <f t="shared" si="38"/>
        <v>Excelsa</v>
      </c>
      <c r="O822" t="str">
        <f t="shared" si="36"/>
        <v>Medium</v>
      </c>
      <c r="P822" t="str">
        <f>_xlfn.XLOOKUP(Orders[[#This Row],[Customer ID]],customers!$A$1:$A$1001,customers!$I$1:$I$1001,,0)</f>
        <v>Yes</v>
      </c>
    </row>
    <row r="823" spans="1:16" x14ac:dyDescent="0.3">
      <c r="A823" s="2" t="s">
        <v>5129</v>
      </c>
      <c r="B823" s="3">
        <v>44144</v>
      </c>
      <c r="C823" s="2" t="s">
        <v>5130</v>
      </c>
      <c r="D823" t="s">
        <v>6172</v>
      </c>
      <c r="E823" s="2">
        <v>5</v>
      </c>
      <c r="F823" s="2">
        <f>_xlfn.XLOOKUP(C823,customers!$A$1:$A$1001,customers!B822:B1822,,0)</f>
        <v>0</v>
      </c>
      <c r="G823" s="2" t="str">
        <f>IF(_xlfn.XLOOKUP(C823,customers!$A$1:$A$1001,customers!$C$1:$C$1001,,0)=0,"",_xlfn.XLOOKUP(C823,customers!$A$1:$A$1001,customers!$C$1:$C$1001,,0))</f>
        <v>etrippmt@wp.com</v>
      </c>
      <c r="H823" s="2" t="str">
        <f>_xlfn.XLOOKUP(Orders[[#This Row],[Customer ID]],customers!$A$1:$A$1001,customers!$G$1:$G$1001,,0)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7"/>
        <v>26.849999999999994</v>
      </c>
      <c r="N823" t="str">
        <f t="shared" si="38"/>
        <v>Robusta</v>
      </c>
      <c r="O823" t="str">
        <f t="shared" si="36"/>
        <v>Dark</v>
      </c>
      <c r="P823" t="str">
        <f>_xlfn.XLOOKUP(Orders[[#This Row],[Customer ID]],customers!$A$1:$A$1001,customers!$I$1:$I$1001,,0)</f>
        <v>No</v>
      </c>
    </row>
    <row r="824" spans="1:16" x14ac:dyDescent="0.3">
      <c r="A824" s="2" t="s">
        <v>5135</v>
      </c>
      <c r="B824" s="3">
        <v>43585</v>
      </c>
      <c r="C824" s="2" t="s">
        <v>5136</v>
      </c>
      <c r="D824" t="s">
        <v>6148</v>
      </c>
      <c r="E824" s="2">
        <v>4</v>
      </c>
      <c r="F824" s="2">
        <f>_xlfn.XLOOKUP(C824,customers!$A$1:$A$1001,customers!B823:B1823,,0)</f>
        <v>0</v>
      </c>
      <c r="G824" s="2" t="str">
        <f>IF(_xlfn.XLOOKUP(C824,customers!$A$1:$A$1001,customers!$C$1:$C$1001,,0)=0,"",_xlfn.XLOOKUP(C824,customers!$A$1:$A$1001,customers!$C$1:$C$1001,,0))</f>
        <v>lmacmanusmu@imdb.com</v>
      </c>
      <c r="H824" s="2" t="str">
        <f>_xlfn.XLOOKUP(Orders[[#This Row],[Customer ID]],customers!$A$1:$A$1001,customers!$G$1:$G$1001,,0)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7"/>
        <v>136.61999999999998</v>
      </c>
      <c r="N824" t="str">
        <f t="shared" si="38"/>
        <v>Excelsa</v>
      </c>
      <c r="O824" t="str">
        <f t="shared" si="36"/>
        <v>Light</v>
      </c>
      <c r="P824" t="str">
        <f>_xlfn.XLOOKUP(Orders[[#This Row],[Customer ID]],customers!$A$1:$A$1001,customers!$I$1:$I$1001,,0)</f>
        <v>No</v>
      </c>
    </row>
    <row r="825" spans="1:16" x14ac:dyDescent="0.3">
      <c r="A825" s="2" t="s">
        <v>5141</v>
      </c>
      <c r="B825" s="3">
        <v>44134</v>
      </c>
      <c r="C825" s="2" t="s">
        <v>5142</v>
      </c>
      <c r="D825" t="s">
        <v>6170</v>
      </c>
      <c r="E825" s="2">
        <v>3</v>
      </c>
      <c r="F825" s="2">
        <f>_xlfn.XLOOKUP(C825,customers!$A$1:$A$1001,customers!B824:B1824,,0)</f>
        <v>0</v>
      </c>
      <c r="G825" s="2" t="str">
        <f>IF(_xlfn.XLOOKUP(C825,customers!$A$1:$A$1001,customers!$C$1:$C$1001,,0)=0,"",_xlfn.XLOOKUP(C825,customers!$A$1:$A$1001,customers!$C$1:$C$1001,,0))</f>
        <v>tbenediktovichmv@ebay.com</v>
      </c>
      <c r="H825" s="2" t="str">
        <f>_xlfn.XLOOKUP(Orders[[#This Row],[Customer ID]],customers!$A$1:$A$1001,customers!$G$1:$G$1001,,0)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7"/>
        <v>47.55</v>
      </c>
      <c r="N825" t="str">
        <f t="shared" si="38"/>
        <v>Liberica</v>
      </c>
      <c r="O825" t="str">
        <f t="shared" si="36"/>
        <v>Light</v>
      </c>
      <c r="P825" t="str">
        <f>_xlfn.XLOOKUP(Orders[[#This Row],[Customer ID]],customers!$A$1:$A$1001,customers!$I$1:$I$1001,,0)</f>
        <v>Yes</v>
      </c>
    </row>
    <row r="826" spans="1:16" x14ac:dyDescent="0.3">
      <c r="A826" s="2" t="s">
        <v>5147</v>
      </c>
      <c r="B826" s="3">
        <v>43781</v>
      </c>
      <c r="C826" s="2" t="s">
        <v>5148</v>
      </c>
      <c r="D826" t="s">
        <v>6152</v>
      </c>
      <c r="E826" s="2">
        <v>5</v>
      </c>
      <c r="F826" s="2">
        <f>_xlfn.XLOOKUP(C826,customers!$A$1:$A$1001,customers!B825:B1825,,0)</f>
        <v>0</v>
      </c>
      <c r="G826" s="2" t="str">
        <f>IF(_xlfn.XLOOKUP(C826,customers!$A$1:$A$1001,customers!$C$1:$C$1001,,0)=0,"",_xlfn.XLOOKUP(C826,customers!$A$1:$A$1001,customers!$C$1:$C$1001,,0))</f>
        <v>cbournermw@chronoengine.com</v>
      </c>
      <c r="H826" s="2" t="str">
        <f>_xlfn.XLOOKUP(Orders[[#This Row],[Customer ID]],customers!$A$1:$A$1001,customers!$G$1:$G$1001,,0)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7"/>
        <v>16.875</v>
      </c>
      <c r="N826" t="str">
        <f t="shared" si="38"/>
        <v>Arabica</v>
      </c>
      <c r="O826" t="str">
        <f t="shared" si="36"/>
        <v>Medium</v>
      </c>
      <c r="P826" t="str">
        <f>_xlfn.XLOOKUP(Orders[[#This Row],[Customer ID]],customers!$A$1:$A$1001,customers!$I$1:$I$1001,,0)</f>
        <v>Yes</v>
      </c>
    </row>
    <row r="827" spans="1:16" x14ac:dyDescent="0.3">
      <c r="A827" s="2" t="s">
        <v>5152</v>
      </c>
      <c r="B827" s="3">
        <v>44603</v>
      </c>
      <c r="C827" s="2" t="s">
        <v>5188</v>
      </c>
      <c r="D827" t="s">
        <v>6147</v>
      </c>
      <c r="E827" s="2">
        <v>3</v>
      </c>
      <c r="F827" s="2">
        <f>_xlfn.XLOOKUP(C827,customers!$A$1:$A$1001,customers!B826:B1826,,0)</f>
        <v>0</v>
      </c>
      <c r="G827" s="2" t="str">
        <f>IF(_xlfn.XLOOKUP(C827,customers!$A$1:$A$1001,customers!$C$1:$C$1001,,0)=0,"",_xlfn.XLOOKUP(C827,customers!$A$1:$A$1001,customers!$C$1:$C$1001,,0))</f>
        <v>oskermen3@hatena.ne.jp</v>
      </c>
      <c r="H827" s="2" t="str">
        <f>_xlfn.XLOOKUP(Orders[[#This Row],[Customer ID]],customers!$A$1:$A$1001,customers!$G$1:$G$1001,,0)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7"/>
        <v>29.849999999999998</v>
      </c>
      <c r="N827" t="str">
        <f t="shared" si="38"/>
        <v>Arabica</v>
      </c>
      <c r="O827" t="str">
        <f t="shared" si="36"/>
        <v>Dark</v>
      </c>
      <c r="P827" t="str">
        <f>_xlfn.XLOOKUP(Orders[[#This Row],[Customer ID]],customers!$A$1:$A$1001,customers!$I$1:$I$1001,,0)</f>
        <v>Yes</v>
      </c>
    </row>
    <row r="828" spans="1:16" x14ac:dyDescent="0.3">
      <c r="A828" s="2" t="s">
        <v>5158</v>
      </c>
      <c r="B828" s="3">
        <v>44283</v>
      </c>
      <c r="C828" s="2" t="s">
        <v>5159</v>
      </c>
      <c r="D828" t="s">
        <v>6139</v>
      </c>
      <c r="E828" s="2">
        <v>5</v>
      </c>
      <c r="F828" s="2">
        <f>_xlfn.XLOOKUP(C828,customers!$A$1:$A$1001,customers!B827:B1827,,0)</f>
        <v>0</v>
      </c>
      <c r="G828" s="2" t="str">
        <f>IF(_xlfn.XLOOKUP(C828,customers!$A$1:$A$1001,customers!$C$1:$C$1001,,0)=0,"",_xlfn.XLOOKUP(C828,customers!$A$1:$A$1001,customers!$C$1:$C$1001,,0))</f>
        <v>kheddanmy@icq.com</v>
      </c>
      <c r="H828" s="2" t="str">
        <f>_xlfn.XLOOKUP(Orders[[#This Row],[Customer ID]],customers!$A$1:$A$1001,customers!$G$1:$G$1001,,0)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7"/>
        <v>41.25</v>
      </c>
      <c r="N828" t="str">
        <f t="shared" si="38"/>
        <v>Excelsa</v>
      </c>
      <c r="O828" t="str">
        <f t="shared" si="36"/>
        <v>Medium</v>
      </c>
      <c r="P828" t="str">
        <f>_xlfn.XLOOKUP(Orders[[#This Row],[Customer ID]],customers!$A$1:$A$1001,customers!$I$1:$I$1001,,0)</f>
        <v>Yes</v>
      </c>
    </row>
    <row r="829" spans="1:16" x14ac:dyDescent="0.3">
      <c r="A829" s="2" t="s">
        <v>5164</v>
      </c>
      <c r="B829" s="3">
        <v>44540</v>
      </c>
      <c r="C829" s="2" t="s">
        <v>5165</v>
      </c>
      <c r="D829" t="s">
        <v>6156</v>
      </c>
      <c r="E829" s="2">
        <v>5</v>
      </c>
      <c r="F829" s="2">
        <f>_xlfn.XLOOKUP(C829,customers!$A$1:$A$1001,customers!B828:B1828,,0)</f>
        <v>0</v>
      </c>
      <c r="G829" s="2" t="str">
        <f>IF(_xlfn.XLOOKUP(C829,customers!$A$1:$A$1001,customers!$C$1:$C$1001,,0)=0,"",_xlfn.XLOOKUP(C829,customers!$A$1:$A$1001,customers!$C$1:$C$1001,,0))</f>
        <v>ichartersmz@abc.net.au</v>
      </c>
      <c r="H829" s="2" t="str">
        <f>_xlfn.XLOOKUP(Orders[[#This Row],[Customer ID]],customers!$A$1:$A$1001,customers!$G$1:$G$1001,,0)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7"/>
        <v>20.625</v>
      </c>
      <c r="N829" t="str">
        <f t="shared" si="38"/>
        <v>Excelsa</v>
      </c>
      <c r="O829" t="str">
        <f t="shared" si="36"/>
        <v>Medium</v>
      </c>
      <c r="P829" t="str">
        <f>_xlfn.XLOOKUP(Orders[[#This Row],[Customer ID]],customers!$A$1:$A$1001,customers!$I$1:$I$1001,,0)</f>
        <v>No</v>
      </c>
    </row>
    <row r="830" spans="1:16" x14ac:dyDescent="0.3">
      <c r="A830" s="2" t="s">
        <v>5170</v>
      </c>
      <c r="B830" s="3">
        <v>44505</v>
      </c>
      <c r="C830" s="2" t="s">
        <v>5171</v>
      </c>
      <c r="D830" t="s">
        <v>6168</v>
      </c>
      <c r="E830" s="2">
        <v>6</v>
      </c>
      <c r="F830" s="2">
        <f>_xlfn.XLOOKUP(C830,customers!$A$1:$A$1001,customers!B829:B1829,,0)</f>
        <v>0</v>
      </c>
      <c r="G830" s="2" t="str">
        <f>IF(_xlfn.XLOOKUP(C830,customers!$A$1:$A$1001,customers!$C$1:$C$1001,,0)=0,"",_xlfn.XLOOKUP(C830,customers!$A$1:$A$1001,customers!$C$1:$C$1001,,0))</f>
        <v>aroubertn0@tmall.com</v>
      </c>
      <c r="H830" s="2" t="str">
        <f>_xlfn.XLOOKUP(Orders[[#This Row],[Customer ID]],customers!$A$1:$A$1001,customers!$G$1:$G$1001,,0)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7"/>
        <v>137.31</v>
      </c>
      <c r="N830" t="str">
        <f t="shared" si="38"/>
        <v>Arabica</v>
      </c>
      <c r="O830" t="str">
        <f t="shared" si="36"/>
        <v>Dark</v>
      </c>
      <c r="P830" t="str">
        <f>_xlfn.XLOOKUP(Orders[[#This Row],[Customer ID]],customers!$A$1:$A$1001,customers!$I$1:$I$1001,,0)</f>
        <v>Yes</v>
      </c>
    </row>
    <row r="831" spans="1:16" x14ac:dyDescent="0.3">
      <c r="A831" s="2" t="s">
        <v>5176</v>
      </c>
      <c r="B831" s="3">
        <v>43890</v>
      </c>
      <c r="C831" s="2" t="s">
        <v>5177</v>
      </c>
      <c r="D831" t="s">
        <v>6154</v>
      </c>
      <c r="E831" s="2">
        <v>1</v>
      </c>
      <c r="F831" s="2">
        <f>_xlfn.XLOOKUP(C831,customers!$A$1:$A$1001,customers!B830:B1830,,0)</f>
        <v>0</v>
      </c>
      <c r="G831" s="2" t="str">
        <f>IF(_xlfn.XLOOKUP(C831,customers!$A$1:$A$1001,customers!$C$1:$C$1001,,0)=0,"",_xlfn.XLOOKUP(C831,customers!$A$1:$A$1001,customers!$C$1:$C$1001,,0))</f>
        <v>hmairsn1@so-net.ne.jp</v>
      </c>
      <c r="H831" s="2" t="str">
        <f>_xlfn.XLOOKUP(Orders[[#This Row],[Customer ID]],customers!$A$1:$A$1001,customers!$G$1:$G$1001,,0)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7"/>
        <v>2.9849999999999999</v>
      </c>
      <c r="N831" t="str">
        <f t="shared" si="38"/>
        <v>Arabica</v>
      </c>
      <c r="O831" t="str">
        <f t="shared" si="36"/>
        <v>Dark</v>
      </c>
      <c r="P831" t="str">
        <f>_xlfn.XLOOKUP(Orders[[#This Row],[Customer ID]],customers!$A$1:$A$1001,customers!$I$1:$I$1001,,0)</f>
        <v>No</v>
      </c>
    </row>
    <row r="832" spans="1:16" x14ac:dyDescent="0.3">
      <c r="A832" s="2" t="s">
        <v>5182</v>
      </c>
      <c r="B832" s="3">
        <v>44414</v>
      </c>
      <c r="C832" s="2" t="s">
        <v>5183</v>
      </c>
      <c r="D832" t="s">
        <v>6141</v>
      </c>
      <c r="E832" s="2">
        <v>2</v>
      </c>
      <c r="F832" s="2">
        <f>_xlfn.XLOOKUP(C832,customers!$A$1:$A$1001,customers!B831:B1831,,0)</f>
        <v>0</v>
      </c>
      <c r="G832" s="2" t="str">
        <f>IF(_xlfn.XLOOKUP(C832,customers!$A$1:$A$1001,customers!$C$1:$C$1001,,0)=0,"",_xlfn.XLOOKUP(C832,customers!$A$1:$A$1001,customers!$C$1:$C$1001,,0))</f>
        <v>hrainforthn2@blog.com</v>
      </c>
      <c r="H832" s="2" t="str">
        <f>_xlfn.XLOOKUP(Orders[[#This Row],[Customer ID]],customers!$A$1:$A$1001,customers!$G$1:$G$1001,,0)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7"/>
        <v>27.5</v>
      </c>
      <c r="N832" t="str">
        <f t="shared" si="38"/>
        <v>Excelsa</v>
      </c>
      <c r="O832" t="str">
        <f t="shared" si="36"/>
        <v>Medium</v>
      </c>
      <c r="P832" t="str">
        <f>_xlfn.XLOOKUP(Orders[[#This Row],[Customer ID]],customers!$A$1:$A$1001,customers!$I$1:$I$1001,,0)</f>
        <v>No</v>
      </c>
    </row>
    <row r="833" spans="1:16" x14ac:dyDescent="0.3">
      <c r="A833" s="2" t="s">
        <v>5182</v>
      </c>
      <c r="B833" s="3">
        <v>44414</v>
      </c>
      <c r="C833" s="2" t="s">
        <v>5183</v>
      </c>
      <c r="D833" t="s">
        <v>6154</v>
      </c>
      <c r="E833" s="2">
        <v>2</v>
      </c>
      <c r="F833" s="2">
        <f>_xlfn.XLOOKUP(C833,customers!$A$1:$A$1001,customers!B832:B1832,,0)</f>
        <v>0</v>
      </c>
      <c r="G833" s="2" t="str">
        <f>IF(_xlfn.XLOOKUP(C833,customers!$A$1:$A$1001,customers!$C$1:$C$1001,,0)=0,"",_xlfn.XLOOKUP(C833,customers!$A$1:$A$1001,customers!$C$1:$C$1001,,0))</f>
        <v>hrainforthn2@blog.com</v>
      </c>
      <c r="H833" s="2" t="str">
        <f>_xlfn.XLOOKUP(Orders[[#This Row],[Customer ID]],customers!$A$1:$A$1001,customers!$G$1:$G$1001,,0)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7"/>
        <v>5.97</v>
      </c>
      <c r="N833" t="str">
        <f t="shared" si="38"/>
        <v>Arabica</v>
      </c>
      <c r="O833" t="str">
        <f t="shared" si="36"/>
        <v>Dark</v>
      </c>
      <c r="P833" t="str">
        <f>_xlfn.XLOOKUP(Orders[[#This Row],[Customer ID]],customers!$A$1:$A$1001,customers!$I$1:$I$1001,,0)</f>
        <v>No</v>
      </c>
    </row>
    <row r="834" spans="1:16" x14ac:dyDescent="0.3">
      <c r="A834" s="2" t="s">
        <v>5193</v>
      </c>
      <c r="B834" s="3">
        <v>44274</v>
      </c>
      <c r="C834" s="2" t="s">
        <v>5194</v>
      </c>
      <c r="D834" t="s">
        <v>6138</v>
      </c>
      <c r="E834" s="2">
        <v>6</v>
      </c>
      <c r="F834" s="2">
        <f>_xlfn.XLOOKUP(C834,customers!$A$1:$A$1001,customers!B833:B1833,,0)</f>
        <v>0</v>
      </c>
      <c r="G834" s="2" t="str">
        <f>IF(_xlfn.XLOOKUP(C834,customers!$A$1:$A$1001,customers!$C$1:$C$1001,,0)=0,"",_xlfn.XLOOKUP(C834,customers!$A$1:$A$1001,customers!$C$1:$C$1001,,0))</f>
        <v>ijespern4@theglobeandmail.com</v>
      </c>
      <c r="H834" s="2" t="str">
        <f>_xlfn.XLOOKUP(Orders[[#This Row],[Customer ID]],customers!$A$1:$A$1001,customers!$G$1:$G$1001,,0)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7"/>
        <v>59.699999999999996</v>
      </c>
      <c r="N834" t="str">
        <f t="shared" si="38"/>
        <v>Robusta</v>
      </c>
      <c r="O834" t="str">
        <f t="shared" ref="O834:O897" si="39">IF(J834="M","Medium",IF(J834="L","Light",IF(J834="D","Dark","")))</f>
        <v>Medium</v>
      </c>
      <c r="P834" t="str">
        <f>_xlfn.XLOOKUP(Orders[[#This Row],[Customer ID]],customers!$A$1:$A$1001,customers!$I$1:$I$1001,,0)</f>
        <v>No</v>
      </c>
    </row>
    <row r="835" spans="1:16" x14ac:dyDescent="0.3">
      <c r="A835" s="2" t="s">
        <v>5199</v>
      </c>
      <c r="B835" s="3">
        <v>44302</v>
      </c>
      <c r="C835" s="2" t="s">
        <v>5200</v>
      </c>
      <c r="D835" t="s">
        <v>6149</v>
      </c>
      <c r="E835" s="2">
        <v>4</v>
      </c>
      <c r="F835" s="2">
        <f>_xlfn.XLOOKUP(C835,customers!$A$1:$A$1001,customers!B834:B1834,,0)</f>
        <v>0</v>
      </c>
      <c r="G835" s="2" t="str">
        <f>IF(_xlfn.XLOOKUP(C835,customers!$A$1:$A$1001,customers!$C$1:$C$1001,,0)=0,"",_xlfn.XLOOKUP(C835,customers!$A$1:$A$1001,customers!$C$1:$C$1001,,0))</f>
        <v>ldwerryhousen5@gravatar.com</v>
      </c>
      <c r="H835" s="2" t="str">
        <f>_xlfn.XLOOKUP(Orders[[#This Row],[Customer ID]],customers!$A$1:$A$1001,customers!$G$1:$G$1001,,0)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40">L835*E835</f>
        <v>82.339999999999989</v>
      </c>
      <c r="N835" t="str">
        <f t="shared" ref="N835:N898" si="41">IF(I835="Rob","Robusta",IF(I835="Exc","Excelsa",IF(I835="Ara","Arabica",IF(I835="Lib","Liberica",""))))</f>
        <v>Robusta</v>
      </c>
      <c r="O835" t="str">
        <f t="shared" si="39"/>
        <v>Dark</v>
      </c>
      <c r="P835" t="str">
        <f>_xlfn.XLOOKUP(Orders[[#This Row],[Customer ID]],customers!$A$1:$A$1001,customers!$I$1:$I$1001,,0)</f>
        <v>Yes</v>
      </c>
    </row>
    <row r="836" spans="1:16" x14ac:dyDescent="0.3">
      <c r="A836" s="2" t="s">
        <v>5205</v>
      </c>
      <c r="B836" s="3">
        <v>44141</v>
      </c>
      <c r="C836" s="2" t="s">
        <v>5206</v>
      </c>
      <c r="D836" t="s">
        <v>6168</v>
      </c>
      <c r="E836" s="2">
        <v>1</v>
      </c>
      <c r="F836" s="2">
        <f>_xlfn.XLOOKUP(C836,customers!$A$1:$A$1001,customers!B835:B1835,,0)</f>
        <v>0</v>
      </c>
      <c r="G836" s="2" t="str">
        <f>IF(_xlfn.XLOOKUP(C836,customers!$A$1:$A$1001,customers!$C$1:$C$1001,,0)=0,"",_xlfn.XLOOKUP(C836,customers!$A$1:$A$1001,customers!$C$1:$C$1001,,0))</f>
        <v>nbroomern6@examiner.com</v>
      </c>
      <c r="H836" s="2" t="str">
        <f>_xlfn.XLOOKUP(Orders[[#This Row],[Customer ID]],customers!$A$1:$A$1001,customers!$G$1:$G$1001,,0)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40"/>
        <v>22.884999999999998</v>
      </c>
      <c r="N836" t="str">
        <f t="shared" si="41"/>
        <v>Arabica</v>
      </c>
      <c r="O836" t="str">
        <f t="shared" si="39"/>
        <v>Dark</v>
      </c>
      <c r="P836" t="str">
        <f>_xlfn.XLOOKUP(Orders[[#This Row],[Customer ID]],customers!$A$1:$A$1001,customers!$I$1:$I$1001,,0)</f>
        <v>No</v>
      </c>
    </row>
    <row r="837" spans="1:16" x14ac:dyDescent="0.3">
      <c r="A837" s="2" t="s">
        <v>5211</v>
      </c>
      <c r="B837" s="3">
        <v>44270</v>
      </c>
      <c r="C837" s="2" t="s">
        <v>5212</v>
      </c>
      <c r="D837" t="s">
        <v>6176</v>
      </c>
      <c r="E837" s="2">
        <v>1</v>
      </c>
      <c r="F837" s="2">
        <f>_xlfn.XLOOKUP(C837,customers!$A$1:$A$1001,customers!B836:B1836,,0)</f>
        <v>0</v>
      </c>
      <c r="G837" s="2" t="str">
        <f>IF(_xlfn.XLOOKUP(C837,customers!$A$1:$A$1001,customers!$C$1:$C$1001,,0)=0,"",_xlfn.XLOOKUP(C837,customers!$A$1:$A$1001,customers!$C$1:$C$1001,,0))</f>
        <v>kthoumassonn7@bloglovin.com</v>
      </c>
      <c r="H837" s="2" t="str">
        <f>_xlfn.XLOOKUP(Orders[[#This Row],[Customer ID]],customers!$A$1:$A$1001,customers!$G$1:$G$1001,,0)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40"/>
        <v>8.91</v>
      </c>
      <c r="N837" t="str">
        <f t="shared" si="41"/>
        <v>Excelsa</v>
      </c>
      <c r="O837" t="str">
        <f t="shared" si="39"/>
        <v>Light</v>
      </c>
      <c r="P837" t="str">
        <f>_xlfn.XLOOKUP(Orders[[#This Row],[Customer ID]],customers!$A$1:$A$1001,customers!$I$1:$I$1001,,0)</f>
        <v>Yes</v>
      </c>
    </row>
    <row r="838" spans="1:16" x14ac:dyDescent="0.3">
      <c r="A838" s="2" t="s">
        <v>5216</v>
      </c>
      <c r="B838" s="3">
        <v>44486</v>
      </c>
      <c r="C838" s="2" t="s">
        <v>5217</v>
      </c>
      <c r="D838" t="s">
        <v>6154</v>
      </c>
      <c r="E838" s="2">
        <v>4</v>
      </c>
      <c r="F838" s="2">
        <f>_xlfn.XLOOKUP(C838,customers!$A$1:$A$1001,customers!B837:B1837,,0)</f>
        <v>0</v>
      </c>
      <c r="G838" s="2" t="str">
        <f>IF(_xlfn.XLOOKUP(C838,customers!$A$1:$A$1001,customers!$C$1:$C$1001,,0)=0,"",_xlfn.XLOOKUP(C838,customers!$A$1:$A$1001,customers!$C$1:$C$1001,,0))</f>
        <v>fhabberghamn8@discovery.com</v>
      </c>
      <c r="H838" s="2" t="str">
        <f>_xlfn.XLOOKUP(Orders[[#This Row],[Customer ID]],customers!$A$1:$A$1001,customers!$G$1:$G$1001,,0)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40"/>
        <v>11.94</v>
      </c>
      <c r="N838" t="str">
        <f t="shared" si="41"/>
        <v>Arabica</v>
      </c>
      <c r="O838" t="str">
        <f t="shared" si="39"/>
        <v>Dark</v>
      </c>
      <c r="P838" t="str">
        <f>_xlfn.XLOOKUP(Orders[[#This Row],[Customer ID]],customers!$A$1:$A$1001,customers!$I$1:$I$1001,,0)</f>
        <v>No</v>
      </c>
    </row>
    <row r="839" spans="1:16" x14ac:dyDescent="0.3">
      <c r="A839" s="2" t="s">
        <v>5222</v>
      </c>
      <c r="B839" s="3">
        <v>43715</v>
      </c>
      <c r="C839" s="2" t="s">
        <v>5113</v>
      </c>
      <c r="D839" t="s">
        <v>6181</v>
      </c>
      <c r="E839" s="2">
        <v>3</v>
      </c>
      <c r="F839" s="2">
        <f>_xlfn.XLOOKUP(C839,customers!$A$1:$A$1001,customers!B838:B1838,,0)</f>
        <v>0</v>
      </c>
      <c r="G839" s="2" t="str">
        <f>IF(_xlfn.XLOOKUP(C839,customers!$A$1:$A$1001,customers!$C$1:$C$1001,,0)=0,"",_xlfn.XLOOKUP(C839,customers!$A$1:$A$1001,customers!$C$1:$C$1001,,0))</f>
        <v/>
      </c>
      <c r="H839" s="2" t="str">
        <f>_xlfn.XLOOKUP(Orders[[#This Row],[Customer ID]],customers!$A$1:$A$1001,customers!$G$1:$G$1001,,0)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40"/>
        <v>100.39499999999998</v>
      </c>
      <c r="N839" t="str">
        <f t="shared" si="41"/>
        <v>Liberica</v>
      </c>
      <c r="O839" t="str">
        <f t="shared" si="39"/>
        <v>Medium</v>
      </c>
      <c r="P839" t="str">
        <f>_xlfn.XLOOKUP(Orders[[#This Row],[Customer ID]],customers!$A$1:$A$1001,customers!$I$1:$I$1001,,0)</f>
        <v>No</v>
      </c>
    </row>
    <row r="840" spans="1:16" x14ac:dyDescent="0.3">
      <c r="A840" s="2" t="s">
        <v>5228</v>
      </c>
      <c r="B840" s="3">
        <v>44755</v>
      </c>
      <c r="C840" s="2" t="s">
        <v>5229</v>
      </c>
      <c r="D840" t="s">
        <v>6168</v>
      </c>
      <c r="E840" s="2">
        <v>5</v>
      </c>
      <c r="F840" s="2">
        <f>_xlfn.XLOOKUP(C840,customers!$A$1:$A$1001,customers!B839:B1839,,0)</f>
        <v>0</v>
      </c>
      <c r="G840" s="2" t="str">
        <f>IF(_xlfn.XLOOKUP(C840,customers!$A$1:$A$1001,customers!$C$1:$C$1001,,0)=0,"",_xlfn.XLOOKUP(C840,customers!$A$1:$A$1001,customers!$C$1:$C$1001,,0))</f>
        <v>ravrashinna@tamu.edu</v>
      </c>
      <c r="H840" s="2" t="str">
        <f>_xlfn.XLOOKUP(Orders[[#This Row],[Customer ID]],customers!$A$1:$A$1001,customers!$G$1:$G$1001,,0)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40"/>
        <v>114.42499999999998</v>
      </c>
      <c r="N840" t="str">
        <f t="shared" si="41"/>
        <v>Arabica</v>
      </c>
      <c r="O840" t="str">
        <f t="shared" si="39"/>
        <v>Dark</v>
      </c>
      <c r="P840" t="str">
        <f>_xlfn.XLOOKUP(Orders[[#This Row],[Customer ID]],customers!$A$1:$A$1001,customers!$I$1:$I$1001,,0)</f>
        <v>No</v>
      </c>
    </row>
    <row r="841" spans="1:16" x14ac:dyDescent="0.3">
      <c r="A841" s="2" t="s">
        <v>5234</v>
      </c>
      <c r="B841" s="3">
        <v>44521</v>
      </c>
      <c r="C841" s="2" t="s">
        <v>5235</v>
      </c>
      <c r="D841" t="s">
        <v>6139</v>
      </c>
      <c r="E841" s="2">
        <v>5</v>
      </c>
      <c r="F841" s="2">
        <f>_xlfn.XLOOKUP(C841,customers!$A$1:$A$1001,customers!B840:B1840,,0)</f>
        <v>0</v>
      </c>
      <c r="G841" s="2" t="str">
        <f>IF(_xlfn.XLOOKUP(C841,customers!$A$1:$A$1001,customers!$C$1:$C$1001,,0)=0,"",_xlfn.XLOOKUP(C841,customers!$A$1:$A$1001,customers!$C$1:$C$1001,,0))</f>
        <v>mdoidgenb@etsy.com</v>
      </c>
      <c r="H841" s="2" t="str">
        <f>_xlfn.XLOOKUP(Orders[[#This Row],[Customer ID]],customers!$A$1:$A$1001,customers!$G$1:$G$1001,,0)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40"/>
        <v>41.25</v>
      </c>
      <c r="N841" t="str">
        <f t="shared" si="41"/>
        <v>Excelsa</v>
      </c>
      <c r="O841" t="str">
        <f t="shared" si="39"/>
        <v>Medium</v>
      </c>
      <c r="P841" t="str">
        <f>_xlfn.XLOOKUP(Orders[[#This Row],[Customer ID]],customers!$A$1:$A$1001,customers!$I$1:$I$1001,,0)</f>
        <v>No</v>
      </c>
    </row>
    <row r="842" spans="1:16" x14ac:dyDescent="0.3">
      <c r="A842" s="2" t="s">
        <v>5240</v>
      </c>
      <c r="B842" s="3">
        <v>44574</v>
      </c>
      <c r="C842" s="2" t="s">
        <v>5241</v>
      </c>
      <c r="D842" t="s">
        <v>6173</v>
      </c>
      <c r="E842" s="2">
        <v>4</v>
      </c>
      <c r="F842" s="2">
        <f>_xlfn.XLOOKUP(C842,customers!$A$1:$A$1001,customers!B841:B1841,,0)</f>
        <v>0</v>
      </c>
      <c r="G842" s="2" t="str">
        <f>IF(_xlfn.XLOOKUP(C842,customers!$A$1:$A$1001,customers!$C$1:$C$1001,,0)=0,"",_xlfn.XLOOKUP(C842,customers!$A$1:$A$1001,customers!$C$1:$C$1001,,0))</f>
        <v>jedinboronc@reverbnation.com</v>
      </c>
      <c r="H842" s="2" t="str">
        <f>_xlfn.XLOOKUP(Orders[[#This Row],[Customer ID]],customers!$A$1:$A$1001,customers!$G$1:$G$1001,,0)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40"/>
        <v>28.679999999999996</v>
      </c>
      <c r="N842" t="str">
        <f t="shared" si="41"/>
        <v>Robusta</v>
      </c>
      <c r="O842" t="str">
        <f t="shared" si="39"/>
        <v>Light</v>
      </c>
      <c r="P842" t="str">
        <f>_xlfn.XLOOKUP(Orders[[#This Row],[Customer ID]],customers!$A$1:$A$1001,customers!$I$1:$I$1001,,0)</f>
        <v>Yes</v>
      </c>
    </row>
    <row r="843" spans="1:16" x14ac:dyDescent="0.3">
      <c r="A843" s="2" t="s">
        <v>5246</v>
      </c>
      <c r="B843" s="3">
        <v>44755</v>
      </c>
      <c r="C843" s="2" t="s">
        <v>5247</v>
      </c>
      <c r="D843" t="s">
        <v>6159</v>
      </c>
      <c r="E843" s="2">
        <v>1</v>
      </c>
      <c r="F843" s="2">
        <f>_xlfn.XLOOKUP(C843,customers!$A$1:$A$1001,customers!B842:B1842,,0)</f>
        <v>0</v>
      </c>
      <c r="G843" s="2" t="str">
        <f>IF(_xlfn.XLOOKUP(C843,customers!$A$1:$A$1001,customers!$C$1:$C$1001,,0)=0,"",_xlfn.XLOOKUP(C843,customers!$A$1:$A$1001,customers!$C$1:$C$1001,,0))</f>
        <v>ttewelsonnd@cdbaby.com</v>
      </c>
      <c r="H843" s="2" t="str">
        <f>_xlfn.XLOOKUP(Orders[[#This Row],[Customer ID]],customers!$A$1:$A$1001,customers!$G$1:$G$1001,,0)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40"/>
        <v>4.3650000000000002</v>
      </c>
      <c r="N843" t="str">
        <f t="shared" si="41"/>
        <v>Liberica</v>
      </c>
      <c r="O843" t="str">
        <f t="shared" si="39"/>
        <v>Medium</v>
      </c>
      <c r="P843" t="str">
        <f>_xlfn.XLOOKUP(Orders[[#This Row],[Customer ID]],customers!$A$1:$A$1001,customers!$I$1:$I$1001,,0)</f>
        <v>No</v>
      </c>
    </row>
    <row r="844" spans="1:16" x14ac:dyDescent="0.3">
      <c r="A844" s="2" t="s">
        <v>5251</v>
      </c>
      <c r="B844" s="3">
        <v>44502</v>
      </c>
      <c r="C844" s="2" t="s">
        <v>5188</v>
      </c>
      <c r="D844" t="s">
        <v>6156</v>
      </c>
      <c r="E844" s="2">
        <v>2</v>
      </c>
      <c r="F844" s="2">
        <f>_xlfn.XLOOKUP(C844,customers!$A$1:$A$1001,customers!B843:B1843,,0)</f>
        <v>0</v>
      </c>
      <c r="G844" s="2" t="str">
        <f>IF(_xlfn.XLOOKUP(C844,customers!$A$1:$A$1001,customers!$C$1:$C$1001,,0)=0,"",_xlfn.XLOOKUP(C844,customers!$A$1:$A$1001,customers!$C$1:$C$1001,,0))</f>
        <v>oskermen3@hatena.ne.jp</v>
      </c>
      <c r="H844" s="2" t="str">
        <f>_xlfn.XLOOKUP(Orders[[#This Row],[Customer ID]],customers!$A$1:$A$1001,customers!$G$1:$G$1001,,0)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40"/>
        <v>8.25</v>
      </c>
      <c r="N844" t="str">
        <f t="shared" si="41"/>
        <v>Excelsa</v>
      </c>
      <c r="O844" t="str">
        <f t="shared" si="39"/>
        <v>Medium</v>
      </c>
      <c r="P844" t="str">
        <f>_xlfn.XLOOKUP(Orders[[#This Row],[Customer ID]],customers!$A$1:$A$1001,customers!$I$1:$I$1001,,0)</f>
        <v>Yes</v>
      </c>
    </row>
    <row r="845" spans="1:16" x14ac:dyDescent="0.3">
      <c r="A845" s="2" t="s">
        <v>5256</v>
      </c>
      <c r="B845" s="3">
        <v>44387</v>
      </c>
      <c r="C845" s="2" t="s">
        <v>5257</v>
      </c>
      <c r="D845" t="s">
        <v>6156</v>
      </c>
      <c r="E845" s="2">
        <v>2</v>
      </c>
      <c r="F845" s="2">
        <f>_xlfn.XLOOKUP(C845,customers!$A$1:$A$1001,customers!B844:B1844,,0)</f>
        <v>0</v>
      </c>
      <c r="G845" s="2" t="str">
        <f>IF(_xlfn.XLOOKUP(C845,customers!$A$1:$A$1001,customers!$C$1:$C$1001,,0)=0,"",_xlfn.XLOOKUP(C845,customers!$A$1:$A$1001,customers!$C$1:$C$1001,,0))</f>
        <v>ddrewittnf@mapquest.com</v>
      </c>
      <c r="H845" s="2" t="str">
        <f>_xlfn.XLOOKUP(Orders[[#This Row],[Customer ID]],customers!$A$1:$A$1001,customers!$G$1:$G$1001,,0)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40"/>
        <v>8.25</v>
      </c>
      <c r="N845" t="str">
        <f t="shared" si="41"/>
        <v>Excelsa</v>
      </c>
      <c r="O845" t="str">
        <f t="shared" si="39"/>
        <v>Medium</v>
      </c>
      <c r="P845" t="str">
        <f>_xlfn.XLOOKUP(Orders[[#This Row],[Customer ID]],customers!$A$1:$A$1001,customers!$I$1:$I$1001,,0)</f>
        <v>Yes</v>
      </c>
    </row>
    <row r="846" spans="1:16" x14ac:dyDescent="0.3">
      <c r="A846" s="2" t="s">
        <v>5262</v>
      </c>
      <c r="B846" s="3">
        <v>44476</v>
      </c>
      <c r="C846" s="2" t="s">
        <v>5263</v>
      </c>
      <c r="D846" t="s">
        <v>6158</v>
      </c>
      <c r="E846" s="2">
        <v>6</v>
      </c>
      <c r="F846" s="2">
        <f>_xlfn.XLOOKUP(C846,customers!$A$1:$A$1001,customers!B845:B1845,,0)</f>
        <v>0</v>
      </c>
      <c r="G846" s="2" t="str">
        <f>IF(_xlfn.XLOOKUP(C846,customers!$A$1:$A$1001,customers!$C$1:$C$1001,,0)=0,"",_xlfn.XLOOKUP(C846,customers!$A$1:$A$1001,customers!$C$1:$C$1001,,0))</f>
        <v>agladhillng@stanford.edu</v>
      </c>
      <c r="H846" s="2" t="str">
        <f>_xlfn.XLOOKUP(Orders[[#This Row],[Customer ID]],customers!$A$1:$A$1001,customers!$G$1:$G$1001,,0)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40"/>
        <v>35.82</v>
      </c>
      <c r="N846" t="str">
        <f t="shared" si="41"/>
        <v>Arabica</v>
      </c>
      <c r="O846" t="str">
        <f t="shared" si="39"/>
        <v>Dark</v>
      </c>
      <c r="P846" t="str">
        <f>_xlfn.XLOOKUP(Orders[[#This Row],[Customer ID]],customers!$A$1:$A$1001,customers!$I$1:$I$1001,,0)</f>
        <v>Yes</v>
      </c>
    </row>
    <row r="847" spans="1:16" x14ac:dyDescent="0.3">
      <c r="A847" s="2" t="s">
        <v>5268</v>
      </c>
      <c r="B847" s="3">
        <v>43889</v>
      </c>
      <c r="C847" s="2" t="s">
        <v>5269</v>
      </c>
      <c r="D847" t="s">
        <v>6185</v>
      </c>
      <c r="E847" s="2">
        <v>6</v>
      </c>
      <c r="F847" s="2">
        <f>_xlfn.XLOOKUP(C847,customers!$A$1:$A$1001,customers!B846:B1846,,0)</f>
        <v>0</v>
      </c>
      <c r="G847" s="2" t="str">
        <f>IF(_xlfn.XLOOKUP(C847,customers!$A$1:$A$1001,customers!$C$1:$C$1001,,0)=0,"",_xlfn.XLOOKUP(C847,customers!$A$1:$A$1001,customers!$C$1:$C$1001,,0))</f>
        <v>mlorineznh@whitehouse.gov</v>
      </c>
      <c r="H847" s="2" t="str">
        <f>_xlfn.XLOOKUP(Orders[[#This Row],[Customer ID]],customers!$A$1:$A$1001,customers!$G$1:$G$1001,,0)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40"/>
        <v>167.67000000000002</v>
      </c>
      <c r="N847" t="str">
        <f t="shared" si="41"/>
        <v>Excelsa</v>
      </c>
      <c r="O847" t="str">
        <f t="shared" si="39"/>
        <v>Dark</v>
      </c>
      <c r="P847" t="str">
        <f>_xlfn.XLOOKUP(Orders[[#This Row],[Customer ID]],customers!$A$1:$A$1001,customers!$I$1:$I$1001,,0)</f>
        <v>No</v>
      </c>
    </row>
    <row r="848" spans="1:16" x14ac:dyDescent="0.3">
      <c r="A848" s="2" t="s">
        <v>5273</v>
      </c>
      <c r="B848" s="3">
        <v>44747</v>
      </c>
      <c r="C848" s="2" t="s">
        <v>5274</v>
      </c>
      <c r="D848" t="s">
        <v>6175</v>
      </c>
      <c r="E848" s="2">
        <v>2</v>
      </c>
      <c r="F848" s="2">
        <f>_xlfn.XLOOKUP(C848,customers!$A$1:$A$1001,customers!B847:B1847,,0)</f>
        <v>0</v>
      </c>
      <c r="G848" s="2" t="str">
        <f>IF(_xlfn.XLOOKUP(C848,customers!$A$1:$A$1001,customers!$C$1:$C$1001,,0)=0,"",_xlfn.XLOOKUP(C848,customers!$A$1:$A$1001,customers!$C$1:$C$1001,,0))</f>
        <v/>
      </c>
      <c r="H848" s="2" t="str">
        <f>_xlfn.XLOOKUP(Orders[[#This Row],[Customer ID]],customers!$A$1:$A$1001,customers!$G$1:$G$1001,,0)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40"/>
        <v>51.749999999999993</v>
      </c>
      <c r="N848" t="str">
        <f t="shared" si="41"/>
        <v>Arabica</v>
      </c>
      <c r="O848" t="str">
        <f t="shared" si="39"/>
        <v>Medium</v>
      </c>
      <c r="P848" t="str">
        <f>_xlfn.XLOOKUP(Orders[[#This Row],[Customer ID]],customers!$A$1:$A$1001,customers!$I$1:$I$1001,,0)</f>
        <v>Yes</v>
      </c>
    </row>
    <row r="849" spans="1:16" x14ac:dyDescent="0.3">
      <c r="A849" s="2" t="s">
        <v>5278</v>
      </c>
      <c r="B849" s="3">
        <v>44460</v>
      </c>
      <c r="C849" s="2" t="s">
        <v>5279</v>
      </c>
      <c r="D849" t="s">
        <v>6154</v>
      </c>
      <c r="E849" s="2">
        <v>3</v>
      </c>
      <c r="F849" s="2">
        <f>_xlfn.XLOOKUP(C849,customers!$A$1:$A$1001,customers!B848:B1848,,0)</f>
        <v>0</v>
      </c>
      <c r="G849" s="2" t="str">
        <f>IF(_xlfn.XLOOKUP(C849,customers!$A$1:$A$1001,customers!$C$1:$C$1001,,0)=0,"",_xlfn.XLOOKUP(C849,customers!$A$1:$A$1001,customers!$C$1:$C$1001,,0))</f>
        <v>mvannj@wikipedia.org</v>
      </c>
      <c r="H849" s="2" t="str">
        <f>_xlfn.XLOOKUP(Orders[[#This Row],[Customer ID]],customers!$A$1:$A$1001,customers!$G$1:$G$1001,,0)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40"/>
        <v>8.9550000000000001</v>
      </c>
      <c r="N849" t="str">
        <f t="shared" si="41"/>
        <v>Arabica</v>
      </c>
      <c r="O849" t="str">
        <f t="shared" si="39"/>
        <v>Dark</v>
      </c>
      <c r="P849" t="str">
        <f>_xlfn.XLOOKUP(Orders[[#This Row],[Customer ID]],customers!$A$1:$A$1001,customers!$I$1:$I$1001,,0)</f>
        <v>Yes</v>
      </c>
    </row>
    <row r="850" spans="1:16" x14ac:dyDescent="0.3">
      <c r="A850" s="2" t="s">
        <v>5283</v>
      </c>
      <c r="B850" s="3">
        <v>43468</v>
      </c>
      <c r="C850" s="2" t="s">
        <v>5284</v>
      </c>
      <c r="D850" t="s">
        <v>6176</v>
      </c>
      <c r="E850" s="2">
        <v>6</v>
      </c>
      <c r="F850" s="2">
        <f>_xlfn.XLOOKUP(C850,customers!$A$1:$A$1001,customers!B849:B1849,,0)</f>
        <v>0</v>
      </c>
      <c r="G850" s="2" t="str">
        <f>IF(_xlfn.XLOOKUP(C850,customers!$A$1:$A$1001,customers!$C$1:$C$1001,,0)=0,"",_xlfn.XLOOKUP(C850,customers!$A$1:$A$1001,customers!$C$1:$C$1001,,0))</f>
        <v/>
      </c>
      <c r="H850" s="2" t="str">
        <f>_xlfn.XLOOKUP(Orders[[#This Row],[Customer ID]],customers!$A$1:$A$1001,customers!$G$1:$G$1001,,0)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40"/>
        <v>53.46</v>
      </c>
      <c r="N850" t="str">
        <f t="shared" si="41"/>
        <v>Excelsa</v>
      </c>
      <c r="O850" t="str">
        <f t="shared" si="39"/>
        <v>Light</v>
      </c>
      <c r="P850" t="str">
        <f>_xlfn.XLOOKUP(Orders[[#This Row],[Customer ID]],customers!$A$1:$A$1001,customers!$I$1:$I$1001,,0)</f>
        <v>No</v>
      </c>
    </row>
    <row r="851" spans="1:16" x14ac:dyDescent="0.3">
      <c r="A851" s="2" t="s">
        <v>5288</v>
      </c>
      <c r="B851" s="3">
        <v>44628</v>
      </c>
      <c r="C851" s="2" t="s">
        <v>5289</v>
      </c>
      <c r="D851" t="s">
        <v>6167</v>
      </c>
      <c r="E851" s="2">
        <v>6</v>
      </c>
      <c r="F851" s="2">
        <f>_xlfn.XLOOKUP(C851,customers!$A$1:$A$1001,customers!B850:B1850,,0)</f>
        <v>0</v>
      </c>
      <c r="G851" s="2" t="str">
        <f>IF(_xlfn.XLOOKUP(C851,customers!$A$1:$A$1001,customers!$C$1:$C$1001,,0)=0,"",_xlfn.XLOOKUP(C851,customers!$A$1:$A$1001,customers!$C$1:$C$1001,,0))</f>
        <v>jethelstonnl@creativecommons.org</v>
      </c>
      <c r="H851" s="2" t="str">
        <f>_xlfn.XLOOKUP(Orders[[#This Row],[Customer ID]],customers!$A$1:$A$1001,customers!$G$1:$G$1001,,0)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40"/>
        <v>23.31</v>
      </c>
      <c r="N851" t="str">
        <f t="shared" si="41"/>
        <v>Arabica</v>
      </c>
      <c r="O851" t="str">
        <f t="shared" si="39"/>
        <v>Light</v>
      </c>
      <c r="P851" t="str">
        <f>_xlfn.XLOOKUP(Orders[[#This Row],[Customer ID]],customers!$A$1:$A$1001,customers!$I$1:$I$1001,,0)</f>
        <v>Yes</v>
      </c>
    </row>
    <row r="852" spans="1:16" x14ac:dyDescent="0.3">
      <c r="A852" s="2" t="s">
        <v>5288</v>
      </c>
      <c r="B852" s="3">
        <v>44628</v>
      </c>
      <c r="C852" s="2" t="s">
        <v>5289</v>
      </c>
      <c r="D852" t="s">
        <v>6152</v>
      </c>
      <c r="E852" s="2">
        <v>2</v>
      </c>
      <c r="F852" s="2">
        <f>_xlfn.XLOOKUP(C852,customers!$A$1:$A$1001,customers!B851:B1851,,0)</f>
        <v>0</v>
      </c>
      <c r="G852" s="2" t="str">
        <f>IF(_xlfn.XLOOKUP(C852,customers!$A$1:$A$1001,customers!$C$1:$C$1001,,0)=0,"",_xlfn.XLOOKUP(C852,customers!$A$1:$A$1001,customers!$C$1:$C$1001,,0))</f>
        <v>jethelstonnl@creativecommons.org</v>
      </c>
      <c r="H852" s="2" t="str">
        <f>_xlfn.XLOOKUP(Orders[[#This Row],[Customer ID]],customers!$A$1:$A$1001,customers!$G$1:$G$1001,,0)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40"/>
        <v>6.75</v>
      </c>
      <c r="N852" t="str">
        <f t="shared" si="41"/>
        <v>Arabica</v>
      </c>
      <c r="O852" t="str">
        <f t="shared" si="39"/>
        <v>Medium</v>
      </c>
      <c r="P852" t="str">
        <f>_xlfn.XLOOKUP(Orders[[#This Row],[Customer ID]],customers!$A$1:$A$1001,customers!$I$1:$I$1001,,0)</f>
        <v>Yes</v>
      </c>
    </row>
    <row r="853" spans="1:16" x14ac:dyDescent="0.3">
      <c r="A853" s="2" t="s">
        <v>5299</v>
      </c>
      <c r="B853" s="3">
        <v>43900</v>
      </c>
      <c r="C853" s="2" t="s">
        <v>5300</v>
      </c>
      <c r="D853" t="s">
        <v>6169</v>
      </c>
      <c r="E853" s="2">
        <v>1</v>
      </c>
      <c r="F853" s="2">
        <f>_xlfn.XLOOKUP(C853,customers!$A$1:$A$1001,customers!B852:B1852,,0)</f>
        <v>0</v>
      </c>
      <c r="G853" s="2" t="str">
        <f>IF(_xlfn.XLOOKUP(C853,customers!$A$1:$A$1001,customers!$C$1:$C$1001,,0)=0,"",_xlfn.XLOOKUP(C853,customers!$A$1:$A$1001,customers!$C$1:$C$1001,,0))</f>
        <v>peberznn@woothemes.com</v>
      </c>
      <c r="H853" s="2" t="str">
        <f>_xlfn.XLOOKUP(Orders[[#This Row],[Customer ID]],customers!$A$1:$A$1001,customers!$G$1:$G$1001,,0)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40"/>
        <v>7.77</v>
      </c>
      <c r="N853" t="str">
        <f t="shared" si="41"/>
        <v>Liberica</v>
      </c>
      <c r="O853" t="str">
        <f t="shared" si="39"/>
        <v>Dark</v>
      </c>
      <c r="P853" t="str">
        <f>_xlfn.XLOOKUP(Orders[[#This Row],[Customer ID]],customers!$A$1:$A$1001,customers!$I$1:$I$1001,,0)</f>
        <v>Yes</v>
      </c>
    </row>
    <row r="854" spans="1:16" x14ac:dyDescent="0.3">
      <c r="A854" s="2" t="s">
        <v>5305</v>
      </c>
      <c r="B854" s="3">
        <v>44527</v>
      </c>
      <c r="C854" s="2" t="s">
        <v>5306</v>
      </c>
      <c r="D854" t="s">
        <v>6165</v>
      </c>
      <c r="E854" s="2">
        <v>4</v>
      </c>
      <c r="F854" s="2">
        <f>_xlfn.XLOOKUP(C854,customers!$A$1:$A$1001,customers!B853:B1853,,0)</f>
        <v>0</v>
      </c>
      <c r="G854" s="2" t="str">
        <f>IF(_xlfn.XLOOKUP(C854,customers!$A$1:$A$1001,customers!$C$1:$C$1001,,0)=0,"",_xlfn.XLOOKUP(C854,customers!$A$1:$A$1001,customers!$C$1:$C$1001,,0))</f>
        <v>bgaishno@altervista.org</v>
      </c>
      <c r="H854" s="2" t="str">
        <f>_xlfn.XLOOKUP(Orders[[#This Row],[Customer ID]],customers!$A$1:$A$1001,customers!$G$1:$G$1001,,0)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40"/>
        <v>119.13999999999999</v>
      </c>
      <c r="N854" t="str">
        <f t="shared" si="41"/>
        <v>Liberica</v>
      </c>
      <c r="O854" t="str">
        <f t="shared" si="39"/>
        <v>Dark</v>
      </c>
      <c r="P854" t="str">
        <f>_xlfn.XLOOKUP(Orders[[#This Row],[Customer ID]],customers!$A$1:$A$1001,customers!$I$1:$I$1001,,0)</f>
        <v>Yes</v>
      </c>
    </row>
    <row r="855" spans="1:16" x14ac:dyDescent="0.3">
      <c r="A855" s="2" t="s">
        <v>5310</v>
      </c>
      <c r="B855" s="3">
        <v>44259</v>
      </c>
      <c r="C855" s="2" t="s">
        <v>5311</v>
      </c>
      <c r="D855" t="s">
        <v>6147</v>
      </c>
      <c r="E855" s="2">
        <v>2</v>
      </c>
      <c r="F855" s="2">
        <f>_xlfn.XLOOKUP(C855,customers!$A$1:$A$1001,customers!B854:B1854,,0)</f>
        <v>0</v>
      </c>
      <c r="G855" s="2" t="str">
        <f>IF(_xlfn.XLOOKUP(C855,customers!$A$1:$A$1001,customers!$C$1:$C$1001,,0)=0,"",_xlfn.XLOOKUP(C855,customers!$A$1:$A$1001,customers!$C$1:$C$1001,,0))</f>
        <v>ldantonnp@miitbeian.gov.cn</v>
      </c>
      <c r="H855" s="2" t="str">
        <f>_xlfn.XLOOKUP(Orders[[#This Row],[Customer ID]],customers!$A$1:$A$1001,customers!$G$1:$G$1001,,0)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40"/>
        <v>19.899999999999999</v>
      </c>
      <c r="N855" t="str">
        <f t="shared" si="41"/>
        <v>Arabica</v>
      </c>
      <c r="O855" t="str">
        <f t="shared" si="39"/>
        <v>Dark</v>
      </c>
      <c r="P855" t="str">
        <f>_xlfn.XLOOKUP(Orders[[#This Row],[Customer ID]],customers!$A$1:$A$1001,customers!$I$1:$I$1001,,0)</f>
        <v>No</v>
      </c>
    </row>
    <row r="856" spans="1:16" x14ac:dyDescent="0.3">
      <c r="A856" s="2" t="s">
        <v>5315</v>
      </c>
      <c r="B856" s="3">
        <v>44516</v>
      </c>
      <c r="C856" s="2" t="s">
        <v>5316</v>
      </c>
      <c r="D856" t="s">
        <v>6173</v>
      </c>
      <c r="E856" s="2">
        <v>5</v>
      </c>
      <c r="F856" s="2">
        <f>_xlfn.XLOOKUP(C856,customers!$A$1:$A$1001,customers!B855:B1855,,0)</f>
        <v>0</v>
      </c>
      <c r="G856" s="2" t="str">
        <f>IF(_xlfn.XLOOKUP(C856,customers!$A$1:$A$1001,customers!$C$1:$C$1001,,0)=0,"",_xlfn.XLOOKUP(C856,customers!$A$1:$A$1001,customers!$C$1:$C$1001,,0))</f>
        <v>smorrallnq@answers.com</v>
      </c>
      <c r="H856" s="2" t="str">
        <f>_xlfn.XLOOKUP(Orders[[#This Row],[Customer ID]],customers!$A$1:$A$1001,customers!$G$1:$G$1001,,0)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40"/>
        <v>35.849999999999994</v>
      </c>
      <c r="N856" t="str">
        <f t="shared" si="41"/>
        <v>Robusta</v>
      </c>
      <c r="O856" t="str">
        <f t="shared" si="39"/>
        <v>Light</v>
      </c>
      <c r="P856" t="str">
        <f>_xlfn.XLOOKUP(Orders[[#This Row],[Customer ID]],customers!$A$1:$A$1001,customers!$I$1:$I$1001,,0)</f>
        <v>Yes</v>
      </c>
    </row>
    <row r="857" spans="1:16" x14ac:dyDescent="0.3">
      <c r="A857" s="2" t="s">
        <v>5321</v>
      </c>
      <c r="B857" s="3">
        <v>43632</v>
      </c>
      <c r="C857" s="2" t="s">
        <v>5322</v>
      </c>
      <c r="D857" t="s">
        <v>6165</v>
      </c>
      <c r="E857" s="2">
        <v>3</v>
      </c>
      <c r="F857" s="2">
        <f>_xlfn.XLOOKUP(C857,customers!$A$1:$A$1001,customers!B856:B1856,,0)</f>
        <v>0</v>
      </c>
      <c r="G857" s="2" t="str">
        <f>IF(_xlfn.XLOOKUP(C857,customers!$A$1:$A$1001,customers!$C$1:$C$1001,,0)=0,"",_xlfn.XLOOKUP(C857,customers!$A$1:$A$1001,customers!$C$1:$C$1001,,0))</f>
        <v>dcrownshawnr@photobucket.com</v>
      </c>
      <c r="H857" s="2" t="str">
        <f>_xlfn.XLOOKUP(Orders[[#This Row],[Customer ID]],customers!$A$1:$A$1001,customers!$G$1:$G$1001,,0)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40"/>
        <v>89.35499999999999</v>
      </c>
      <c r="N857" t="str">
        <f t="shared" si="41"/>
        <v>Liberica</v>
      </c>
      <c r="O857" t="str">
        <f t="shared" si="39"/>
        <v>Dark</v>
      </c>
      <c r="P857" t="str">
        <f>_xlfn.XLOOKUP(Orders[[#This Row],[Customer ID]],customers!$A$1:$A$1001,customers!$I$1:$I$1001,,0)</f>
        <v>No</v>
      </c>
    </row>
    <row r="858" spans="1:16" x14ac:dyDescent="0.3">
      <c r="A858" s="2" t="s">
        <v>5327</v>
      </c>
      <c r="B858" s="3">
        <v>44031</v>
      </c>
      <c r="C858" s="2" t="s">
        <v>5188</v>
      </c>
      <c r="D858" t="s">
        <v>6159</v>
      </c>
      <c r="E858" s="2">
        <v>2</v>
      </c>
      <c r="F858" s="2">
        <f>_xlfn.XLOOKUP(C858,customers!$A$1:$A$1001,customers!B857:B1857,,0)</f>
        <v>0</v>
      </c>
      <c r="G858" s="2" t="str">
        <f>IF(_xlfn.XLOOKUP(C858,customers!$A$1:$A$1001,customers!$C$1:$C$1001,,0)=0,"",_xlfn.XLOOKUP(C858,customers!$A$1:$A$1001,customers!$C$1:$C$1001,,0))</f>
        <v>oskermen3@hatena.ne.jp</v>
      </c>
      <c r="H858" s="2" t="str">
        <f>_xlfn.XLOOKUP(Orders[[#This Row],[Customer ID]],customers!$A$1:$A$1001,customers!$G$1:$G$1001,,0)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40"/>
        <v>8.73</v>
      </c>
      <c r="N858" t="str">
        <f t="shared" si="41"/>
        <v>Liberica</v>
      </c>
      <c r="O858" t="str">
        <f t="shared" si="39"/>
        <v>Medium</v>
      </c>
      <c r="P858" t="str">
        <f>_xlfn.XLOOKUP(Orders[[#This Row],[Customer ID]],customers!$A$1:$A$1001,customers!$I$1:$I$1001,,0)</f>
        <v>Yes</v>
      </c>
    </row>
    <row r="859" spans="1:16" x14ac:dyDescent="0.3">
      <c r="A859" s="2" t="s">
        <v>5333</v>
      </c>
      <c r="B859" s="3">
        <v>43889</v>
      </c>
      <c r="C859" s="2" t="s">
        <v>5334</v>
      </c>
      <c r="D859" t="s">
        <v>6142</v>
      </c>
      <c r="E859" s="2">
        <v>5</v>
      </c>
      <c r="F859" s="2">
        <f>_xlfn.XLOOKUP(C859,customers!$A$1:$A$1001,customers!B858:B1858,,0)</f>
        <v>0</v>
      </c>
      <c r="G859" s="2" t="str">
        <f>IF(_xlfn.XLOOKUP(C859,customers!$A$1:$A$1001,customers!$C$1:$C$1001,,0)=0,"",_xlfn.XLOOKUP(C859,customers!$A$1:$A$1001,customers!$C$1:$C$1001,,0))</f>
        <v>jreddochnt@sun.com</v>
      </c>
      <c r="H859" s="2" t="str">
        <f>_xlfn.XLOOKUP(Orders[[#This Row],[Customer ID]],customers!$A$1:$A$1001,customers!$G$1:$G$1001,,0)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40"/>
        <v>137.42499999999998</v>
      </c>
      <c r="N859" t="str">
        <f t="shared" si="41"/>
        <v>Robusta</v>
      </c>
      <c r="O859" t="str">
        <f t="shared" si="39"/>
        <v>Light</v>
      </c>
      <c r="P859" t="str">
        <f>_xlfn.XLOOKUP(Orders[[#This Row],[Customer ID]],customers!$A$1:$A$1001,customers!$I$1:$I$1001,,0)</f>
        <v>No</v>
      </c>
    </row>
    <row r="860" spans="1:16" x14ac:dyDescent="0.3">
      <c r="A860" s="2" t="s">
        <v>5339</v>
      </c>
      <c r="B860" s="3">
        <v>43638</v>
      </c>
      <c r="C860" s="2" t="s">
        <v>5340</v>
      </c>
      <c r="D860" t="s">
        <v>6160</v>
      </c>
      <c r="E860" s="2">
        <v>4</v>
      </c>
      <c r="F860" s="2">
        <f>_xlfn.XLOOKUP(C860,customers!$A$1:$A$1001,customers!B859:B1859,,0)</f>
        <v>0</v>
      </c>
      <c r="G860" s="2" t="str">
        <f>IF(_xlfn.XLOOKUP(C860,customers!$A$1:$A$1001,customers!$C$1:$C$1001,,0)=0,"",_xlfn.XLOOKUP(C860,customers!$A$1:$A$1001,customers!$C$1:$C$1001,,0))</f>
        <v>stitleynu@whitehouse.gov</v>
      </c>
      <c r="H860" s="2" t="str">
        <f>_xlfn.XLOOKUP(Orders[[#This Row],[Customer ID]],customers!$A$1:$A$1001,customers!$G$1:$G$1001,,0)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40"/>
        <v>34.92</v>
      </c>
      <c r="N860" t="str">
        <f t="shared" si="41"/>
        <v>Liberica</v>
      </c>
      <c r="O860" t="str">
        <f t="shared" si="39"/>
        <v>Medium</v>
      </c>
      <c r="P860" t="str">
        <f>_xlfn.XLOOKUP(Orders[[#This Row],[Customer ID]],customers!$A$1:$A$1001,customers!$I$1:$I$1001,,0)</f>
        <v>No</v>
      </c>
    </row>
    <row r="861" spans="1:16" x14ac:dyDescent="0.3">
      <c r="A861" s="2" t="s">
        <v>5345</v>
      </c>
      <c r="B861" s="3">
        <v>43716</v>
      </c>
      <c r="C861" s="2" t="s">
        <v>5346</v>
      </c>
      <c r="D861" t="s">
        <v>6182</v>
      </c>
      <c r="E861" s="2">
        <v>6</v>
      </c>
      <c r="F861" s="2">
        <f>_xlfn.XLOOKUP(C861,customers!$A$1:$A$1001,customers!B860:B1860,,0)</f>
        <v>0</v>
      </c>
      <c r="G861" s="2" t="str">
        <f>IF(_xlfn.XLOOKUP(C861,customers!$A$1:$A$1001,customers!$C$1:$C$1001,,0)=0,"",_xlfn.XLOOKUP(C861,customers!$A$1:$A$1001,customers!$C$1:$C$1001,,0))</f>
        <v>rsimaonv@simplemachines.org</v>
      </c>
      <c r="H861" s="2" t="str">
        <f>_xlfn.XLOOKUP(Orders[[#This Row],[Customer ID]],customers!$A$1:$A$1001,customers!$G$1:$G$1001,,0)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40"/>
        <v>178.70999999999998</v>
      </c>
      <c r="N861" t="str">
        <f t="shared" si="41"/>
        <v>Arabica</v>
      </c>
      <c r="O861" t="str">
        <f t="shared" si="39"/>
        <v>Light</v>
      </c>
      <c r="P861" t="str">
        <f>_xlfn.XLOOKUP(Orders[[#This Row],[Customer ID]],customers!$A$1:$A$1001,customers!$I$1:$I$1001,,0)</f>
        <v>No</v>
      </c>
    </row>
    <row r="862" spans="1:16" x14ac:dyDescent="0.3">
      <c r="A862" s="2" t="s">
        <v>5351</v>
      </c>
      <c r="B862" s="3">
        <v>44707</v>
      </c>
      <c r="C862" s="2" t="s">
        <v>5352</v>
      </c>
      <c r="D862" t="s">
        <v>6175</v>
      </c>
      <c r="E862" s="2">
        <v>1</v>
      </c>
      <c r="F862" s="2">
        <f>_xlfn.XLOOKUP(C862,customers!$A$1:$A$1001,customers!B861:B1861,,0)</f>
        <v>0</v>
      </c>
      <c r="G862" s="2" t="str">
        <f>IF(_xlfn.XLOOKUP(C862,customers!$A$1:$A$1001,customers!$C$1:$C$1001,,0)=0,"",_xlfn.XLOOKUP(C862,customers!$A$1:$A$1001,customers!$C$1:$C$1001,,0))</f>
        <v/>
      </c>
      <c r="H862" s="2" t="str">
        <f>_xlfn.XLOOKUP(Orders[[#This Row],[Customer ID]],customers!$A$1:$A$1001,customers!$G$1:$G$1001,,0)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40"/>
        <v>25.874999999999996</v>
      </c>
      <c r="N862" t="str">
        <f t="shared" si="41"/>
        <v>Arabica</v>
      </c>
      <c r="O862" t="str">
        <f t="shared" si="39"/>
        <v>Medium</v>
      </c>
      <c r="P862" t="str">
        <f>_xlfn.XLOOKUP(Orders[[#This Row],[Customer ID]],customers!$A$1:$A$1001,customers!$I$1:$I$1001,,0)</f>
        <v>No</v>
      </c>
    </row>
    <row r="863" spans="1:16" x14ac:dyDescent="0.3">
      <c r="A863" s="2" t="s">
        <v>5356</v>
      </c>
      <c r="B863" s="3">
        <v>43802</v>
      </c>
      <c r="C863" s="2" t="s">
        <v>5357</v>
      </c>
      <c r="D863" t="s">
        <v>6143</v>
      </c>
      <c r="E863" s="2">
        <v>6</v>
      </c>
      <c r="F863" s="2">
        <f>_xlfn.XLOOKUP(C863,customers!$A$1:$A$1001,customers!B862:B1862,,0)</f>
        <v>0</v>
      </c>
      <c r="G863" s="2" t="str">
        <f>IF(_xlfn.XLOOKUP(C863,customers!$A$1:$A$1001,customers!$C$1:$C$1001,,0)=0,"",_xlfn.XLOOKUP(C863,customers!$A$1:$A$1001,customers!$C$1:$C$1001,,0))</f>
        <v>nchisholmnx@example.com</v>
      </c>
      <c r="H863" s="2" t="str">
        <f>_xlfn.XLOOKUP(Orders[[#This Row],[Customer ID]],customers!$A$1:$A$1001,customers!$G$1:$G$1001,,0)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40"/>
        <v>77.699999999999989</v>
      </c>
      <c r="N863" t="str">
        <f t="shared" si="41"/>
        <v>Liberica</v>
      </c>
      <c r="O863" t="str">
        <f t="shared" si="39"/>
        <v>Dark</v>
      </c>
      <c r="P863" t="str">
        <f>_xlfn.XLOOKUP(Orders[[#This Row],[Customer ID]],customers!$A$1:$A$1001,customers!$I$1:$I$1001,,0)</f>
        <v>Yes</v>
      </c>
    </row>
    <row r="864" spans="1:16" x14ac:dyDescent="0.3">
      <c r="A864" s="2" t="s">
        <v>5362</v>
      </c>
      <c r="B864" s="3">
        <v>43725</v>
      </c>
      <c r="C864" s="2" t="s">
        <v>5363</v>
      </c>
      <c r="D864" t="s">
        <v>6138</v>
      </c>
      <c r="E864" s="2">
        <v>1</v>
      </c>
      <c r="F864" s="2">
        <f>_xlfn.XLOOKUP(C864,customers!$A$1:$A$1001,customers!B863:B1863,,0)</f>
        <v>0</v>
      </c>
      <c r="G864" s="2" t="str">
        <f>IF(_xlfn.XLOOKUP(C864,customers!$A$1:$A$1001,customers!$C$1:$C$1001,,0)=0,"",_xlfn.XLOOKUP(C864,customers!$A$1:$A$1001,customers!$C$1:$C$1001,,0))</f>
        <v>goatsny@live.com</v>
      </c>
      <c r="H864" s="2" t="str">
        <f>_xlfn.XLOOKUP(Orders[[#This Row],[Customer ID]],customers!$A$1:$A$1001,customers!$G$1:$G$1001,,0)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40"/>
        <v>9.9499999999999993</v>
      </c>
      <c r="N864" t="str">
        <f t="shared" si="41"/>
        <v>Robusta</v>
      </c>
      <c r="O864" t="str">
        <f t="shared" si="39"/>
        <v>Medium</v>
      </c>
      <c r="P864" t="str">
        <f>_xlfn.XLOOKUP(Orders[[#This Row],[Customer ID]],customers!$A$1:$A$1001,customers!$I$1:$I$1001,,0)</f>
        <v>Yes</v>
      </c>
    </row>
    <row r="865" spans="1:16" x14ac:dyDescent="0.3">
      <c r="A865" s="2" t="s">
        <v>5368</v>
      </c>
      <c r="B865" s="3">
        <v>44712</v>
      </c>
      <c r="C865" s="2" t="s">
        <v>5369</v>
      </c>
      <c r="D865" t="s">
        <v>6162</v>
      </c>
      <c r="E865" s="2">
        <v>2</v>
      </c>
      <c r="F865" s="2">
        <f>_xlfn.XLOOKUP(C865,customers!$A$1:$A$1001,customers!B864:B1864,,0)</f>
        <v>0</v>
      </c>
      <c r="G865" s="2" t="str">
        <f>IF(_xlfn.XLOOKUP(C865,customers!$A$1:$A$1001,customers!$C$1:$C$1001,,0)=0,"",_xlfn.XLOOKUP(C865,customers!$A$1:$A$1001,customers!$C$1:$C$1001,,0))</f>
        <v>mbirkinnz@java.com</v>
      </c>
      <c r="H865" s="2" t="str">
        <f>_xlfn.XLOOKUP(Orders[[#This Row],[Customer ID]],customers!$A$1:$A$1001,customers!$G$1:$G$1001,,0)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40"/>
        <v>29.1</v>
      </c>
      <c r="N865" t="str">
        <f t="shared" si="41"/>
        <v>Liberica</v>
      </c>
      <c r="O865" t="str">
        <f t="shared" si="39"/>
        <v>Medium</v>
      </c>
      <c r="P865" t="str">
        <f>_xlfn.XLOOKUP(Orders[[#This Row],[Customer ID]],customers!$A$1:$A$1001,customers!$I$1:$I$1001,,0)</f>
        <v>Yes</v>
      </c>
    </row>
    <row r="866" spans="1:16" x14ac:dyDescent="0.3">
      <c r="A866" s="2" t="s">
        <v>5374</v>
      </c>
      <c r="B866" s="3">
        <v>43759</v>
      </c>
      <c r="C866" s="2" t="s">
        <v>5375</v>
      </c>
      <c r="D866" t="s">
        <v>6178</v>
      </c>
      <c r="E866" s="2">
        <v>6</v>
      </c>
      <c r="F866" s="2">
        <f>_xlfn.XLOOKUP(C866,customers!$A$1:$A$1001,customers!B865:B1865,,0)</f>
        <v>0</v>
      </c>
      <c r="G866" s="2" t="str">
        <f>IF(_xlfn.XLOOKUP(C866,customers!$A$1:$A$1001,customers!$C$1:$C$1001,,0)=0,"",_xlfn.XLOOKUP(C866,customers!$A$1:$A$1001,customers!$C$1:$C$1001,,0))</f>
        <v>rpysono0@constantcontact.com</v>
      </c>
      <c r="H866" s="2" t="str">
        <f>_xlfn.XLOOKUP(Orders[[#This Row],[Customer ID]],customers!$A$1:$A$1001,customers!$G$1:$G$1001,,0)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40"/>
        <v>21.509999999999998</v>
      </c>
      <c r="N866" t="str">
        <f t="shared" si="41"/>
        <v>Robusta</v>
      </c>
      <c r="O866" t="str">
        <f t="shared" si="39"/>
        <v>Light</v>
      </c>
      <c r="P866" t="str">
        <f>_xlfn.XLOOKUP(Orders[[#This Row],[Customer ID]],customers!$A$1:$A$1001,customers!$I$1:$I$1001,,0)</f>
        <v>No</v>
      </c>
    </row>
    <row r="867" spans="1:16" x14ac:dyDescent="0.3">
      <c r="A867" s="2" t="s">
        <v>5380</v>
      </c>
      <c r="B867" s="3">
        <v>44675</v>
      </c>
      <c r="C867" s="2" t="s">
        <v>5428</v>
      </c>
      <c r="D867" t="s">
        <v>6157</v>
      </c>
      <c r="E867" s="2">
        <v>1</v>
      </c>
      <c r="F867" s="2">
        <f>_xlfn.XLOOKUP(C867,customers!$A$1:$A$1001,customers!B866:B1866,,0)</f>
        <v>0</v>
      </c>
      <c r="G867" s="2" t="str">
        <f>IF(_xlfn.XLOOKUP(C867,customers!$A$1:$A$1001,customers!$C$1:$C$1001,,0)=0,"",_xlfn.XLOOKUP(C867,customers!$A$1:$A$1001,customers!$C$1:$C$1001,,0))</f>
        <v>mmacconnechieo9@reuters.com</v>
      </c>
      <c r="H867" s="2" t="str">
        <f>_xlfn.XLOOKUP(Orders[[#This Row],[Customer ID]],customers!$A$1:$A$1001,customers!$G$1:$G$1001,,0)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40"/>
        <v>6.75</v>
      </c>
      <c r="N867" t="str">
        <f t="shared" si="41"/>
        <v>Arabica</v>
      </c>
      <c r="O867" t="str">
        <f t="shared" si="39"/>
        <v>Medium</v>
      </c>
      <c r="P867" t="str">
        <f>_xlfn.XLOOKUP(Orders[[#This Row],[Customer ID]],customers!$A$1:$A$1001,customers!$I$1:$I$1001,,0)</f>
        <v>Yes</v>
      </c>
    </row>
    <row r="868" spans="1:16" x14ac:dyDescent="0.3">
      <c r="A868" s="2" t="s">
        <v>5385</v>
      </c>
      <c r="B868" s="3">
        <v>44209</v>
      </c>
      <c r="C868" s="2" t="s">
        <v>5386</v>
      </c>
      <c r="D868" t="s">
        <v>6158</v>
      </c>
      <c r="E868" s="2">
        <v>3</v>
      </c>
      <c r="F868" s="2">
        <f>_xlfn.XLOOKUP(C868,customers!$A$1:$A$1001,customers!B867:B1867,,0)</f>
        <v>0</v>
      </c>
      <c r="G868" s="2" t="str">
        <f>IF(_xlfn.XLOOKUP(C868,customers!$A$1:$A$1001,customers!$C$1:$C$1001,,0)=0,"",_xlfn.XLOOKUP(C868,customers!$A$1:$A$1001,customers!$C$1:$C$1001,,0))</f>
        <v>rtreachero2@usa.gov</v>
      </c>
      <c r="H868" s="2" t="str">
        <f>_xlfn.XLOOKUP(Orders[[#This Row],[Customer ID]],customers!$A$1:$A$1001,customers!$G$1:$G$1001,,0)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40"/>
        <v>17.91</v>
      </c>
      <c r="N868" t="str">
        <f t="shared" si="41"/>
        <v>Arabica</v>
      </c>
      <c r="O868" t="str">
        <f t="shared" si="39"/>
        <v>Dark</v>
      </c>
      <c r="P868" t="str">
        <f>_xlfn.XLOOKUP(Orders[[#This Row],[Customer ID]],customers!$A$1:$A$1001,customers!$I$1:$I$1001,,0)</f>
        <v>No</v>
      </c>
    </row>
    <row r="869" spans="1:16" x14ac:dyDescent="0.3">
      <c r="A869" s="2" t="s">
        <v>5391</v>
      </c>
      <c r="B869" s="3">
        <v>44792</v>
      </c>
      <c r="C869" s="2" t="s">
        <v>5392</v>
      </c>
      <c r="D869" t="s">
        <v>6182</v>
      </c>
      <c r="E869" s="2">
        <v>1</v>
      </c>
      <c r="F869" s="2">
        <f>_xlfn.XLOOKUP(C869,customers!$A$1:$A$1001,customers!B868:B1868,,0)</f>
        <v>0</v>
      </c>
      <c r="G869" s="2" t="str">
        <f>IF(_xlfn.XLOOKUP(C869,customers!$A$1:$A$1001,customers!$C$1:$C$1001,,0)=0,"",_xlfn.XLOOKUP(C869,customers!$A$1:$A$1001,customers!$C$1:$C$1001,,0))</f>
        <v>bfattorinio3@quantcast.com</v>
      </c>
      <c r="H869" s="2" t="str">
        <f>_xlfn.XLOOKUP(Orders[[#This Row],[Customer ID]],customers!$A$1:$A$1001,customers!$G$1:$G$1001,,0)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40"/>
        <v>29.784999999999997</v>
      </c>
      <c r="N869" t="str">
        <f t="shared" si="41"/>
        <v>Arabica</v>
      </c>
      <c r="O869" t="str">
        <f t="shared" si="39"/>
        <v>Light</v>
      </c>
      <c r="P869" t="str">
        <f>_xlfn.XLOOKUP(Orders[[#This Row],[Customer ID]],customers!$A$1:$A$1001,customers!$I$1:$I$1001,,0)</f>
        <v>Yes</v>
      </c>
    </row>
    <row r="870" spans="1:16" x14ac:dyDescent="0.3">
      <c r="A870" s="2" t="s">
        <v>5396</v>
      </c>
      <c r="B870" s="3">
        <v>43526</v>
      </c>
      <c r="C870" s="2" t="s">
        <v>5397</v>
      </c>
      <c r="D870" t="s">
        <v>6139</v>
      </c>
      <c r="E870" s="2">
        <v>5</v>
      </c>
      <c r="F870" s="2">
        <f>_xlfn.XLOOKUP(C870,customers!$A$1:$A$1001,customers!B869:B1869,,0)</f>
        <v>0</v>
      </c>
      <c r="G870" s="2" t="str">
        <f>IF(_xlfn.XLOOKUP(C870,customers!$A$1:$A$1001,customers!$C$1:$C$1001,,0)=0,"",_xlfn.XLOOKUP(C870,customers!$A$1:$A$1001,customers!$C$1:$C$1001,,0))</f>
        <v>mpalleskeo4@nyu.edu</v>
      </c>
      <c r="H870" s="2" t="str">
        <f>_xlfn.XLOOKUP(Orders[[#This Row],[Customer ID]],customers!$A$1:$A$1001,customers!$G$1:$G$1001,,0)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40"/>
        <v>41.25</v>
      </c>
      <c r="N870" t="str">
        <f t="shared" si="41"/>
        <v>Excelsa</v>
      </c>
      <c r="O870" t="str">
        <f t="shared" si="39"/>
        <v>Medium</v>
      </c>
      <c r="P870" t="str">
        <f>_xlfn.XLOOKUP(Orders[[#This Row],[Customer ID]],customers!$A$1:$A$1001,customers!$I$1:$I$1001,,0)</f>
        <v>Yes</v>
      </c>
    </row>
    <row r="871" spans="1:16" x14ac:dyDescent="0.3">
      <c r="A871" s="2" t="s">
        <v>5402</v>
      </c>
      <c r="B871" s="3">
        <v>43851</v>
      </c>
      <c r="C871" s="2" t="s">
        <v>5403</v>
      </c>
      <c r="D871" t="s">
        <v>6146</v>
      </c>
      <c r="E871" s="2">
        <v>3</v>
      </c>
      <c r="F871" s="2">
        <f>_xlfn.XLOOKUP(C871,customers!$A$1:$A$1001,customers!B870:B1870,,0)</f>
        <v>0</v>
      </c>
      <c r="G871" s="2" t="str">
        <f>IF(_xlfn.XLOOKUP(C871,customers!$A$1:$A$1001,customers!$C$1:$C$1001,,0)=0,"",_xlfn.XLOOKUP(C871,customers!$A$1:$A$1001,customers!$C$1:$C$1001,,0))</f>
        <v/>
      </c>
      <c r="H871" s="2" t="str">
        <f>_xlfn.XLOOKUP(Orders[[#This Row],[Customer ID]],customers!$A$1:$A$1001,customers!$G$1:$G$1001,,0)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40"/>
        <v>17.91</v>
      </c>
      <c r="N871" t="str">
        <f t="shared" si="41"/>
        <v>Robusta</v>
      </c>
      <c r="O871" t="str">
        <f t="shared" si="39"/>
        <v>Medium</v>
      </c>
      <c r="P871" t="str">
        <f>_xlfn.XLOOKUP(Orders[[#This Row],[Customer ID]],customers!$A$1:$A$1001,customers!$I$1:$I$1001,,0)</f>
        <v>Yes</v>
      </c>
    </row>
    <row r="872" spans="1:16" x14ac:dyDescent="0.3">
      <c r="A872" s="2" t="s">
        <v>5407</v>
      </c>
      <c r="B872" s="3">
        <v>44460</v>
      </c>
      <c r="C872" s="2" t="s">
        <v>5408</v>
      </c>
      <c r="D872" t="s">
        <v>6144</v>
      </c>
      <c r="E872" s="2">
        <v>1</v>
      </c>
      <c r="F872" s="2">
        <f>_xlfn.XLOOKUP(C872,customers!$A$1:$A$1001,customers!B871:B1871,,0)</f>
        <v>0</v>
      </c>
      <c r="G872" s="2" t="str">
        <f>IF(_xlfn.XLOOKUP(C872,customers!$A$1:$A$1001,customers!$C$1:$C$1001,,0)=0,"",_xlfn.XLOOKUP(C872,customers!$A$1:$A$1001,customers!$C$1:$C$1001,,0))</f>
        <v>fantcliffeo6@amazon.co.jp</v>
      </c>
      <c r="H872" s="2" t="str">
        <f>_xlfn.XLOOKUP(Orders[[#This Row],[Customer ID]],customers!$A$1:$A$1001,customers!$G$1:$G$1001,,0)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40"/>
        <v>7.29</v>
      </c>
      <c r="N872" t="str">
        <f t="shared" si="41"/>
        <v>Excelsa</v>
      </c>
      <c r="O872" t="str">
        <f t="shared" si="39"/>
        <v>Dark</v>
      </c>
      <c r="P872" t="str">
        <f>_xlfn.XLOOKUP(Orders[[#This Row],[Customer ID]],customers!$A$1:$A$1001,customers!$I$1:$I$1001,,0)</f>
        <v>Yes</v>
      </c>
    </row>
    <row r="873" spans="1:16" x14ac:dyDescent="0.3">
      <c r="A873" s="2" t="s">
        <v>5413</v>
      </c>
      <c r="B873" s="3">
        <v>43707</v>
      </c>
      <c r="C873" s="2" t="s">
        <v>5414</v>
      </c>
      <c r="D873" t="s">
        <v>6171</v>
      </c>
      <c r="E873" s="2">
        <v>2</v>
      </c>
      <c r="F873" s="2">
        <f>_xlfn.XLOOKUP(C873,customers!$A$1:$A$1001,customers!B872:B1872,,0)</f>
        <v>0</v>
      </c>
      <c r="G873" s="2" t="str">
        <f>IF(_xlfn.XLOOKUP(C873,customers!$A$1:$A$1001,customers!$C$1:$C$1001,,0)=0,"",_xlfn.XLOOKUP(C873,customers!$A$1:$A$1001,customers!$C$1:$C$1001,,0))</f>
        <v>pmatignono7@harvard.edu</v>
      </c>
      <c r="H873" s="2" t="str">
        <f>_xlfn.XLOOKUP(Orders[[#This Row],[Customer ID]],customers!$A$1:$A$1001,customers!$G$1:$G$1001,,0)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40"/>
        <v>29.7</v>
      </c>
      <c r="N873" t="str">
        <f t="shared" si="41"/>
        <v>Excelsa</v>
      </c>
      <c r="O873" t="str">
        <f t="shared" si="39"/>
        <v>Light</v>
      </c>
      <c r="P873" t="str">
        <f>_xlfn.XLOOKUP(Orders[[#This Row],[Customer ID]],customers!$A$1:$A$1001,customers!$I$1:$I$1001,,0)</f>
        <v>Yes</v>
      </c>
    </row>
    <row r="874" spans="1:16" x14ac:dyDescent="0.3">
      <c r="A874" s="2" t="s">
        <v>5421</v>
      </c>
      <c r="B874" s="3">
        <v>43521</v>
      </c>
      <c r="C874" s="2" t="s">
        <v>5422</v>
      </c>
      <c r="D874" t="s">
        <v>6155</v>
      </c>
      <c r="E874" s="2">
        <v>2</v>
      </c>
      <c r="F874" s="2">
        <f>_xlfn.XLOOKUP(C874,customers!$A$1:$A$1001,customers!B873:B1873,,0)</f>
        <v>0</v>
      </c>
      <c r="G874" s="2" t="str">
        <f>IF(_xlfn.XLOOKUP(C874,customers!$A$1:$A$1001,customers!$C$1:$C$1001,,0)=0,"",_xlfn.XLOOKUP(C874,customers!$A$1:$A$1001,customers!$C$1:$C$1001,,0))</f>
        <v>cweondo8@theglobeandmail.com</v>
      </c>
      <c r="H874" s="2" t="str">
        <f>_xlfn.XLOOKUP(Orders[[#This Row],[Customer ID]],customers!$A$1:$A$1001,customers!$G$1:$G$1001,,0)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40"/>
        <v>22.5</v>
      </c>
      <c r="N874" t="str">
        <f t="shared" si="41"/>
        <v>Arabica</v>
      </c>
      <c r="O874" t="str">
        <f t="shared" si="39"/>
        <v>Medium</v>
      </c>
      <c r="P874" t="str">
        <f>_xlfn.XLOOKUP(Orders[[#This Row],[Customer ID]],customers!$A$1:$A$1001,customers!$I$1:$I$1001,,0)</f>
        <v>No</v>
      </c>
    </row>
    <row r="875" spans="1:16" x14ac:dyDescent="0.3">
      <c r="A875" s="2" t="s">
        <v>5427</v>
      </c>
      <c r="B875" s="3">
        <v>43725</v>
      </c>
      <c r="C875" s="2" t="s">
        <v>5428</v>
      </c>
      <c r="D875" t="s">
        <v>6174</v>
      </c>
      <c r="E875" s="2">
        <v>4</v>
      </c>
      <c r="F875" s="2">
        <f>_xlfn.XLOOKUP(C875,customers!$A$1:$A$1001,customers!B874:B1874,,0)</f>
        <v>0</v>
      </c>
      <c r="G875" s="2" t="str">
        <f>IF(_xlfn.XLOOKUP(C875,customers!$A$1:$A$1001,customers!$C$1:$C$1001,,0)=0,"",_xlfn.XLOOKUP(C875,customers!$A$1:$A$1001,customers!$C$1:$C$1001,,0))</f>
        <v>mmacconnechieo9@reuters.com</v>
      </c>
      <c r="H875" s="2" t="str">
        <f>_xlfn.XLOOKUP(Orders[[#This Row],[Customer ID]],customers!$A$1:$A$1001,customers!$G$1:$G$1001,,0)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40"/>
        <v>11.94</v>
      </c>
      <c r="N875" t="str">
        <f t="shared" si="41"/>
        <v>Robusta</v>
      </c>
      <c r="O875" t="str">
        <f t="shared" si="39"/>
        <v>Medium</v>
      </c>
      <c r="P875" t="str">
        <f>_xlfn.XLOOKUP(Orders[[#This Row],[Customer ID]],customers!$A$1:$A$1001,customers!$I$1:$I$1001,,0)</f>
        <v>Yes</v>
      </c>
    </row>
    <row r="876" spans="1:16" x14ac:dyDescent="0.3">
      <c r="A876" s="2" t="s">
        <v>5433</v>
      </c>
      <c r="B876" s="3">
        <v>43680</v>
      </c>
      <c r="C876" s="2" t="s">
        <v>5434</v>
      </c>
      <c r="D876" t="s">
        <v>6140</v>
      </c>
      <c r="E876" s="2">
        <v>2</v>
      </c>
      <c r="F876" s="2">
        <f>_xlfn.XLOOKUP(C876,customers!$A$1:$A$1001,customers!B875:B1875,,0)</f>
        <v>0</v>
      </c>
      <c r="G876" s="2" t="str">
        <f>IF(_xlfn.XLOOKUP(C876,customers!$A$1:$A$1001,customers!$C$1:$C$1001,,0)=0,"",_xlfn.XLOOKUP(C876,customers!$A$1:$A$1001,customers!$C$1:$C$1001,,0))</f>
        <v>jskentelberyoa@paypal.com</v>
      </c>
      <c r="H876" s="2" t="str">
        <f>_xlfn.XLOOKUP(Orders[[#This Row],[Customer ID]],customers!$A$1:$A$1001,customers!$G$1:$G$1001,,0)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40"/>
        <v>25.9</v>
      </c>
      <c r="N876" t="str">
        <f t="shared" si="41"/>
        <v>Arabica</v>
      </c>
      <c r="O876" t="str">
        <f t="shared" si="39"/>
        <v>Light</v>
      </c>
      <c r="P876" t="str">
        <f>_xlfn.XLOOKUP(Orders[[#This Row],[Customer ID]],customers!$A$1:$A$1001,customers!$I$1:$I$1001,,0)</f>
        <v>No</v>
      </c>
    </row>
    <row r="877" spans="1:16" x14ac:dyDescent="0.3">
      <c r="A877" s="2" t="s">
        <v>5439</v>
      </c>
      <c r="B877" s="3">
        <v>44253</v>
      </c>
      <c r="C877" s="2" t="s">
        <v>5440</v>
      </c>
      <c r="D877" t="s">
        <v>6160</v>
      </c>
      <c r="E877" s="2">
        <v>5</v>
      </c>
      <c r="F877" s="2">
        <f>_xlfn.XLOOKUP(C877,customers!$A$1:$A$1001,customers!B876:B1876,,0)</f>
        <v>0</v>
      </c>
      <c r="G877" s="2" t="str">
        <f>IF(_xlfn.XLOOKUP(C877,customers!$A$1:$A$1001,customers!$C$1:$C$1001,,0)=0,"",_xlfn.XLOOKUP(C877,customers!$A$1:$A$1001,customers!$C$1:$C$1001,,0))</f>
        <v>ocomberob@goo.gl</v>
      </c>
      <c r="H877" s="2" t="str">
        <f>_xlfn.XLOOKUP(Orders[[#This Row],[Customer ID]],customers!$A$1:$A$1001,customers!$G$1:$G$1001,,0)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40"/>
        <v>43.650000000000006</v>
      </c>
      <c r="N877" t="str">
        <f t="shared" si="41"/>
        <v>Liberica</v>
      </c>
      <c r="O877" t="str">
        <f t="shared" si="39"/>
        <v>Medium</v>
      </c>
      <c r="P877" t="str">
        <f>_xlfn.XLOOKUP(Orders[[#This Row],[Customer ID]],customers!$A$1:$A$1001,customers!$I$1:$I$1001,,0)</f>
        <v>No</v>
      </c>
    </row>
    <row r="878" spans="1:16" x14ac:dyDescent="0.3">
      <c r="A878" s="2" t="s">
        <v>5439</v>
      </c>
      <c r="B878" s="3">
        <v>44253</v>
      </c>
      <c r="C878" s="2" t="s">
        <v>5440</v>
      </c>
      <c r="D878" t="s">
        <v>6180</v>
      </c>
      <c r="E878" s="2">
        <v>6</v>
      </c>
      <c r="F878" s="2">
        <f>_xlfn.XLOOKUP(C878,customers!$A$1:$A$1001,customers!B877:B1877,,0)</f>
        <v>0</v>
      </c>
      <c r="G878" s="2" t="str">
        <f>IF(_xlfn.XLOOKUP(C878,customers!$A$1:$A$1001,customers!$C$1:$C$1001,,0)=0,"",_xlfn.XLOOKUP(C878,customers!$A$1:$A$1001,customers!$C$1:$C$1001,,0))</f>
        <v>ocomberob@goo.gl</v>
      </c>
      <c r="H878" s="2" t="str">
        <f>_xlfn.XLOOKUP(Orders[[#This Row],[Customer ID]],customers!$A$1:$A$1001,customers!$G$1:$G$1001,,0)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40"/>
        <v>46.62</v>
      </c>
      <c r="N878" t="str">
        <f t="shared" si="41"/>
        <v>Arabica</v>
      </c>
      <c r="O878" t="str">
        <f t="shared" si="39"/>
        <v>Light</v>
      </c>
      <c r="P878" t="str">
        <f>_xlfn.XLOOKUP(Orders[[#This Row],[Customer ID]],customers!$A$1:$A$1001,customers!$I$1:$I$1001,,0)</f>
        <v>No</v>
      </c>
    </row>
    <row r="879" spans="1:16" x14ac:dyDescent="0.3">
      <c r="A879" s="2" t="s">
        <v>5450</v>
      </c>
      <c r="B879" s="3">
        <v>44411</v>
      </c>
      <c r="C879" s="2" t="s">
        <v>5451</v>
      </c>
      <c r="D879" t="s">
        <v>6161</v>
      </c>
      <c r="E879" s="2">
        <v>3</v>
      </c>
      <c r="F879" s="2">
        <f>_xlfn.XLOOKUP(C879,customers!$A$1:$A$1001,customers!B878:B1878,,0)</f>
        <v>0</v>
      </c>
      <c r="G879" s="2" t="str">
        <f>IF(_xlfn.XLOOKUP(C879,customers!$A$1:$A$1001,customers!$C$1:$C$1001,,0)=0,"",_xlfn.XLOOKUP(C879,customers!$A$1:$A$1001,customers!$C$1:$C$1001,,0))</f>
        <v>ztramelod@netlog.com</v>
      </c>
      <c r="H879" s="2" t="str">
        <f>_xlfn.XLOOKUP(Orders[[#This Row],[Customer ID]],customers!$A$1:$A$1001,customers!$G$1:$G$1001,,0)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40"/>
        <v>28.53</v>
      </c>
      <c r="N879" t="str">
        <f t="shared" si="41"/>
        <v>Liberica</v>
      </c>
      <c r="O879" t="str">
        <f t="shared" si="39"/>
        <v>Light</v>
      </c>
      <c r="P879" t="str">
        <f>_xlfn.XLOOKUP(Orders[[#This Row],[Customer ID]],customers!$A$1:$A$1001,customers!$I$1:$I$1001,,0)</f>
        <v>No</v>
      </c>
    </row>
    <row r="880" spans="1:16" x14ac:dyDescent="0.3">
      <c r="A880" s="2" t="s">
        <v>5456</v>
      </c>
      <c r="B880" s="3">
        <v>44323</v>
      </c>
      <c r="C880" s="2" t="s">
        <v>5457</v>
      </c>
      <c r="D880" t="s">
        <v>6142</v>
      </c>
      <c r="E880" s="2">
        <v>1</v>
      </c>
      <c r="F880" s="2">
        <f>_xlfn.XLOOKUP(C880,customers!$A$1:$A$1001,customers!B879:B1879,,0)</f>
        <v>0</v>
      </c>
      <c r="G880" s="2" t="str">
        <f>IF(_xlfn.XLOOKUP(C880,customers!$A$1:$A$1001,customers!$C$1:$C$1001,,0)=0,"",_xlfn.XLOOKUP(C880,customers!$A$1:$A$1001,customers!$C$1:$C$1001,,0))</f>
        <v/>
      </c>
      <c r="H880" s="2" t="str">
        <f>_xlfn.XLOOKUP(Orders[[#This Row],[Customer ID]],customers!$A$1:$A$1001,customers!$G$1:$G$1001,,0)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40"/>
        <v>27.484999999999996</v>
      </c>
      <c r="N880" t="str">
        <f t="shared" si="41"/>
        <v>Robusta</v>
      </c>
      <c r="O880" t="str">
        <f t="shared" si="39"/>
        <v>Light</v>
      </c>
      <c r="P880" t="str">
        <f>_xlfn.XLOOKUP(Orders[[#This Row],[Customer ID]],customers!$A$1:$A$1001,customers!$I$1:$I$1001,,0)</f>
        <v>Yes</v>
      </c>
    </row>
    <row r="881" spans="1:16" x14ac:dyDescent="0.3">
      <c r="A881" s="2" t="s">
        <v>5461</v>
      </c>
      <c r="B881" s="3">
        <v>43630</v>
      </c>
      <c r="C881" s="2" t="s">
        <v>5462</v>
      </c>
      <c r="D881" t="s">
        <v>6153</v>
      </c>
      <c r="E881" s="2">
        <v>3</v>
      </c>
      <c r="F881" s="2">
        <f>_xlfn.XLOOKUP(C881,customers!$A$1:$A$1001,customers!B880:B1880,,0)</f>
        <v>0</v>
      </c>
      <c r="G881" s="2" t="str">
        <f>IF(_xlfn.XLOOKUP(C881,customers!$A$1:$A$1001,customers!$C$1:$C$1001,,0)=0,"",_xlfn.XLOOKUP(C881,customers!$A$1:$A$1001,customers!$C$1:$C$1001,,0))</f>
        <v/>
      </c>
      <c r="H881" s="2" t="str">
        <f>_xlfn.XLOOKUP(Orders[[#This Row],[Customer ID]],customers!$A$1:$A$1001,customers!$G$1:$G$1001,,0)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40"/>
        <v>10.935</v>
      </c>
      <c r="N881" t="str">
        <f t="shared" si="41"/>
        <v>Excelsa</v>
      </c>
      <c r="O881" t="str">
        <f t="shared" si="39"/>
        <v>Dark</v>
      </c>
      <c r="P881" t="str">
        <f>_xlfn.XLOOKUP(Orders[[#This Row],[Customer ID]],customers!$A$1:$A$1001,customers!$I$1:$I$1001,,0)</f>
        <v>No</v>
      </c>
    </row>
    <row r="882" spans="1:16" x14ac:dyDescent="0.3">
      <c r="A882" s="2" t="s">
        <v>5466</v>
      </c>
      <c r="B882" s="3">
        <v>43790</v>
      </c>
      <c r="C882" s="2" t="s">
        <v>5467</v>
      </c>
      <c r="D882" t="s">
        <v>6178</v>
      </c>
      <c r="E882" s="2">
        <v>2</v>
      </c>
      <c r="F882" s="2">
        <f>_xlfn.XLOOKUP(C882,customers!$A$1:$A$1001,customers!B881:B1881,,0)</f>
        <v>0</v>
      </c>
      <c r="G882" s="2" t="str">
        <f>IF(_xlfn.XLOOKUP(C882,customers!$A$1:$A$1001,customers!$C$1:$C$1001,,0)=0,"",_xlfn.XLOOKUP(C882,customers!$A$1:$A$1001,customers!$C$1:$C$1001,,0))</f>
        <v>chatfullog@ebay.com</v>
      </c>
      <c r="H882" s="2" t="str">
        <f>_xlfn.XLOOKUP(Orders[[#This Row],[Customer ID]],customers!$A$1:$A$1001,customers!$G$1:$G$1001,,0)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40"/>
        <v>7.169999999999999</v>
      </c>
      <c r="N882" t="str">
        <f t="shared" si="41"/>
        <v>Robusta</v>
      </c>
      <c r="O882" t="str">
        <f t="shared" si="39"/>
        <v>Light</v>
      </c>
      <c r="P882" t="str">
        <f>_xlfn.XLOOKUP(Orders[[#This Row],[Customer ID]],customers!$A$1:$A$1001,customers!$I$1:$I$1001,,0)</f>
        <v>No</v>
      </c>
    </row>
    <row r="883" spans="1:16" x14ac:dyDescent="0.3">
      <c r="A883" s="2" t="s">
        <v>5472</v>
      </c>
      <c r="B883" s="3">
        <v>44286</v>
      </c>
      <c r="C883" s="2" t="s">
        <v>5473</v>
      </c>
      <c r="D883" t="s">
        <v>6167</v>
      </c>
      <c r="E883" s="2">
        <v>6</v>
      </c>
      <c r="F883" s="2">
        <f>_xlfn.XLOOKUP(C883,customers!$A$1:$A$1001,customers!B882:B1882,,0)</f>
        <v>0</v>
      </c>
      <c r="G883" s="2" t="str">
        <f>IF(_xlfn.XLOOKUP(C883,customers!$A$1:$A$1001,customers!$C$1:$C$1001,,0)=0,"",_xlfn.XLOOKUP(C883,customers!$A$1:$A$1001,customers!$C$1:$C$1001,,0))</f>
        <v/>
      </c>
      <c r="H883" s="2" t="str">
        <f>_xlfn.XLOOKUP(Orders[[#This Row],[Customer ID]],customers!$A$1:$A$1001,customers!$G$1:$G$1001,,0)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40"/>
        <v>23.31</v>
      </c>
      <c r="N883" t="str">
        <f t="shared" si="41"/>
        <v>Arabica</v>
      </c>
      <c r="O883" t="str">
        <f t="shared" si="39"/>
        <v>Light</v>
      </c>
      <c r="P883" t="str">
        <f>_xlfn.XLOOKUP(Orders[[#This Row],[Customer ID]],customers!$A$1:$A$1001,customers!$I$1:$I$1001,,0)</f>
        <v>Yes</v>
      </c>
    </row>
    <row r="884" spans="1:16" x14ac:dyDescent="0.3">
      <c r="A884" s="2" t="s">
        <v>5477</v>
      </c>
      <c r="B884" s="3">
        <v>43647</v>
      </c>
      <c r="C884" s="2" t="s">
        <v>5526</v>
      </c>
      <c r="D884" t="s">
        <v>6168</v>
      </c>
      <c r="E884" s="2">
        <v>5</v>
      </c>
      <c r="F884" s="2">
        <f>_xlfn.XLOOKUP(C884,customers!$A$1:$A$1001,customers!B883:B1883,,0)</f>
        <v>0</v>
      </c>
      <c r="G884" s="2" t="str">
        <f>IF(_xlfn.XLOOKUP(C884,customers!$A$1:$A$1001,customers!$C$1:$C$1001,,0)=0,"",_xlfn.XLOOKUP(C884,customers!$A$1:$A$1001,customers!$C$1:$C$1001,,0))</f>
        <v>kmarrisonoq@dropbox.com</v>
      </c>
      <c r="H884" s="2" t="str">
        <f>_xlfn.XLOOKUP(Orders[[#This Row],[Customer ID]],customers!$A$1:$A$1001,customers!$G$1:$G$1001,,0)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40"/>
        <v>114.42499999999998</v>
      </c>
      <c r="N884" t="str">
        <f t="shared" si="41"/>
        <v>Arabica</v>
      </c>
      <c r="O884" t="str">
        <f t="shared" si="39"/>
        <v>Dark</v>
      </c>
      <c r="P884" t="str">
        <f>_xlfn.XLOOKUP(Orders[[#This Row],[Customer ID]],customers!$A$1:$A$1001,customers!$I$1:$I$1001,,0)</f>
        <v>Yes</v>
      </c>
    </row>
    <row r="885" spans="1:16" x14ac:dyDescent="0.3">
      <c r="A885" s="2" t="s">
        <v>5483</v>
      </c>
      <c r="B885" s="3">
        <v>43956</v>
      </c>
      <c r="C885" s="2" t="s">
        <v>5484</v>
      </c>
      <c r="D885" t="s">
        <v>6175</v>
      </c>
      <c r="E885" s="2">
        <v>3</v>
      </c>
      <c r="F885" s="2">
        <f>_xlfn.XLOOKUP(C885,customers!$A$1:$A$1001,customers!B884:B1884,,0)</f>
        <v>0</v>
      </c>
      <c r="G885" s="2" t="str">
        <f>IF(_xlfn.XLOOKUP(C885,customers!$A$1:$A$1001,customers!$C$1:$C$1001,,0)=0,"",_xlfn.XLOOKUP(C885,customers!$A$1:$A$1001,customers!$C$1:$C$1001,,0))</f>
        <v>lagnolooj@pinterest.com</v>
      </c>
      <c r="H885" s="2" t="str">
        <f>_xlfn.XLOOKUP(Orders[[#This Row],[Customer ID]],customers!$A$1:$A$1001,customers!$G$1:$G$1001,,0)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40"/>
        <v>77.624999999999986</v>
      </c>
      <c r="N885" t="str">
        <f t="shared" si="41"/>
        <v>Arabica</v>
      </c>
      <c r="O885" t="str">
        <f t="shared" si="39"/>
        <v>Medium</v>
      </c>
      <c r="P885" t="str">
        <f>_xlfn.XLOOKUP(Orders[[#This Row],[Customer ID]],customers!$A$1:$A$1001,customers!$I$1:$I$1001,,0)</f>
        <v>Yes</v>
      </c>
    </row>
    <row r="886" spans="1:16" x14ac:dyDescent="0.3">
      <c r="A886" s="2" t="s">
        <v>5489</v>
      </c>
      <c r="B886" s="3">
        <v>43941</v>
      </c>
      <c r="C886" s="2" t="s">
        <v>5490</v>
      </c>
      <c r="D886" t="s">
        <v>6172</v>
      </c>
      <c r="E886" s="2">
        <v>1</v>
      </c>
      <c r="F886" s="2">
        <f>_xlfn.XLOOKUP(C886,customers!$A$1:$A$1001,customers!B885:B1885,,0)</f>
        <v>0</v>
      </c>
      <c r="G886" s="2" t="str">
        <f>IF(_xlfn.XLOOKUP(C886,customers!$A$1:$A$1001,customers!$C$1:$C$1001,,0)=0,"",_xlfn.XLOOKUP(C886,customers!$A$1:$A$1001,customers!$C$1:$C$1001,,0))</f>
        <v>dkiddyok@fda.gov</v>
      </c>
      <c r="H886" s="2" t="str">
        <f>_xlfn.XLOOKUP(Orders[[#This Row],[Customer ID]],customers!$A$1:$A$1001,customers!$G$1:$G$1001,,0)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40"/>
        <v>5.3699999999999992</v>
      </c>
      <c r="N886" t="str">
        <f t="shared" si="41"/>
        <v>Robusta</v>
      </c>
      <c r="O886" t="str">
        <f t="shared" si="39"/>
        <v>Dark</v>
      </c>
      <c r="P886" t="str">
        <f>_xlfn.XLOOKUP(Orders[[#This Row],[Customer ID]],customers!$A$1:$A$1001,customers!$I$1:$I$1001,,0)</f>
        <v>Yes</v>
      </c>
    </row>
    <row r="887" spans="1:16" x14ac:dyDescent="0.3">
      <c r="A887" s="2" t="s">
        <v>5495</v>
      </c>
      <c r="B887" s="3">
        <v>43664</v>
      </c>
      <c r="C887" s="2" t="s">
        <v>5496</v>
      </c>
      <c r="D887" t="s">
        <v>6149</v>
      </c>
      <c r="E887" s="2">
        <v>6</v>
      </c>
      <c r="F887" s="2">
        <f>_xlfn.XLOOKUP(C887,customers!$A$1:$A$1001,customers!B886:B1886,,0)</f>
        <v>0</v>
      </c>
      <c r="G887" s="2" t="str">
        <f>IF(_xlfn.XLOOKUP(C887,customers!$A$1:$A$1001,customers!$C$1:$C$1001,,0)=0,"",_xlfn.XLOOKUP(C887,customers!$A$1:$A$1001,customers!$C$1:$C$1001,,0))</f>
        <v>hpetroulisol@state.tx.us</v>
      </c>
      <c r="H887" s="2" t="str">
        <f>_xlfn.XLOOKUP(Orders[[#This Row],[Customer ID]],customers!$A$1:$A$1001,customers!$G$1:$G$1001,,0)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40"/>
        <v>123.50999999999999</v>
      </c>
      <c r="N887" t="str">
        <f t="shared" si="41"/>
        <v>Robusta</v>
      </c>
      <c r="O887" t="str">
        <f t="shared" si="39"/>
        <v>Dark</v>
      </c>
      <c r="P887" t="str">
        <f>_xlfn.XLOOKUP(Orders[[#This Row],[Customer ID]],customers!$A$1:$A$1001,customers!$I$1:$I$1001,,0)</f>
        <v>No</v>
      </c>
    </row>
    <row r="888" spans="1:16" x14ac:dyDescent="0.3">
      <c r="A888" s="2" t="s">
        <v>5501</v>
      </c>
      <c r="B888" s="3">
        <v>44518</v>
      </c>
      <c r="C888" s="2" t="s">
        <v>5502</v>
      </c>
      <c r="D888" t="s">
        <v>6160</v>
      </c>
      <c r="E888" s="2">
        <v>2</v>
      </c>
      <c r="F888" s="2">
        <f>_xlfn.XLOOKUP(C888,customers!$A$1:$A$1001,customers!B887:B1887,,0)</f>
        <v>0</v>
      </c>
      <c r="G888" s="2" t="str">
        <f>IF(_xlfn.XLOOKUP(C888,customers!$A$1:$A$1001,customers!$C$1:$C$1001,,0)=0,"",_xlfn.XLOOKUP(C888,customers!$A$1:$A$1001,customers!$C$1:$C$1001,,0))</f>
        <v>mschollom@taobao.com</v>
      </c>
      <c r="H888" s="2" t="str">
        <f>_xlfn.XLOOKUP(Orders[[#This Row],[Customer ID]],customers!$A$1:$A$1001,customers!$G$1:$G$1001,,0)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40"/>
        <v>17.46</v>
      </c>
      <c r="N888" t="str">
        <f t="shared" si="41"/>
        <v>Liberica</v>
      </c>
      <c r="O888" t="str">
        <f t="shared" si="39"/>
        <v>Medium</v>
      </c>
      <c r="P888" t="str">
        <f>_xlfn.XLOOKUP(Orders[[#This Row],[Customer ID]],customers!$A$1:$A$1001,customers!$I$1:$I$1001,,0)</f>
        <v>No</v>
      </c>
    </row>
    <row r="889" spans="1:16" x14ac:dyDescent="0.3">
      <c r="A889" s="2" t="s">
        <v>5507</v>
      </c>
      <c r="B889" s="3">
        <v>44002</v>
      </c>
      <c r="C889" s="2" t="s">
        <v>5508</v>
      </c>
      <c r="D889" t="s">
        <v>6184</v>
      </c>
      <c r="E889" s="2">
        <v>3</v>
      </c>
      <c r="F889" s="2">
        <f>_xlfn.XLOOKUP(C889,customers!$A$1:$A$1001,customers!B888:B1888,,0)</f>
        <v>0</v>
      </c>
      <c r="G889" s="2" t="str">
        <f>IF(_xlfn.XLOOKUP(C889,customers!$A$1:$A$1001,customers!$C$1:$C$1001,,0)=0,"",_xlfn.XLOOKUP(C889,customers!$A$1:$A$1001,customers!$C$1:$C$1001,,0))</f>
        <v>kfersonon@g.co</v>
      </c>
      <c r="H889" s="2" t="str">
        <f>_xlfn.XLOOKUP(Orders[[#This Row],[Customer ID]],customers!$A$1:$A$1001,customers!$G$1:$G$1001,,0)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40"/>
        <v>13.365</v>
      </c>
      <c r="N889" t="str">
        <f t="shared" si="41"/>
        <v>Excelsa</v>
      </c>
      <c r="O889" t="str">
        <f t="shared" si="39"/>
        <v>Light</v>
      </c>
      <c r="P889" t="str">
        <f>_xlfn.XLOOKUP(Orders[[#This Row],[Customer ID]],customers!$A$1:$A$1001,customers!$I$1:$I$1001,,0)</f>
        <v>No</v>
      </c>
    </row>
    <row r="890" spans="1:16" x14ac:dyDescent="0.3">
      <c r="A890" s="2" t="s">
        <v>5513</v>
      </c>
      <c r="B890" s="3">
        <v>44292</v>
      </c>
      <c r="C890" s="2" t="s">
        <v>5514</v>
      </c>
      <c r="D890" t="s">
        <v>6167</v>
      </c>
      <c r="E890" s="2">
        <v>2</v>
      </c>
      <c r="F890" s="2">
        <f>_xlfn.XLOOKUP(C890,customers!$A$1:$A$1001,customers!B889:B1889,,0)</f>
        <v>0</v>
      </c>
      <c r="G890" s="2" t="str">
        <f>IF(_xlfn.XLOOKUP(C890,customers!$A$1:$A$1001,customers!$C$1:$C$1001,,0)=0,"",_xlfn.XLOOKUP(C890,customers!$A$1:$A$1001,customers!$C$1:$C$1001,,0))</f>
        <v>bkellowayoo@omniture.com</v>
      </c>
      <c r="H890" s="2" t="str">
        <f>_xlfn.XLOOKUP(Orders[[#This Row],[Customer ID]],customers!$A$1:$A$1001,customers!$G$1:$G$1001,,0)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40"/>
        <v>7.77</v>
      </c>
      <c r="N890" t="str">
        <f t="shared" si="41"/>
        <v>Arabica</v>
      </c>
      <c r="O890" t="str">
        <f t="shared" si="39"/>
        <v>Light</v>
      </c>
      <c r="P890" t="str">
        <f>_xlfn.XLOOKUP(Orders[[#This Row],[Customer ID]],customers!$A$1:$A$1001,customers!$I$1:$I$1001,,0)</f>
        <v>Yes</v>
      </c>
    </row>
    <row r="891" spans="1:16" x14ac:dyDescent="0.3">
      <c r="A891" s="2" t="s">
        <v>5519</v>
      </c>
      <c r="B891" s="3">
        <v>43633</v>
      </c>
      <c r="C891" s="2" t="s">
        <v>5520</v>
      </c>
      <c r="D891" t="s">
        <v>6163</v>
      </c>
      <c r="E891" s="2">
        <v>1</v>
      </c>
      <c r="F891" s="2">
        <f>_xlfn.XLOOKUP(C891,customers!$A$1:$A$1001,customers!B890:B1890,,0)</f>
        <v>0</v>
      </c>
      <c r="G891" s="2" t="str">
        <f>IF(_xlfn.XLOOKUP(C891,customers!$A$1:$A$1001,customers!$C$1:$C$1001,,0)=0,"",_xlfn.XLOOKUP(C891,customers!$A$1:$A$1001,customers!$C$1:$C$1001,,0))</f>
        <v>soliffeop@yellowbook.com</v>
      </c>
      <c r="H891" s="2" t="str">
        <f>_xlfn.XLOOKUP(Orders[[#This Row],[Customer ID]],customers!$A$1:$A$1001,customers!$G$1:$G$1001,,0)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40"/>
        <v>2.6849999999999996</v>
      </c>
      <c r="N891" t="str">
        <f t="shared" si="41"/>
        <v>Robusta</v>
      </c>
      <c r="O891" t="str">
        <f t="shared" si="39"/>
        <v>Dark</v>
      </c>
      <c r="P891" t="str">
        <f>_xlfn.XLOOKUP(Orders[[#This Row],[Customer ID]],customers!$A$1:$A$1001,customers!$I$1:$I$1001,,0)</f>
        <v>Yes</v>
      </c>
    </row>
    <row r="892" spans="1:16" x14ac:dyDescent="0.3">
      <c r="A892" s="2" t="s">
        <v>5525</v>
      </c>
      <c r="B892" s="3">
        <v>44646</v>
      </c>
      <c r="C892" s="2" t="s">
        <v>5526</v>
      </c>
      <c r="D892" t="s">
        <v>6149</v>
      </c>
      <c r="E892" s="2">
        <v>1</v>
      </c>
      <c r="F892" s="2">
        <f>_xlfn.XLOOKUP(C892,customers!$A$1:$A$1001,customers!B891:B1891,,0)</f>
        <v>0</v>
      </c>
      <c r="G892" s="2" t="str">
        <f>IF(_xlfn.XLOOKUP(C892,customers!$A$1:$A$1001,customers!$C$1:$C$1001,,0)=0,"",_xlfn.XLOOKUP(C892,customers!$A$1:$A$1001,customers!$C$1:$C$1001,,0))</f>
        <v>kmarrisonoq@dropbox.com</v>
      </c>
      <c r="H892" s="2" t="str">
        <f>_xlfn.XLOOKUP(Orders[[#This Row],[Customer ID]],customers!$A$1:$A$1001,customers!$G$1:$G$1001,,0)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40"/>
        <v>20.584999999999997</v>
      </c>
      <c r="N892" t="str">
        <f t="shared" si="41"/>
        <v>Robusta</v>
      </c>
      <c r="O892" t="str">
        <f t="shared" si="39"/>
        <v>Dark</v>
      </c>
      <c r="P892" t="str">
        <f>_xlfn.XLOOKUP(Orders[[#This Row],[Customer ID]],customers!$A$1:$A$1001,customers!$I$1:$I$1001,,0)</f>
        <v>Yes</v>
      </c>
    </row>
    <row r="893" spans="1:16" x14ac:dyDescent="0.3">
      <c r="A893" s="2" t="s">
        <v>5531</v>
      </c>
      <c r="B893" s="3">
        <v>44469</v>
      </c>
      <c r="C893" s="2" t="s">
        <v>5532</v>
      </c>
      <c r="D893" t="s">
        <v>6168</v>
      </c>
      <c r="E893" s="2">
        <v>5</v>
      </c>
      <c r="F893" s="2">
        <f>_xlfn.XLOOKUP(C893,customers!$A$1:$A$1001,customers!B892:B1892,,0)</f>
        <v>0</v>
      </c>
      <c r="G893" s="2" t="str">
        <f>IF(_xlfn.XLOOKUP(C893,customers!$A$1:$A$1001,customers!$C$1:$C$1001,,0)=0,"",_xlfn.XLOOKUP(C893,customers!$A$1:$A$1001,customers!$C$1:$C$1001,,0))</f>
        <v>cdolohuntyor@dailymail.co.uk</v>
      </c>
      <c r="H893" s="2" t="str">
        <f>_xlfn.XLOOKUP(Orders[[#This Row],[Customer ID]],customers!$A$1:$A$1001,customers!$G$1:$G$1001,,0)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40"/>
        <v>114.42499999999998</v>
      </c>
      <c r="N893" t="str">
        <f t="shared" si="41"/>
        <v>Arabica</v>
      </c>
      <c r="O893" t="str">
        <f t="shared" si="39"/>
        <v>Dark</v>
      </c>
      <c r="P893" t="str">
        <f>_xlfn.XLOOKUP(Orders[[#This Row],[Customer ID]],customers!$A$1:$A$1001,customers!$I$1:$I$1001,,0)</f>
        <v>Yes</v>
      </c>
    </row>
    <row r="894" spans="1:16" x14ac:dyDescent="0.3">
      <c r="A894" s="2" t="s">
        <v>5537</v>
      </c>
      <c r="B894" s="3">
        <v>43635</v>
      </c>
      <c r="C894" s="2" t="s">
        <v>5538</v>
      </c>
      <c r="D894" t="s">
        <v>6156</v>
      </c>
      <c r="E894" s="2">
        <v>5</v>
      </c>
      <c r="F894" s="2">
        <f>_xlfn.XLOOKUP(C894,customers!$A$1:$A$1001,customers!B893:B1893,,0)</f>
        <v>0</v>
      </c>
      <c r="G894" s="2" t="str">
        <f>IF(_xlfn.XLOOKUP(C894,customers!$A$1:$A$1001,customers!$C$1:$C$1001,,0)=0,"",_xlfn.XLOOKUP(C894,customers!$A$1:$A$1001,customers!$C$1:$C$1001,,0))</f>
        <v>pvasilenkoos@addtoany.com</v>
      </c>
      <c r="H894" s="2" t="str">
        <f>_xlfn.XLOOKUP(Orders[[#This Row],[Customer ID]],customers!$A$1:$A$1001,customers!$G$1:$G$1001,,0)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40"/>
        <v>20.625</v>
      </c>
      <c r="N894" t="str">
        <f t="shared" si="41"/>
        <v>Excelsa</v>
      </c>
      <c r="O894" t="str">
        <f t="shared" si="39"/>
        <v>Medium</v>
      </c>
      <c r="P894" t="str">
        <f>_xlfn.XLOOKUP(Orders[[#This Row],[Customer ID]],customers!$A$1:$A$1001,customers!$I$1:$I$1001,,0)</f>
        <v>No</v>
      </c>
    </row>
    <row r="895" spans="1:16" x14ac:dyDescent="0.3">
      <c r="A895" s="2" t="s">
        <v>5543</v>
      </c>
      <c r="B895" s="3">
        <v>44651</v>
      </c>
      <c r="C895" s="2" t="s">
        <v>5544</v>
      </c>
      <c r="D895" t="s">
        <v>6161</v>
      </c>
      <c r="E895" s="2">
        <v>6</v>
      </c>
      <c r="F895" s="2">
        <f>_xlfn.XLOOKUP(C895,customers!$A$1:$A$1001,customers!B894:B1894,,0)</f>
        <v>0</v>
      </c>
      <c r="G895" s="2" t="str">
        <f>IF(_xlfn.XLOOKUP(C895,customers!$A$1:$A$1001,customers!$C$1:$C$1001,,0)=0,"",_xlfn.XLOOKUP(C895,customers!$A$1:$A$1001,customers!$C$1:$C$1001,,0))</f>
        <v>rschankelborgot@ameblo.jp</v>
      </c>
      <c r="H895" s="2" t="str">
        <f>_xlfn.XLOOKUP(Orders[[#This Row],[Customer ID]],customers!$A$1:$A$1001,customers!$G$1:$G$1001,,0)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40"/>
        <v>57.06</v>
      </c>
      <c r="N895" t="str">
        <f t="shared" si="41"/>
        <v>Liberica</v>
      </c>
      <c r="O895" t="str">
        <f t="shared" si="39"/>
        <v>Light</v>
      </c>
      <c r="P895" t="str">
        <f>_xlfn.XLOOKUP(Orders[[#This Row],[Customer ID]],customers!$A$1:$A$1001,customers!$I$1:$I$1001,,0)</f>
        <v>Yes</v>
      </c>
    </row>
    <row r="896" spans="1:16" x14ac:dyDescent="0.3">
      <c r="A896" s="2" t="s">
        <v>5548</v>
      </c>
      <c r="B896" s="3">
        <v>44016</v>
      </c>
      <c r="C896" s="2" t="s">
        <v>5549</v>
      </c>
      <c r="D896" t="s">
        <v>6149</v>
      </c>
      <c r="E896" s="2">
        <v>4</v>
      </c>
      <c r="F896" s="2">
        <f>_xlfn.XLOOKUP(C896,customers!$A$1:$A$1001,customers!B895:B1895,,0)</f>
        <v>0</v>
      </c>
      <c r="G896" s="2" t="str">
        <f>IF(_xlfn.XLOOKUP(C896,customers!$A$1:$A$1001,customers!$C$1:$C$1001,,0)=0,"",_xlfn.XLOOKUP(C896,customers!$A$1:$A$1001,customers!$C$1:$C$1001,,0))</f>
        <v/>
      </c>
      <c r="H896" s="2" t="str">
        <f>_xlfn.XLOOKUP(Orders[[#This Row],[Customer ID]],customers!$A$1:$A$1001,customers!$G$1:$G$1001,,0)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40"/>
        <v>82.339999999999989</v>
      </c>
      <c r="N896" t="str">
        <f t="shared" si="41"/>
        <v>Robusta</v>
      </c>
      <c r="O896" t="str">
        <f t="shared" si="39"/>
        <v>Dark</v>
      </c>
      <c r="P896" t="str">
        <f>_xlfn.XLOOKUP(Orders[[#This Row],[Customer ID]],customers!$A$1:$A$1001,customers!$I$1:$I$1001,,0)</f>
        <v>Yes</v>
      </c>
    </row>
    <row r="897" spans="1:16" x14ac:dyDescent="0.3">
      <c r="A897" s="2" t="s">
        <v>5553</v>
      </c>
      <c r="B897" s="3">
        <v>44521</v>
      </c>
      <c r="C897" s="2" t="s">
        <v>5554</v>
      </c>
      <c r="D897" t="s">
        <v>6166</v>
      </c>
      <c r="E897" s="2">
        <v>5</v>
      </c>
      <c r="F897" s="2">
        <f>_xlfn.XLOOKUP(C897,customers!$A$1:$A$1001,customers!B896:B1896,,0)</f>
        <v>0</v>
      </c>
      <c r="G897" s="2" t="str">
        <f>IF(_xlfn.XLOOKUP(C897,customers!$A$1:$A$1001,customers!$C$1:$C$1001,,0)=0,"",_xlfn.XLOOKUP(C897,customers!$A$1:$A$1001,customers!$C$1:$C$1001,,0))</f>
        <v/>
      </c>
      <c r="H897" s="2" t="str">
        <f>_xlfn.XLOOKUP(Orders[[#This Row],[Customer ID]],customers!$A$1:$A$1001,customers!$G$1:$G$1001,,0)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40"/>
        <v>158.12499999999997</v>
      </c>
      <c r="N897" t="str">
        <f t="shared" si="41"/>
        <v>Excelsa</v>
      </c>
      <c r="O897" t="str">
        <f t="shared" si="39"/>
        <v>Medium</v>
      </c>
      <c r="P897" t="str">
        <f>_xlfn.XLOOKUP(Orders[[#This Row],[Customer ID]],customers!$A$1:$A$1001,customers!$I$1:$I$1001,,0)</f>
        <v>No</v>
      </c>
    </row>
    <row r="898" spans="1:16" x14ac:dyDescent="0.3">
      <c r="A898" s="2" t="s">
        <v>5558</v>
      </c>
      <c r="B898" s="3">
        <v>44347</v>
      </c>
      <c r="C898" s="2" t="s">
        <v>5559</v>
      </c>
      <c r="D898" t="s">
        <v>6172</v>
      </c>
      <c r="E898" s="2">
        <v>6</v>
      </c>
      <c r="F898" s="2">
        <f>_xlfn.XLOOKUP(C898,customers!$A$1:$A$1001,customers!B897:B1897,,0)</f>
        <v>0</v>
      </c>
      <c r="G898" s="2" t="str">
        <f>IF(_xlfn.XLOOKUP(C898,customers!$A$1:$A$1001,customers!$C$1:$C$1001,,0)=0,"",_xlfn.XLOOKUP(C898,customers!$A$1:$A$1001,customers!$C$1:$C$1001,,0))</f>
        <v>bcargenow@geocities.jp</v>
      </c>
      <c r="H898" s="2" t="str">
        <f>_xlfn.XLOOKUP(Orders[[#This Row],[Customer ID]],customers!$A$1:$A$1001,customers!$G$1:$G$1001,,0)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40"/>
        <v>32.22</v>
      </c>
      <c r="N898" t="str">
        <f t="shared" si="41"/>
        <v>Robusta</v>
      </c>
      <c r="O898" t="str">
        <f t="shared" ref="O898:O961" si="42">IF(J898="M","Medium",IF(J898="L","Light",IF(J898="D","Dark","")))</f>
        <v>Dark</v>
      </c>
      <c r="P898" t="str">
        <f>_xlfn.XLOOKUP(Orders[[#This Row],[Customer ID]],customers!$A$1:$A$1001,customers!$I$1:$I$1001,,0)</f>
        <v>Yes</v>
      </c>
    </row>
    <row r="899" spans="1:16" x14ac:dyDescent="0.3">
      <c r="A899" s="2" t="s">
        <v>5564</v>
      </c>
      <c r="B899" s="3">
        <v>43932</v>
      </c>
      <c r="C899" s="2" t="s">
        <v>5565</v>
      </c>
      <c r="D899" t="s">
        <v>6183</v>
      </c>
      <c r="E899" s="2">
        <v>2</v>
      </c>
      <c r="F899" s="2">
        <f>_xlfn.XLOOKUP(C899,customers!$A$1:$A$1001,customers!B898:B1898,,0)</f>
        <v>0</v>
      </c>
      <c r="G899" s="2" t="str">
        <f>IF(_xlfn.XLOOKUP(C899,customers!$A$1:$A$1001,customers!$C$1:$C$1001,,0)=0,"",_xlfn.XLOOKUP(C899,customers!$A$1:$A$1001,customers!$C$1:$C$1001,,0))</f>
        <v>rsticklerox@printfriendly.com</v>
      </c>
      <c r="H899" s="2" t="str">
        <f>_xlfn.XLOOKUP(Orders[[#This Row],[Customer ID]],customers!$A$1:$A$1001,customers!$G$1:$G$1001,,0)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3">L899*E899</f>
        <v>24.3</v>
      </c>
      <c r="N899" t="str">
        <f t="shared" ref="N899:N962" si="44">IF(I899="Rob","Robusta",IF(I899="Exc","Excelsa",IF(I899="Ara","Arabica",IF(I899="Lib","Liberica",""))))</f>
        <v>Excelsa</v>
      </c>
      <c r="O899" t="str">
        <f t="shared" si="42"/>
        <v>Dark</v>
      </c>
      <c r="P899" t="str">
        <f>_xlfn.XLOOKUP(Orders[[#This Row],[Customer ID]],customers!$A$1:$A$1001,customers!$I$1:$I$1001,,0)</f>
        <v>No</v>
      </c>
    </row>
    <row r="900" spans="1:16" x14ac:dyDescent="0.3">
      <c r="A900" s="2" t="s">
        <v>5570</v>
      </c>
      <c r="B900" s="3">
        <v>44089</v>
      </c>
      <c r="C900" s="2" t="s">
        <v>5571</v>
      </c>
      <c r="D900" t="s">
        <v>6173</v>
      </c>
      <c r="E900" s="2">
        <v>5</v>
      </c>
      <c r="F900" s="2">
        <f>_xlfn.XLOOKUP(C900,customers!$A$1:$A$1001,customers!B899:B1899,,0)</f>
        <v>0</v>
      </c>
      <c r="G900" s="2" t="str">
        <f>IF(_xlfn.XLOOKUP(C900,customers!$A$1:$A$1001,customers!$C$1:$C$1001,,0)=0,"",_xlfn.XLOOKUP(C900,customers!$A$1:$A$1001,customers!$C$1:$C$1001,,0))</f>
        <v/>
      </c>
      <c r="H900" s="2" t="str">
        <f>_xlfn.XLOOKUP(Orders[[#This Row],[Customer ID]],customers!$A$1:$A$1001,customers!$G$1:$G$1001,,0)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3"/>
        <v>35.849999999999994</v>
      </c>
      <c r="N900" t="str">
        <f t="shared" si="44"/>
        <v>Robusta</v>
      </c>
      <c r="O900" t="str">
        <f t="shared" si="42"/>
        <v>Light</v>
      </c>
      <c r="P900" t="str">
        <f>_xlfn.XLOOKUP(Orders[[#This Row],[Customer ID]],customers!$A$1:$A$1001,customers!$I$1:$I$1001,,0)</f>
        <v>No</v>
      </c>
    </row>
    <row r="901" spans="1:16" x14ac:dyDescent="0.3">
      <c r="A901" s="2" t="s">
        <v>5575</v>
      </c>
      <c r="B901" s="3">
        <v>44523</v>
      </c>
      <c r="C901" s="2" t="s">
        <v>5554</v>
      </c>
      <c r="D901" t="s">
        <v>6162</v>
      </c>
      <c r="E901" s="2">
        <v>5</v>
      </c>
      <c r="F901" s="2">
        <f>_xlfn.XLOOKUP(C901,customers!$A$1:$A$1001,customers!B900:B1900,,0)</f>
        <v>0</v>
      </c>
      <c r="G901" s="2" t="str">
        <f>IF(_xlfn.XLOOKUP(C901,customers!$A$1:$A$1001,customers!$C$1:$C$1001,,0)=0,"",_xlfn.XLOOKUP(C901,customers!$A$1:$A$1001,customers!$C$1:$C$1001,,0))</f>
        <v/>
      </c>
      <c r="H901" s="2" t="str">
        <f>_xlfn.XLOOKUP(Orders[[#This Row],[Customer ID]],customers!$A$1:$A$1001,customers!$G$1:$G$1001,,0)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3"/>
        <v>72.75</v>
      </c>
      <c r="N901" t="str">
        <f t="shared" si="44"/>
        <v>Liberica</v>
      </c>
      <c r="O901" t="str">
        <f t="shared" si="42"/>
        <v>Medium</v>
      </c>
      <c r="P901" t="str">
        <f>_xlfn.XLOOKUP(Orders[[#This Row],[Customer ID]],customers!$A$1:$A$1001,customers!$I$1:$I$1001,,0)</f>
        <v>No</v>
      </c>
    </row>
    <row r="902" spans="1:16" x14ac:dyDescent="0.3">
      <c r="A902" s="2" t="s">
        <v>5580</v>
      </c>
      <c r="B902" s="3">
        <v>44584</v>
      </c>
      <c r="C902" s="2" t="s">
        <v>5581</v>
      </c>
      <c r="D902" t="s">
        <v>6170</v>
      </c>
      <c r="E902" s="2">
        <v>3</v>
      </c>
      <c r="F902" s="2">
        <f>_xlfn.XLOOKUP(C902,customers!$A$1:$A$1001,customers!B901:B1901,,0)</f>
        <v>0</v>
      </c>
      <c r="G902" s="2" t="str">
        <f>IF(_xlfn.XLOOKUP(C902,customers!$A$1:$A$1001,customers!$C$1:$C$1001,,0)=0,"",_xlfn.XLOOKUP(C902,customers!$A$1:$A$1001,customers!$C$1:$C$1001,,0))</f>
        <v/>
      </c>
      <c r="H902" s="2" t="str">
        <f>_xlfn.XLOOKUP(Orders[[#This Row],[Customer ID]],customers!$A$1:$A$1001,customers!$G$1:$G$1001,,0)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3"/>
        <v>47.55</v>
      </c>
      <c r="N902" t="str">
        <f t="shared" si="44"/>
        <v>Liberica</v>
      </c>
      <c r="O902" t="str">
        <f t="shared" si="42"/>
        <v>Light</v>
      </c>
      <c r="P902" t="str">
        <f>_xlfn.XLOOKUP(Orders[[#This Row],[Customer ID]],customers!$A$1:$A$1001,customers!$I$1:$I$1001,,0)</f>
        <v>No</v>
      </c>
    </row>
    <row r="903" spans="1:16" x14ac:dyDescent="0.3">
      <c r="A903" s="2" t="s">
        <v>5585</v>
      </c>
      <c r="B903" s="3">
        <v>44223</v>
      </c>
      <c r="C903" s="2" t="s">
        <v>5586</v>
      </c>
      <c r="D903" t="s">
        <v>6178</v>
      </c>
      <c r="E903" s="2">
        <v>1</v>
      </c>
      <c r="F903" s="2">
        <f>_xlfn.XLOOKUP(C903,customers!$A$1:$A$1001,customers!B902:B1902,,0)</f>
        <v>0</v>
      </c>
      <c r="G903" s="2" t="str">
        <f>IF(_xlfn.XLOOKUP(C903,customers!$A$1:$A$1001,customers!$C$1:$C$1001,,0)=0,"",_xlfn.XLOOKUP(C903,customers!$A$1:$A$1001,customers!$C$1:$C$1001,,0))</f>
        <v>djevonp1@ibm.com</v>
      </c>
      <c r="H903" s="2" t="str">
        <f>_xlfn.XLOOKUP(Orders[[#This Row],[Customer ID]],customers!$A$1:$A$1001,customers!$G$1:$G$1001,,0)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3"/>
        <v>3.5849999999999995</v>
      </c>
      <c r="N903" t="str">
        <f t="shared" si="44"/>
        <v>Robusta</v>
      </c>
      <c r="O903" t="str">
        <f t="shared" si="42"/>
        <v>Light</v>
      </c>
      <c r="P903" t="str">
        <f>_xlfn.XLOOKUP(Orders[[#This Row],[Customer ID]],customers!$A$1:$A$1001,customers!$I$1:$I$1001,,0)</f>
        <v>Yes</v>
      </c>
    </row>
    <row r="904" spans="1:16" x14ac:dyDescent="0.3">
      <c r="A904" s="2" t="s">
        <v>5591</v>
      </c>
      <c r="B904" s="3">
        <v>43640</v>
      </c>
      <c r="C904" s="2" t="s">
        <v>5592</v>
      </c>
      <c r="D904" t="s">
        <v>6166</v>
      </c>
      <c r="E904" s="2">
        <v>5</v>
      </c>
      <c r="F904" s="2">
        <f>_xlfn.XLOOKUP(C904,customers!$A$1:$A$1001,customers!B903:B1903,,0)</f>
        <v>0</v>
      </c>
      <c r="G904" s="2" t="str">
        <f>IF(_xlfn.XLOOKUP(C904,customers!$A$1:$A$1001,customers!$C$1:$C$1001,,0)=0,"",_xlfn.XLOOKUP(C904,customers!$A$1:$A$1001,customers!$C$1:$C$1001,,0))</f>
        <v>hrannerp2@omniture.com</v>
      </c>
      <c r="H904" s="2" t="str">
        <f>_xlfn.XLOOKUP(Orders[[#This Row],[Customer ID]],customers!$A$1:$A$1001,customers!$G$1:$G$1001,,0)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3"/>
        <v>158.12499999999997</v>
      </c>
      <c r="N904" t="str">
        <f t="shared" si="44"/>
        <v>Excelsa</v>
      </c>
      <c r="O904" t="str">
        <f t="shared" si="42"/>
        <v>Medium</v>
      </c>
      <c r="P904" t="str">
        <f>_xlfn.XLOOKUP(Orders[[#This Row],[Customer ID]],customers!$A$1:$A$1001,customers!$I$1:$I$1001,,0)</f>
        <v>No</v>
      </c>
    </row>
    <row r="905" spans="1:16" x14ac:dyDescent="0.3">
      <c r="A905" s="2" t="s">
        <v>5597</v>
      </c>
      <c r="B905" s="3">
        <v>43905</v>
      </c>
      <c r="C905" s="2" t="s">
        <v>5598</v>
      </c>
      <c r="D905" t="s">
        <v>6160</v>
      </c>
      <c r="E905" s="2">
        <v>2</v>
      </c>
      <c r="F905" s="2">
        <f>_xlfn.XLOOKUP(C905,customers!$A$1:$A$1001,customers!B904:B1904,,0)</f>
        <v>0</v>
      </c>
      <c r="G905" s="2" t="str">
        <f>IF(_xlfn.XLOOKUP(C905,customers!$A$1:$A$1001,customers!$C$1:$C$1001,,0)=0,"",_xlfn.XLOOKUP(C905,customers!$A$1:$A$1001,customers!$C$1:$C$1001,,0))</f>
        <v>bimriep3@addtoany.com</v>
      </c>
      <c r="H905" s="2" t="str">
        <f>_xlfn.XLOOKUP(Orders[[#This Row],[Customer ID]],customers!$A$1:$A$1001,customers!$G$1:$G$1001,,0)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3"/>
        <v>17.46</v>
      </c>
      <c r="N905" t="str">
        <f t="shared" si="44"/>
        <v>Liberica</v>
      </c>
      <c r="O905" t="str">
        <f t="shared" si="42"/>
        <v>Medium</v>
      </c>
      <c r="P905" t="str">
        <f>_xlfn.XLOOKUP(Orders[[#This Row],[Customer ID]],customers!$A$1:$A$1001,customers!$I$1:$I$1001,,0)</f>
        <v>No</v>
      </c>
    </row>
    <row r="906" spans="1:16" x14ac:dyDescent="0.3">
      <c r="A906" s="2" t="s">
        <v>5603</v>
      </c>
      <c r="B906" s="3">
        <v>44463</v>
      </c>
      <c r="C906" s="2" t="s">
        <v>5604</v>
      </c>
      <c r="D906" t="s">
        <v>6182</v>
      </c>
      <c r="E906" s="2">
        <v>5</v>
      </c>
      <c r="F906" s="2">
        <f>_xlfn.XLOOKUP(C906,customers!$A$1:$A$1001,customers!B905:B1905,,0)</f>
        <v>0</v>
      </c>
      <c r="G906" s="2" t="str">
        <f>IF(_xlfn.XLOOKUP(C906,customers!$A$1:$A$1001,customers!$C$1:$C$1001,,0)=0,"",_xlfn.XLOOKUP(C906,customers!$A$1:$A$1001,customers!$C$1:$C$1001,,0))</f>
        <v>dsopperp4@eventbrite.com</v>
      </c>
      <c r="H906" s="2" t="str">
        <f>_xlfn.XLOOKUP(Orders[[#This Row],[Customer ID]],customers!$A$1:$A$1001,customers!$G$1:$G$1001,,0)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3"/>
        <v>148.92499999999998</v>
      </c>
      <c r="N906" t="str">
        <f t="shared" si="44"/>
        <v>Arabica</v>
      </c>
      <c r="O906" t="str">
        <f t="shared" si="42"/>
        <v>Light</v>
      </c>
      <c r="P906" t="str">
        <f>_xlfn.XLOOKUP(Orders[[#This Row],[Customer ID]],customers!$A$1:$A$1001,customers!$I$1:$I$1001,,0)</f>
        <v>No</v>
      </c>
    </row>
    <row r="907" spans="1:16" x14ac:dyDescent="0.3">
      <c r="A907" s="2" t="s">
        <v>5609</v>
      </c>
      <c r="B907" s="3">
        <v>43560</v>
      </c>
      <c r="C907" s="2" t="s">
        <v>5610</v>
      </c>
      <c r="D907" t="s">
        <v>6157</v>
      </c>
      <c r="E907" s="2">
        <v>6</v>
      </c>
      <c r="F907" s="2">
        <f>_xlfn.XLOOKUP(C907,customers!$A$1:$A$1001,customers!B906:B1906,,0)</f>
        <v>0</v>
      </c>
      <c r="G907" s="2" t="str">
        <f>IF(_xlfn.XLOOKUP(C907,customers!$A$1:$A$1001,customers!$C$1:$C$1001,,0)=0,"",_xlfn.XLOOKUP(C907,customers!$A$1:$A$1001,customers!$C$1:$C$1001,,0))</f>
        <v/>
      </c>
      <c r="H907" s="2" t="str">
        <f>_xlfn.XLOOKUP(Orders[[#This Row],[Customer ID]],customers!$A$1:$A$1001,customers!$G$1:$G$1001,,0)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3"/>
        <v>40.5</v>
      </c>
      <c r="N907" t="str">
        <f t="shared" si="44"/>
        <v>Arabica</v>
      </c>
      <c r="O907" t="str">
        <f t="shared" si="42"/>
        <v>Medium</v>
      </c>
      <c r="P907" t="str">
        <f>_xlfn.XLOOKUP(Orders[[#This Row],[Customer ID]],customers!$A$1:$A$1001,customers!$I$1:$I$1001,,0)</f>
        <v>Yes</v>
      </c>
    </row>
    <row r="908" spans="1:16" x14ac:dyDescent="0.3">
      <c r="A908" s="2" t="s">
        <v>5614</v>
      </c>
      <c r="B908" s="3">
        <v>44588</v>
      </c>
      <c r="C908" s="2" t="s">
        <v>5615</v>
      </c>
      <c r="D908" t="s">
        <v>6157</v>
      </c>
      <c r="E908" s="2">
        <v>4</v>
      </c>
      <c r="F908" s="2">
        <f>_xlfn.XLOOKUP(C908,customers!$A$1:$A$1001,customers!B907:B1907,,0)</f>
        <v>0</v>
      </c>
      <c r="G908" s="2" t="str">
        <f>IF(_xlfn.XLOOKUP(C908,customers!$A$1:$A$1001,customers!$C$1:$C$1001,,0)=0,"",_xlfn.XLOOKUP(C908,customers!$A$1:$A$1001,customers!$C$1:$C$1001,,0))</f>
        <v>lledgleyp6@de.vu</v>
      </c>
      <c r="H908" s="2" t="str">
        <f>_xlfn.XLOOKUP(Orders[[#This Row],[Customer ID]],customers!$A$1:$A$1001,customers!$G$1:$G$1001,,0)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3"/>
        <v>27</v>
      </c>
      <c r="N908" t="str">
        <f t="shared" si="44"/>
        <v>Arabica</v>
      </c>
      <c r="O908" t="str">
        <f t="shared" si="42"/>
        <v>Medium</v>
      </c>
      <c r="P908" t="str">
        <f>_xlfn.XLOOKUP(Orders[[#This Row],[Customer ID]],customers!$A$1:$A$1001,customers!$I$1:$I$1001,,0)</f>
        <v>Yes</v>
      </c>
    </row>
    <row r="909" spans="1:16" x14ac:dyDescent="0.3">
      <c r="A909" s="2" t="s">
        <v>5620</v>
      </c>
      <c r="B909" s="3">
        <v>44449</v>
      </c>
      <c r="C909" s="2" t="s">
        <v>5621</v>
      </c>
      <c r="D909" t="s">
        <v>6143</v>
      </c>
      <c r="E909" s="2">
        <v>3</v>
      </c>
      <c r="F909" s="2">
        <f>_xlfn.XLOOKUP(C909,customers!$A$1:$A$1001,customers!B908:B1908,,0)</f>
        <v>0</v>
      </c>
      <c r="G909" s="2" t="str">
        <f>IF(_xlfn.XLOOKUP(C909,customers!$A$1:$A$1001,customers!$C$1:$C$1001,,0)=0,"",_xlfn.XLOOKUP(C909,customers!$A$1:$A$1001,customers!$C$1:$C$1001,,0))</f>
        <v>tmenaryp7@phoca.cz</v>
      </c>
      <c r="H909" s="2" t="str">
        <f>_xlfn.XLOOKUP(Orders[[#This Row],[Customer ID]],customers!$A$1:$A$1001,customers!$G$1:$G$1001,,0)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3"/>
        <v>38.849999999999994</v>
      </c>
      <c r="N909" t="str">
        <f t="shared" si="44"/>
        <v>Liberica</v>
      </c>
      <c r="O909" t="str">
        <f t="shared" si="42"/>
        <v>Dark</v>
      </c>
      <c r="P909" t="str">
        <f>_xlfn.XLOOKUP(Orders[[#This Row],[Customer ID]],customers!$A$1:$A$1001,customers!$I$1:$I$1001,,0)</f>
        <v>No</v>
      </c>
    </row>
    <row r="910" spans="1:16" x14ac:dyDescent="0.3">
      <c r="A910" s="2" t="s">
        <v>5626</v>
      </c>
      <c r="B910" s="3">
        <v>43836</v>
      </c>
      <c r="C910" s="2" t="s">
        <v>5627</v>
      </c>
      <c r="D910" t="s">
        <v>6179</v>
      </c>
      <c r="E910" s="2">
        <v>5</v>
      </c>
      <c r="F910" s="2">
        <f>_xlfn.XLOOKUP(C910,customers!$A$1:$A$1001,customers!B909:B1909,,0)</f>
        <v>0</v>
      </c>
      <c r="G910" s="2" t="str">
        <f>IF(_xlfn.XLOOKUP(C910,customers!$A$1:$A$1001,customers!$C$1:$C$1001,,0)=0,"",_xlfn.XLOOKUP(C910,customers!$A$1:$A$1001,customers!$C$1:$C$1001,,0))</f>
        <v>gciccottip8@so-net.ne.jp</v>
      </c>
      <c r="H910" s="2" t="str">
        <f>_xlfn.XLOOKUP(Orders[[#This Row],[Customer ID]],customers!$A$1:$A$1001,customers!$G$1:$G$1001,,0)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3"/>
        <v>59.75</v>
      </c>
      <c r="N910" t="str">
        <f t="shared" si="44"/>
        <v>Robusta</v>
      </c>
      <c r="O910" t="str">
        <f t="shared" si="42"/>
        <v>Light</v>
      </c>
      <c r="P910" t="str">
        <f>_xlfn.XLOOKUP(Orders[[#This Row],[Customer ID]],customers!$A$1:$A$1001,customers!$I$1:$I$1001,,0)</f>
        <v>No</v>
      </c>
    </row>
    <row r="911" spans="1:16" x14ac:dyDescent="0.3">
      <c r="A911" s="2" t="s">
        <v>5632</v>
      </c>
      <c r="B911" s="3">
        <v>44635</v>
      </c>
      <c r="C911" s="2" t="s">
        <v>5633</v>
      </c>
      <c r="D911" t="s">
        <v>6178</v>
      </c>
      <c r="E911" s="2">
        <v>3</v>
      </c>
      <c r="F911" s="2">
        <f>_xlfn.XLOOKUP(C911,customers!$A$1:$A$1001,customers!B910:B1910,,0)</f>
        <v>0</v>
      </c>
      <c r="G911" s="2" t="str">
        <f>IF(_xlfn.XLOOKUP(C911,customers!$A$1:$A$1001,customers!$C$1:$C$1001,,0)=0,"",_xlfn.XLOOKUP(C911,customers!$A$1:$A$1001,customers!$C$1:$C$1001,,0))</f>
        <v/>
      </c>
      <c r="H911" s="2" t="str">
        <f>_xlfn.XLOOKUP(Orders[[#This Row],[Customer ID]],customers!$A$1:$A$1001,customers!$G$1:$G$1001,,0)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3"/>
        <v>10.754999999999999</v>
      </c>
      <c r="N911" t="str">
        <f t="shared" si="44"/>
        <v>Robusta</v>
      </c>
      <c r="O911" t="str">
        <f t="shared" si="42"/>
        <v>Light</v>
      </c>
      <c r="P911" t="str">
        <f>_xlfn.XLOOKUP(Orders[[#This Row],[Customer ID]],customers!$A$1:$A$1001,customers!$I$1:$I$1001,,0)</f>
        <v>No</v>
      </c>
    </row>
    <row r="912" spans="1:16" x14ac:dyDescent="0.3">
      <c r="A912" s="2" t="s">
        <v>5637</v>
      </c>
      <c r="B912" s="3">
        <v>44447</v>
      </c>
      <c r="C912" s="2" t="s">
        <v>5638</v>
      </c>
      <c r="D912" t="s">
        <v>6168</v>
      </c>
      <c r="E912" s="2">
        <v>4</v>
      </c>
      <c r="F912" s="2">
        <f>_xlfn.XLOOKUP(C912,customers!$A$1:$A$1001,customers!B911:B1911,,0)</f>
        <v>0</v>
      </c>
      <c r="G912" s="2" t="str">
        <f>IF(_xlfn.XLOOKUP(C912,customers!$A$1:$A$1001,customers!$C$1:$C$1001,,0)=0,"",_xlfn.XLOOKUP(C912,customers!$A$1:$A$1001,customers!$C$1:$C$1001,,0))</f>
        <v>wjallinpa@pcworld.com</v>
      </c>
      <c r="H912" s="2" t="str">
        <f>_xlfn.XLOOKUP(Orders[[#This Row],[Customer ID]],customers!$A$1:$A$1001,customers!$G$1:$G$1001,,0)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3"/>
        <v>91.539999999999992</v>
      </c>
      <c r="N912" t="str">
        <f t="shared" si="44"/>
        <v>Arabica</v>
      </c>
      <c r="O912" t="str">
        <f t="shared" si="42"/>
        <v>Dark</v>
      </c>
      <c r="P912" t="str">
        <f>_xlfn.XLOOKUP(Orders[[#This Row],[Customer ID]],customers!$A$1:$A$1001,customers!$I$1:$I$1001,,0)</f>
        <v>No</v>
      </c>
    </row>
    <row r="913" spans="1:16" x14ac:dyDescent="0.3">
      <c r="A913" s="2" t="s">
        <v>5643</v>
      </c>
      <c r="B913" s="3">
        <v>44511</v>
      </c>
      <c r="C913" s="2" t="s">
        <v>5644</v>
      </c>
      <c r="D913" t="s">
        <v>6155</v>
      </c>
      <c r="E913" s="2">
        <v>4</v>
      </c>
      <c r="F913" s="2">
        <f>_xlfn.XLOOKUP(C913,customers!$A$1:$A$1001,customers!B912:B1912,,0)</f>
        <v>0</v>
      </c>
      <c r="G913" s="2" t="str">
        <f>IF(_xlfn.XLOOKUP(C913,customers!$A$1:$A$1001,customers!$C$1:$C$1001,,0)=0,"",_xlfn.XLOOKUP(C913,customers!$A$1:$A$1001,customers!$C$1:$C$1001,,0))</f>
        <v>mbogeypb@thetimes.co.uk</v>
      </c>
      <c r="H913" s="2" t="str">
        <f>_xlfn.XLOOKUP(Orders[[#This Row],[Customer ID]],customers!$A$1:$A$1001,customers!$G$1:$G$1001,,0)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3"/>
        <v>45</v>
      </c>
      <c r="N913" t="str">
        <f t="shared" si="44"/>
        <v>Arabica</v>
      </c>
      <c r="O913" t="str">
        <f t="shared" si="42"/>
        <v>Medium</v>
      </c>
      <c r="P913" t="str">
        <f>_xlfn.XLOOKUP(Orders[[#This Row],[Customer ID]],customers!$A$1:$A$1001,customers!$I$1:$I$1001,,0)</f>
        <v>Yes</v>
      </c>
    </row>
    <row r="914" spans="1:16" x14ac:dyDescent="0.3">
      <c r="A914" s="2" t="s">
        <v>5649</v>
      </c>
      <c r="B914" s="3">
        <v>43726</v>
      </c>
      <c r="C914" s="2" t="s">
        <v>5650</v>
      </c>
      <c r="D914" t="s">
        <v>6151</v>
      </c>
      <c r="E914" s="2">
        <v>6</v>
      </c>
      <c r="F914" s="2">
        <f>_xlfn.XLOOKUP(C914,customers!$A$1:$A$1001,customers!B913:B1913,,0)</f>
        <v>0</v>
      </c>
      <c r="G914" s="2" t="str">
        <f>IF(_xlfn.XLOOKUP(C914,customers!$A$1:$A$1001,customers!$C$1:$C$1001,,0)=0,"",_xlfn.XLOOKUP(C914,customers!$A$1:$A$1001,customers!$C$1:$C$1001,,0))</f>
        <v/>
      </c>
      <c r="H914" s="2" t="str">
        <f>_xlfn.XLOOKUP(Orders[[#This Row],[Customer ID]],customers!$A$1:$A$1001,customers!$G$1:$G$1001,,0)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3"/>
        <v>137.31</v>
      </c>
      <c r="N914" t="str">
        <f t="shared" si="44"/>
        <v>Robusta</v>
      </c>
      <c r="O914" t="str">
        <f t="shared" si="42"/>
        <v>Medium</v>
      </c>
      <c r="P914" t="str">
        <f>_xlfn.XLOOKUP(Orders[[#This Row],[Customer ID]],customers!$A$1:$A$1001,customers!$I$1:$I$1001,,0)</f>
        <v>Yes</v>
      </c>
    </row>
    <row r="915" spans="1:16" x14ac:dyDescent="0.3">
      <c r="A915" s="2" t="s">
        <v>5654</v>
      </c>
      <c r="B915" s="3">
        <v>44406</v>
      </c>
      <c r="C915" s="2" t="s">
        <v>5655</v>
      </c>
      <c r="D915" t="s">
        <v>6157</v>
      </c>
      <c r="E915" s="2">
        <v>1</v>
      </c>
      <c r="F915" s="2">
        <f>_xlfn.XLOOKUP(C915,customers!$A$1:$A$1001,customers!B914:B1914,,0)</f>
        <v>0</v>
      </c>
      <c r="G915" s="2" t="str">
        <f>IF(_xlfn.XLOOKUP(C915,customers!$A$1:$A$1001,customers!$C$1:$C$1001,,0)=0,"",_xlfn.XLOOKUP(C915,customers!$A$1:$A$1001,customers!$C$1:$C$1001,,0))</f>
        <v>mcobbledickpd@ucsd.edu</v>
      </c>
      <c r="H915" s="2" t="str">
        <f>_xlfn.XLOOKUP(Orders[[#This Row],[Customer ID]],customers!$A$1:$A$1001,customers!$G$1:$G$1001,,0)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3"/>
        <v>6.75</v>
      </c>
      <c r="N915" t="str">
        <f t="shared" si="44"/>
        <v>Arabica</v>
      </c>
      <c r="O915" t="str">
        <f t="shared" si="42"/>
        <v>Medium</v>
      </c>
      <c r="P915" t="str">
        <f>_xlfn.XLOOKUP(Orders[[#This Row],[Customer ID]],customers!$A$1:$A$1001,customers!$I$1:$I$1001,,0)</f>
        <v>No</v>
      </c>
    </row>
    <row r="916" spans="1:16" x14ac:dyDescent="0.3">
      <c r="A916" s="2" t="s">
        <v>5660</v>
      </c>
      <c r="B916" s="3">
        <v>44640</v>
      </c>
      <c r="C916" s="2" t="s">
        <v>5661</v>
      </c>
      <c r="D916" t="s">
        <v>6155</v>
      </c>
      <c r="E916" s="2">
        <v>4</v>
      </c>
      <c r="F916" s="2">
        <f>_xlfn.XLOOKUP(C916,customers!$A$1:$A$1001,customers!B915:B1915,,0)</f>
        <v>0</v>
      </c>
      <c r="G916" s="2" t="str">
        <f>IF(_xlfn.XLOOKUP(C916,customers!$A$1:$A$1001,customers!$C$1:$C$1001,,0)=0,"",_xlfn.XLOOKUP(C916,customers!$A$1:$A$1001,customers!$C$1:$C$1001,,0))</f>
        <v>alewrype@whitehouse.gov</v>
      </c>
      <c r="H916" s="2" t="str">
        <f>_xlfn.XLOOKUP(Orders[[#This Row],[Customer ID]],customers!$A$1:$A$1001,customers!$G$1:$G$1001,,0)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3"/>
        <v>45</v>
      </c>
      <c r="N916" t="str">
        <f t="shared" si="44"/>
        <v>Arabica</v>
      </c>
      <c r="O916" t="str">
        <f t="shared" si="42"/>
        <v>Medium</v>
      </c>
      <c r="P916" t="str">
        <f>_xlfn.XLOOKUP(Orders[[#This Row],[Customer ID]],customers!$A$1:$A$1001,customers!$I$1:$I$1001,,0)</f>
        <v>No</v>
      </c>
    </row>
    <row r="917" spans="1:16" x14ac:dyDescent="0.3">
      <c r="A917" s="2" t="s">
        <v>5666</v>
      </c>
      <c r="B917" s="3">
        <v>43955</v>
      </c>
      <c r="C917" s="2" t="s">
        <v>5667</v>
      </c>
      <c r="D917" t="s">
        <v>6185</v>
      </c>
      <c r="E917" s="2">
        <v>3</v>
      </c>
      <c r="F917" s="2">
        <f>_xlfn.XLOOKUP(C917,customers!$A$1:$A$1001,customers!B916:B1916,,0)</f>
        <v>0</v>
      </c>
      <c r="G917" s="2" t="str">
        <f>IF(_xlfn.XLOOKUP(C917,customers!$A$1:$A$1001,customers!$C$1:$C$1001,,0)=0,"",_xlfn.XLOOKUP(C917,customers!$A$1:$A$1001,customers!$C$1:$C$1001,,0))</f>
        <v>ihesselpf@ox.ac.uk</v>
      </c>
      <c r="H917" s="2" t="str">
        <f>_xlfn.XLOOKUP(Orders[[#This Row],[Customer ID]],customers!$A$1:$A$1001,customers!$G$1:$G$1001,,0)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3"/>
        <v>83.835000000000008</v>
      </c>
      <c r="N917" t="str">
        <f t="shared" si="44"/>
        <v>Excelsa</v>
      </c>
      <c r="O917" t="str">
        <f t="shared" si="42"/>
        <v>Dark</v>
      </c>
      <c r="P917" t="str">
        <f>_xlfn.XLOOKUP(Orders[[#This Row],[Customer ID]],customers!$A$1:$A$1001,customers!$I$1:$I$1001,,0)</f>
        <v>Yes</v>
      </c>
    </row>
    <row r="918" spans="1:16" x14ac:dyDescent="0.3">
      <c r="A918" s="2" t="s">
        <v>5672</v>
      </c>
      <c r="B918" s="3">
        <v>44291</v>
      </c>
      <c r="C918" s="2" t="s">
        <v>5673</v>
      </c>
      <c r="D918" t="s">
        <v>6153</v>
      </c>
      <c r="E918" s="2">
        <v>1</v>
      </c>
      <c r="F918" s="2">
        <f>_xlfn.XLOOKUP(C918,customers!$A$1:$A$1001,customers!B917:B1917,,0)</f>
        <v>0</v>
      </c>
      <c r="G918" s="2" t="str">
        <f>IF(_xlfn.XLOOKUP(C918,customers!$A$1:$A$1001,customers!$C$1:$C$1001,,0)=0,"",_xlfn.XLOOKUP(C918,customers!$A$1:$A$1001,customers!$C$1:$C$1001,,0))</f>
        <v/>
      </c>
      <c r="H918" s="2" t="str">
        <f>_xlfn.XLOOKUP(Orders[[#This Row],[Customer ID]],customers!$A$1:$A$1001,customers!$G$1:$G$1001,,0)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3"/>
        <v>3.645</v>
      </c>
      <c r="N918" t="str">
        <f t="shared" si="44"/>
        <v>Excelsa</v>
      </c>
      <c r="O918" t="str">
        <f t="shared" si="42"/>
        <v>Dark</v>
      </c>
      <c r="P918" t="str">
        <f>_xlfn.XLOOKUP(Orders[[#This Row],[Customer ID]],customers!$A$1:$A$1001,customers!$I$1:$I$1001,,0)</f>
        <v>Yes</v>
      </c>
    </row>
    <row r="919" spans="1:16" x14ac:dyDescent="0.3">
      <c r="A919" s="2" t="s">
        <v>5676</v>
      </c>
      <c r="B919" s="3">
        <v>44573</v>
      </c>
      <c r="C919" s="2" t="s">
        <v>5677</v>
      </c>
      <c r="D919" t="s">
        <v>6157</v>
      </c>
      <c r="E919" s="2">
        <v>1</v>
      </c>
      <c r="F919" s="2">
        <f>_xlfn.XLOOKUP(C919,customers!$A$1:$A$1001,customers!B918:B1918,,0)</f>
        <v>0</v>
      </c>
      <c r="G919" s="2" t="str">
        <f>IF(_xlfn.XLOOKUP(C919,customers!$A$1:$A$1001,customers!$C$1:$C$1001,,0)=0,"",_xlfn.XLOOKUP(C919,customers!$A$1:$A$1001,customers!$C$1:$C$1001,,0))</f>
        <v>csorrellph@amazon.com</v>
      </c>
      <c r="H919" s="2" t="str">
        <f>_xlfn.XLOOKUP(Orders[[#This Row],[Customer ID]],customers!$A$1:$A$1001,customers!$G$1:$G$1001,,0)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3"/>
        <v>6.75</v>
      </c>
      <c r="N919" t="str">
        <f t="shared" si="44"/>
        <v>Arabica</v>
      </c>
      <c r="O919" t="str">
        <f t="shared" si="42"/>
        <v>Medium</v>
      </c>
      <c r="P919" t="str">
        <f>_xlfn.XLOOKUP(Orders[[#This Row],[Customer ID]],customers!$A$1:$A$1001,customers!$I$1:$I$1001,,0)</f>
        <v>No</v>
      </c>
    </row>
    <row r="920" spans="1:16" x14ac:dyDescent="0.3">
      <c r="A920" s="2" t="s">
        <v>5676</v>
      </c>
      <c r="B920" s="3">
        <v>44573</v>
      </c>
      <c r="C920" s="2" t="s">
        <v>5677</v>
      </c>
      <c r="D920" t="s">
        <v>6144</v>
      </c>
      <c r="E920" s="2">
        <v>3</v>
      </c>
      <c r="F920" s="2">
        <f>_xlfn.XLOOKUP(C920,customers!$A$1:$A$1001,customers!B919:B1919,,0)</f>
        <v>0</v>
      </c>
      <c r="G920" s="2" t="str">
        <f>IF(_xlfn.XLOOKUP(C920,customers!$A$1:$A$1001,customers!$C$1:$C$1001,,0)=0,"",_xlfn.XLOOKUP(C920,customers!$A$1:$A$1001,customers!$C$1:$C$1001,,0))</f>
        <v>csorrellph@amazon.com</v>
      </c>
      <c r="H920" s="2" t="str">
        <f>_xlfn.XLOOKUP(Orders[[#This Row],[Customer ID]],customers!$A$1:$A$1001,customers!$G$1:$G$1001,,0)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3"/>
        <v>21.87</v>
      </c>
      <c r="N920" t="str">
        <f t="shared" si="44"/>
        <v>Excelsa</v>
      </c>
      <c r="O920" t="str">
        <f t="shared" si="42"/>
        <v>Dark</v>
      </c>
      <c r="P920" t="str">
        <f>_xlfn.XLOOKUP(Orders[[#This Row],[Customer ID]],customers!$A$1:$A$1001,customers!$I$1:$I$1001,,0)</f>
        <v>No</v>
      </c>
    </row>
    <row r="921" spans="1:16" x14ac:dyDescent="0.3">
      <c r="A921" s="2" t="s">
        <v>5687</v>
      </c>
      <c r="B921" s="3">
        <v>44181</v>
      </c>
      <c r="C921" s="2" t="s">
        <v>5688</v>
      </c>
      <c r="D921" t="s">
        <v>6163</v>
      </c>
      <c r="E921" s="2">
        <v>5</v>
      </c>
      <c r="F921" s="2">
        <f>_xlfn.XLOOKUP(C921,customers!$A$1:$A$1001,customers!B920:B1920,,0)</f>
        <v>0</v>
      </c>
      <c r="G921" s="2" t="str">
        <f>IF(_xlfn.XLOOKUP(C921,customers!$A$1:$A$1001,customers!$C$1:$C$1001,,0)=0,"",_xlfn.XLOOKUP(C921,customers!$A$1:$A$1001,customers!$C$1:$C$1001,,0))</f>
        <v>qheavysidepj@unc.edu</v>
      </c>
      <c r="H921" s="2" t="str">
        <f>_xlfn.XLOOKUP(Orders[[#This Row],[Customer ID]],customers!$A$1:$A$1001,customers!$G$1:$G$1001,,0)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3"/>
        <v>13.424999999999997</v>
      </c>
      <c r="N921" t="str">
        <f t="shared" si="44"/>
        <v>Robusta</v>
      </c>
      <c r="O921" t="str">
        <f t="shared" si="42"/>
        <v>Dark</v>
      </c>
      <c r="P921" t="str">
        <f>_xlfn.XLOOKUP(Orders[[#This Row],[Customer ID]],customers!$A$1:$A$1001,customers!$I$1:$I$1001,,0)</f>
        <v>Yes</v>
      </c>
    </row>
    <row r="922" spans="1:16" x14ac:dyDescent="0.3">
      <c r="A922" s="2" t="s">
        <v>5693</v>
      </c>
      <c r="B922" s="3">
        <v>44711</v>
      </c>
      <c r="C922" s="2" t="s">
        <v>5694</v>
      </c>
      <c r="D922" t="s">
        <v>6149</v>
      </c>
      <c r="E922" s="2">
        <v>6</v>
      </c>
      <c r="F922" s="2">
        <f>_xlfn.XLOOKUP(C922,customers!$A$1:$A$1001,customers!B921:B1921,,0)</f>
        <v>0</v>
      </c>
      <c r="G922" s="2" t="str">
        <f>IF(_xlfn.XLOOKUP(C922,customers!$A$1:$A$1001,customers!$C$1:$C$1001,,0)=0,"",_xlfn.XLOOKUP(C922,customers!$A$1:$A$1001,customers!$C$1:$C$1001,,0))</f>
        <v>hreuvenpk@whitehouse.gov</v>
      </c>
      <c r="H922" s="2" t="str">
        <f>_xlfn.XLOOKUP(Orders[[#This Row],[Customer ID]],customers!$A$1:$A$1001,customers!$G$1:$G$1001,,0)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3"/>
        <v>123.50999999999999</v>
      </c>
      <c r="N922" t="str">
        <f t="shared" si="44"/>
        <v>Robusta</v>
      </c>
      <c r="O922" t="str">
        <f t="shared" si="42"/>
        <v>Dark</v>
      </c>
      <c r="P922" t="str">
        <f>_xlfn.XLOOKUP(Orders[[#This Row],[Customer ID]],customers!$A$1:$A$1001,customers!$I$1:$I$1001,,0)</f>
        <v>No</v>
      </c>
    </row>
    <row r="923" spans="1:16" x14ac:dyDescent="0.3">
      <c r="A923" s="2" t="s">
        <v>5699</v>
      </c>
      <c r="B923" s="3">
        <v>44509</v>
      </c>
      <c r="C923" s="2" t="s">
        <v>5700</v>
      </c>
      <c r="D923" t="s">
        <v>6150</v>
      </c>
      <c r="E923" s="2">
        <v>2</v>
      </c>
      <c r="F923" s="2">
        <f>_xlfn.XLOOKUP(C923,customers!$A$1:$A$1001,customers!B922:B1922,,0)</f>
        <v>0</v>
      </c>
      <c r="G923" s="2" t="str">
        <f>IF(_xlfn.XLOOKUP(C923,customers!$A$1:$A$1001,customers!$C$1:$C$1001,,0)=0,"",_xlfn.XLOOKUP(C923,customers!$A$1:$A$1001,customers!$C$1:$C$1001,,0))</f>
        <v>mattwoolpl@nba.com</v>
      </c>
      <c r="H923" s="2" t="str">
        <f>_xlfn.XLOOKUP(Orders[[#This Row],[Customer ID]],customers!$A$1:$A$1001,customers!$G$1:$G$1001,,0)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3"/>
        <v>7.77</v>
      </c>
      <c r="N923" t="str">
        <f t="shared" si="44"/>
        <v>Liberica</v>
      </c>
      <c r="O923" t="str">
        <f t="shared" si="42"/>
        <v>Dark</v>
      </c>
      <c r="P923" t="str">
        <f>_xlfn.XLOOKUP(Orders[[#This Row],[Customer ID]],customers!$A$1:$A$1001,customers!$I$1:$I$1001,,0)</f>
        <v>No</v>
      </c>
    </row>
    <row r="924" spans="1:16" x14ac:dyDescent="0.3">
      <c r="A924" s="2" t="s">
        <v>5705</v>
      </c>
      <c r="B924" s="3">
        <v>44659</v>
      </c>
      <c r="C924" s="2" t="s">
        <v>5706</v>
      </c>
      <c r="D924" t="s">
        <v>6155</v>
      </c>
      <c r="E924" s="2">
        <v>6</v>
      </c>
      <c r="F924" s="2">
        <f>_xlfn.XLOOKUP(C924,customers!$A$1:$A$1001,customers!B923:B1923,,0)</f>
        <v>0</v>
      </c>
      <c r="G924" s="2" t="str">
        <f>IF(_xlfn.XLOOKUP(C924,customers!$A$1:$A$1001,customers!$C$1:$C$1001,,0)=0,"",_xlfn.XLOOKUP(C924,customers!$A$1:$A$1001,customers!$C$1:$C$1001,,0))</f>
        <v/>
      </c>
      <c r="H924" s="2" t="str">
        <f>_xlfn.XLOOKUP(Orders[[#This Row],[Customer ID]],customers!$A$1:$A$1001,customers!$G$1:$G$1001,,0)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3"/>
        <v>67.5</v>
      </c>
      <c r="N924" t="str">
        <f t="shared" si="44"/>
        <v>Arabica</v>
      </c>
      <c r="O924" t="str">
        <f t="shared" si="42"/>
        <v>Medium</v>
      </c>
      <c r="P924" t="str">
        <f>_xlfn.XLOOKUP(Orders[[#This Row],[Customer ID]],customers!$A$1:$A$1001,customers!$I$1:$I$1001,,0)</f>
        <v>Yes</v>
      </c>
    </row>
    <row r="925" spans="1:16" x14ac:dyDescent="0.3">
      <c r="A925" s="2" t="s">
        <v>5709</v>
      </c>
      <c r="B925" s="3">
        <v>43746</v>
      </c>
      <c r="C925" s="2" t="s">
        <v>5710</v>
      </c>
      <c r="D925" t="s">
        <v>6185</v>
      </c>
      <c r="E925" s="2">
        <v>1</v>
      </c>
      <c r="F925" s="2">
        <f>_xlfn.XLOOKUP(C925,customers!$A$1:$A$1001,customers!B924:B1924,,0)</f>
        <v>0</v>
      </c>
      <c r="G925" s="2" t="str">
        <f>IF(_xlfn.XLOOKUP(C925,customers!$A$1:$A$1001,customers!$C$1:$C$1001,,0)=0,"",_xlfn.XLOOKUP(C925,customers!$A$1:$A$1001,customers!$C$1:$C$1001,,0))</f>
        <v>gwynespn@dagondesign.com</v>
      </c>
      <c r="H925" s="2" t="str">
        <f>_xlfn.XLOOKUP(Orders[[#This Row],[Customer ID]],customers!$A$1:$A$1001,customers!$G$1:$G$1001,,0)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3"/>
        <v>27.945</v>
      </c>
      <c r="N925" t="str">
        <f t="shared" si="44"/>
        <v>Excelsa</v>
      </c>
      <c r="O925" t="str">
        <f t="shared" si="42"/>
        <v>Dark</v>
      </c>
      <c r="P925" t="str">
        <f>_xlfn.XLOOKUP(Orders[[#This Row],[Customer ID]],customers!$A$1:$A$1001,customers!$I$1:$I$1001,,0)</f>
        <v>No</v>
      </c>
    </row>
    <row r="926" spans="1:16" x14ac:dyDescent="0.3">
      <c r="A926" s="2" t="s">
        <v>5715</v>
      </c>
      <c r="B926" s="3">
        <v>44451</v>
      </c>
      <c r="C926" s="2" t="s">
        <v>5716</v>
      </c>
      <c r="D926" t="s">
        <v>6182</v>
      </c>
      <c r="E926" s="2">
        <v>3</v>
      </c>
      <c r="F926" s="2">
        <f>_xlfn.XLOOKUP(C926,customers!$A$1:$A$1001,customers!B925:B1925,,0)</f>
        <v>0</v>
      </c>
      <c r="G926" s="2" t="str">
        <f>IF(_xlfn.XLOOKUP(C926,customers!$A$1:$A$1001,customers!$C$1:$C$1001,,0)=0,"",_xlfn.XLOOKUP(C926,customers!$A$1:$A$1001,customers!$C$1:$C$1001,,0))</f>
        <v>cmaccourtpo@amazon.com</v>
      </c>
      <c r="H926" s="2" t="str">
        <f>_xlfn.XLOOKUP(Orders[[#This Row],[Customer ID]],customers!$A$1:$A$1001,customers!$G$1:$G$1001,,0)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3"/>
        <v>89.35499999999999</v>
      </c>
      <c r="N926" t="str">
        <f t="shared" si="44"/>
        <v>Arabica</v>
      </c>
      <c r="O926" t="str">
        <f t="shared" si="42"/>
        <v>Light</v>
      </c>
      <c r="P926" t="str">
        <f>_xlfn.XLOOKUP(Orders[[#This Row],[Customer ID]],customers!$A$1:$A$1001,customers!$I$1:$I$1001,,0)</f>
        <v>No</v>
      </c>
    </row>
    <row r="927" spans="1:16" x14ac:dyDescent="0.3">
      <c r="A927" s="2" t="s">
        <v>5720</v>
      </c>
      <c r="B927" s="3">
        <v>44770</v>
      </c>
      <c r="C927" s="2" t="s">
        <v>5554</v>
      </c>
      <c r="D927" t="s">
        <v>6157</v>
      </c>
      <c r="E927" s="2">
        <v>3</v>
      </c>
      <c r="F927" s="2">
        <f>_xlfn.XLOOKUP(C927,customers!$A$1:$A$1001,customers!B926:B1926,,0)</f>
        <v>0</v>
      </c>
      <c r="G927" s="2" t="str">
        <f>IF(_xlfn.XLOOKUP(C927,customers!$A$1:$A$1001,customers!$C$1:$C$1001,,0)=0,"",_xlfn.XLOOKUP(C927,customers!$A$1:$A$1001,customers!$C$1:$C$1001,,0))</f>
        <v/>
      </c>
      <c r="H927" s="2" t="str">
        <f>_xlfn.XLOOKUP(Orders[[#This Row],[Customer ID]],customers!$A$1:$A$1001,customers!$G$1:$G$1001,,0)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3"/>
        <v>20.25</v>
      </c>
      <c r="N927" t="str">
        <f t="shared" si="44"/>
        <v>Arabica</v>
      </c>
      <c r="O927" t="str">
        <f t="shared" si="42"/>
        <v>Medium</v>
      </c>
      <c r="P927" t="str">
        <f>_xlfn.XLOOKUP(Orders[[#This Row],[Customer ID]],customers!$A$1:$A$1001,customers!$I$1:$I$1001,,0)</f>
        <v>No</v>
      </c>
    </row>
    <row r="928" spans="1:16" x14ac:dyDescent="0.3">
      <c r="A928" s="2" t="s">
        <v>5725</v>
      </c>
      <c r="B928" s="3">
        <v>44012</v>
      </c>
      <c r="C928" s="2" t="s">
        <v>5726</v>
      </c>
      <c r="D928" t="s">
        <v>6157</v>
      </c>
      <c r="E928" s="2">
        <v>5</v>
      </c>
      <c r="F928" s="2">
        <f>_xlfn.XLOOKUP(C928,customers!$A$1:$A$1001,customers!B927:B1927,,0)</f>
        <v>0</v>
      </c>
      <c r="G928" s="2" t="str">
        <f>IF(_xlfn.XLOOKUP(C928,customers!$A$1:$A$1001,customers!$C$1:$C$1001,,0)=0,"",_xlfn.XLOOKUP(C928,customers!$A$1:$A$1001,customers!$C$1:$C$1001,,0))</f>
        <v>ewilsonepq@eepurl.com</v>
      </c>
      <c r="H928" s="2" t="str">
        <f>_xlfn.XLOOKUP(Orders[[#This Row],[Customer ID]],customers!$A$1:$A$1001,customers!$G$1:$G$1001,,0)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3"/>
        <v>33.75</v>
      </c>
      <c r="N928" t="str">
        <f t="shared" si="44"/>
        <v>Arabica</v>
      </c>
      <c r="O928" t="str">
        <f t="shared" si="42"/>
        <v>Medium</v>
      </c>
      <c r="P928" t="str">
        <f>_xlfn.XLOOKUP(Orders[[#This Row],[Customer ID]],customers!$A$1:$A$1001,customers!$I$1:$I$1001,,0)</f>
        <v>Yes</v>
      </c>
    </row>
    <row r="929" spans="1:16" x14ac:dyDescent="0.3">
      <c r="A929" s="2" t="s">
        <v>5731</v>
      </c>
      <c r="B929" s="3">
        <v>43474</v>
      </c>
      <c r="C929" s="2" t="s">
        <v>5732</v>
      </c>
      <c r="D929" t="s">
        <v>6185</v>
      </c>
      <c r="E929" s="2">
        <v>4</v>
      </c>
      <c r="F929" s="2">
        <f>_xlfn.XLOOKUP(C929,customers!$A$1:$A$1001,customers!B928:B1928,,0)</f>
        <v>0</v>
      </c>
      <c r="G929" s="2" t="str">
        <f>IF(_xlfn.XLOOKUP(C929,customers!$A$1:$A$1001,customers!$C$1:$C$1001,,0)=0,"",_xlfn.XLOOKUP(C929,customers!$A$1:$A$1001,customers!$C$1:$C$1001,,0))</f>
        <v>dduffiepr@time.com</v>
      </c>
      <c r="H929" s="2" t="str">
        <f>_xlfn.XLOOKUP(Orders[[#This Row],[Customer ID]],customers!$A$1:$A$1001,customers!$G$1:$G$1001,,0)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3"/>
        <v>111.78</v>
      </c>
      <c r="N929" t="str">
        <f t="shared" si="44"/>
        <v>Excelsa</v>
      </c>
      <c r="O929" t="str">
        <f t="shared" si="42"/>
        <v>Dark</v>
      </c>
      <c r="P929" t="str">
        <f>_xlfn.XLOOKUP(Orders[[#This Row],[Customer ID]],customers!$A$1:$A$1001,customers!$I$1:$I$1001,,0)</f>
        <v>No</v>
      </c>
    </row>
    <row r="930" spans="1:16" x14ac:dyDescent="0.3">
      <c r="A930" s="2" t="s">
        <v>5737</v>
      </c>
      <c r="B930" s="3">
        <v>44754</v>
      </c>
      <c r="C930" s="2" t="s">
        <v>5738</v>
      </c>
      <c r="D930" t="s">
        <v>6166</v>
      </c>
      <c r="E930" s="2">
        <v>2</v>
      </c>
      <c r="F930" s="2">
        <f>_xlfn.XLOOKUP(C930,customers!$A$1:$A$1001,customers!B929:B1929,,0)</f>
        <v>0</v>
      </c>
      <c r="G930" s="2" t="str">
        <f>IF(_xlfn.XLOOKUP(C930,customers!$A$1:$A$1001,customers!$C$1:$C$1001,,0)=0,"",_xlfn.XLOOKUP(C930,customers!$A$1:$A$1001,customers!$C$1:$C$1001,,0))</f>
        <v>mmatiasekps@ucoz.ru</v>
      </c>
      <c r="H930" s="2" t="str">
        <f>_xlfn.XLOOKUP(Orders[[#This Row],[Customer ID]],customers!$A$1:$A$1001,customers!$G$1:$G$1001,,0)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3"/>
        <v>63.249999999999993</v>
      </c>
      <c r="N930" t="str">
        <f t="shared" si="44"/>
        <v>Excelsa</v>
      </c>
      <c r="O930" t="str">
        <f t="shared" si="42"/>
        <v>Medium</v>
      </c>
      <c r="P930" t="str">
        <f>_xlfn.XLOOKUP(Orders[[#This Row],[Customer ID]],customers!$A$1:$A$1001,customers!$I$1:$I$1001,,0)</f>
        <v>Yes</v>
      </c>
    </row>
    <row r="931" spans="1:16" x14ac:dyDescent="0.3">
      <c r="A931" s="2" t="s">
        <v>5742</v>
      </c>
      <c r="B931" s="3">
        <v>44165</v>
      </c>
      <c r="C931" s="2" t="s">
        <v>5743</v>
      </c>
      <c r="D931" t="s">
        <v>6184</v>
      </c>
      <c r="E931" s="2">
        <v>2</v>
      </c>
      <c r="F931" s="2">
        <f>_xlfn.XLOOKUP(C931,customers!$A$1:$A$1001,customers!B930:B1930,,0)</f>
        <v>0</v>
      </c>
      <c r="G931" s="2" t="str">
        <f>IF(_xlfn.XLOOKUP(C931,customers!$A$1:$A$1001,customers!$C$1:$C$1001,,0)=0,"",_xlfn.XLOOKUP(C931,customers!$A$1:$A$1001,customers!$C$1:$C$1001,,0))</f>
        <v>jcamillopt@shinystat.com</v>
      </c>
      <c r="H931" s="2" t="str">
        <f>_xlfn.XLOOKUP(Orders[[#This Row],[Customer ID]],customers!$A$1:$A$1001,customers!$G$1:$G$1001,,0)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3"/>
        <v>8.91</v>
      </c>
      <c r="N931" t="str">
        <f t="shared" si="44"/>
        <v>Excelsa</v>
      </c>
      <c r="O931" t="str">
        <f t="shared" si="42"/>
        <v>Light</v>
      </c>
      <c r="P931" t="str">
        <f>_xlfn.XLOOKUP(Orders[[#This Row],[Customer ID]],customers!$A$1:$A$1001,customers!$I$1:$I$1001,,0)</f>
        <v>Yes</v>
      </c>
    </row>
    <row r="932" spans="1:16" x14ac:dyDescent="0.3">
      <c r="A932" s="2" t="s">
        <v>5748</v>
      </c>
      <c r="B932" s="3">
        <v>43546</v>
      </c>
      <c r="C932" s="2" t="s">
        <v>5749</v>
      </c>
      <c r="D932" t="s">
        <v>6183</v>
      </c>
      <c r="E932" s="2">
        <v>1</v>
      </c>
      <c r="F932" s="2">
        <f>_xlfn.XLOOKUP(C932,customers!$A$1:$A$1001,customers!B931:B1931,,0)</f>
        <v>0</v>
      </c>
      <c r="G932" s="2" t="str">
        <f>IF(_xlfn.XLOOKUP(C932,customers!$A$1:$A$1001,customers!$C$1:$C$1001,,0)=0,"",_xlfn.XLOOKUP(C932,customers!$A$1:$A$1001,customers!$C$1:$C$1001,,0))</f>
        <v>kphilbrickpu@cdc.gov</v>
      </c>
      <c r="H932" s="2" t="str">
        <f>_xlfn.XLOOKUP(Orders[[#This Row],[Customer ID]],customers!$A$1:$A$1001,customers!$G$1:$G$1001,,0)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3"/>
        <v>12.15</v>
      </c>
      <c r="N932" t="str">
        <f t="shared" si="44"/>
        <v>Excelsa</v>
      </c>
      <c r="O932" t="str">
        <f t="shared" si="42"/>
        <v>Dark</v>
      </c>
      <c r="P932" t="str">
        <f>_xlfn.XLOOKUP(Orders[[#This Row],[Customer ID]],customers!$A$1:$A$1001,customers!$I$1:$I$1001,,0)</f>
        <v>Yes</v>
      </c>
    </row>
    <row r="933" spans="1:16" x14ac:dyDescent="0.3">
      <c r="A933" s="2" t="s">
        <v>5753</v>
      </c>
      <c r="B933" s="3">
        <v>44607</v>
      </c>
      <c r="C933" s="2" t="s">
        <v>5754</v>
      </c>
      <c r="D933" t="s">
        <v>6158</v>
      </c>
      <c r="E933" s="2">
        <v>4</v>
      </c>
      <c r="F933" s="2">
        <f>_xlfn.XLOOKUP(C933,customers!$A$1:$A$1001,customers!B932:B1932,,0)</f>
        <v>0</v>
      </c>
      <c r="G933" s="2" t="str">
        <f>IF(_xlfn.XLOOKUP(C933,customers!$A$1:$A$1001,customers!$C$1:$C$1001,,0)=0,"",_xlfn.XLOOKUP(C933,customers!$A$1:$A$1001,customers!$C$1:$C$1001,,0))</f>
        <v/>
      </c>
      <c r="H933" s="2" t="str">
        <f>_xlfn.XLOOKUP(Orders[[#This Row],[Customer ID]],customers!$A$1:$A$1001,customers!$G$1:$G$1001,,0)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3"/>
        <v>23.88</v>
      </c>
      <c r="N933" t="str">
        <f t="shared" si="44"/>
        <v>Arabica</v>
      </c>
      <c r="O933" t="str">
        <f t="shared" si="42"/>
        <v>Dark</v>
      </c>
      <c r="P933" t="str">
        <f>_xlfn.XLOOKUP(Orders[[#This Row],[Customer ID]],customers!$A$1:$A$1001,customers!$I$1:$I$1001,,0)</f>
        <v>Yes</v>
      </c>
    </row>
    <row r="934" spans="1:16" x14ac:dyDescent="0.3">
      <c r="A934" s="2" t="s">
        <v>5757</v>
      </c>
      <c r="B934" s="3">
        <v>44117</v>
      </c>
      <c r="C934" s="2" t="s">
        <v>5758</v>
      </c>
      <c r="D934" t="s">
        <v>6141</v>
      </c>
      <c r="E934" s="2">
        <v>4</v>
      </c>
      <c r="F934" s="2">
        <f>_xlfn.XLOOKUP(C934,customers!$A$1:$A$1001,customers!B933:B1933,,0)</f>
        <v>0</v>
      </c>
      <c r="G934" s="2" t="str">
        <f>IF(_xlfn.XLOOKUP(C934,customers!$A$1:$A$1001,customers!$C$1:$C$1001,,0)=0,"",_xlfn.XLOOKUP(C934,customers!$A$1:$A$1001,customers!$C$1:$C$1001,,0))</f>
        <v>bsillispw@istockphoto.com</v>
      </c>
      <c r="H934" s="2" t="str">
        <f>_xlfn.XLOOKUP(Orders[[#This Row],[Customer ID]],customers!$A$1:$A$1001,customers!$G$1:$G$1001,,0)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3"/>
        <v>55</v>
      </c>
      <c r="N934" t="str">
        <f t="shared" si="44"/>
        <v>Excelsa</v>
      </c>
      <c r="O934" t="str">
        <f t="shared" si="42"/>
        <v>Medium</v>
      </c>
      <c r="P934" t="str">
        <f>_xlfn.XLOOKUP(Orders[[#This Row],[Customer ID]],customers!$A$1:$A$1001,customers!$I$1:$I$1001,,0)</f>
        <v>No</v>
      </c>
    </row>
    <row r="935" spans="1:16" x14ac:dyDescent="0.3">
      <c r="A935" s="2" t="s">
        <v>5763</v>
      </c>
      <c r="B935" s="3">
        <v>44557</v>
      </c>
      <c r="C935" s="2" t="s">
        <v>5764</v>
      </c>
      <c r="D935" t="s">
        <v>6177</v>
      </c>
      <c r="E935" s="2">
        <v>3</v>
      </c>
      <c r="F935" s="2">
        <f>_xlfn.XLOOKUP(C935,customers!$A$1:$A$1001,customers!B934:B1934,,0)</f>
        <v>0</v>
      </c>
      <c r="G935" s="2" t="str">
        <f>IF(_xlfn.XLOOKUP(C935,customers!$A$1:$A$1001,customers!$C$1:$C$1001,,0)=0,"",_xlfn.XLOOKUP(C935,customers!$A$1:$A$1001,customers!$C$1:$C$1001,,0))</f>
        <v/>
      </c>
      <c r="H935" s="2" t="str">
        <f>_xlfn.XLOOKUP(Orders[[#This Row],[Customer ID]],customers!$A$1:$A$1001,customers!$G$1:$G$1001,,0)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3"/>
        <v>26.849999999999998</v>
      </c>
      <c r="N935" t="str">
        <f t="shared" si="44"/>
        <v>Robusta</v>
      </c>
      <c r="O935" t="str">
        <f t="shared" si="42"/>
        <v>Dark</v>
      </c>
      <c r="P935" t="str">
        <f>_xlfn.XLOOKUP(Orders[[#This Row],[Customer ID]],customers!$A$1:$A$1001,customers!$I$1:$I$1001,,0)</f>
        <v>Yes</v>
      </c>
    </row>
    <row r="936" spans="1:16" x14ac:dyDescent="0.3">
      <c r="A936" s="2" t="s">
        <v>5768</v>
      </c>
      <c r="B936" s="3">
        <v>44409</v>
      </c>
      <c r="C936" s="2" t="s">
        <v>5769</v>
      </c>
      <c r="D936" t="s">
        <v>6151</v>
      </c>
      <c r="E936" s="2">
        <v>5</v>
      </c>
      <c r="F936" s="2">
        <f>_xlfn.XLOOKUP(C936,customers!$A$1:$A$1001,customers!B935:B1935,,0)</f>
        <v>0</v>
      </c>
      <c r="G936" s="2" t="str">
        <f>IF(_xlfn.XLOOKUP(C936,customers!$A$1:$A$1001,customers!$C$1:$C$1001,,0)=0,"",_xlfn.XLOOKUP(C936,customers!$A$1:$A$1001,customers!$C$1:$C$1001,,0))</f>
        <v>rcuttspy@techcrunch.com</v>
      </c>
      <c r="H936" s="2" t="str">
        <f>_xlfn.XLOOKUP(Orders[[#This Row],[Customer ID]],customers!$A$1:$A$1001,customers!$G$1:$G$1001,,0)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3"/>
        <v>114.42499999999998</v>
      </c>
      <c r="N936" t="str">
        <f t="shared" si="44"/>
        <v>Robusta</v>
      </c>
      <c r="O936" t="str">
        <f t="shared" si="42"/>
        <v>Medium</v>
      </c>
      <c r="P936" t="str">
        <f>_xlfn.XLOOKUP(Orders[[#This Row],[Customer ID]],customers!$A$1:$A$1001,customers!$I$1:$I$1001,,0)</f>
        <v>No</v>
      </c>
    </row>
    <row r="937" spans="1:16" x14ac:dyDescent="0.3">
      <c r="A937" s="2" t="s">
        <v>5774</v>
      </c>
      <c r="B937" s="3">
        <v>44153</v>
      </c>
      <c r="C937" s="2" t="s">
        <v>5775</v>
      </c>
      <c r="D937" t="s">
        <v>6175</v>
      </c>
      <c r="E937" s="2">
        <v>6</v>
      </c>
      <c r="F937" s="2">
        <f>_xlfn.XLOOKUP(C937,customers!$A$1:$A$1001,customers!B936:B1936,,0)</f>
        <v>0</v>
      </c>
      <c r="G937" s="2" t="str">
        <f>IF(_xlfn.XLOOKUP(C937,customers!$A$1:$A$1001,customers!$C$1:$C$1001,,0)=0,"",_xlfn.XLOOKUP(C937,customers!$A$1:$A$1001,customers!$C$1:$C$1001,,0))</f>
        <v>mdelvespz@nature.com</v>
      </c>
      <c r="H937" s="2" t="str">
        <f>_xlfn.XLOOKUP(Orders[[#This Row],[Customer ID]],customers!$A$1:$A$1001,customers!$G$1:$G$1001,,0)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3"/>
        <v>155.24999999999997</v>
      </c>
      <c r="N937" t="str">
        <f t="shared" si="44"/>
        <v>Arabica</v>
      </c>
      <c r="O937" t="str">
        <f t="shared" si="42"/>
        <v>Medium</v>
      </c>
      <c r="P937" t="str">
        <f>_xlfn.XLOOKUP(Orders[[#This Row],[Customer ID]],customers!$A$1:$A$1001,customers!$I$1:$I$1001,,0)</f>
        <v>Yes</v>
      </c>
    </row>
    <row r="938" spans="1:16" x14ac:dyDescent="0.3">
      <c r="A938" s="2" t="s">
        <v>5780</v>
      </c>
      <c r="B938" s="3">
        <v>44493</v>
      </c>
      <c r="C938" s="2" t="s">
        <v>5781</v>
      </c>
      <c r="D938" t="s">
        <v>6169</v>
      </c>
      <c r="E938" s="2">
        <v>3</v>
      </c>
      <c r="F938" s="2">
        <f>_xlfn.XLOOKUP(C938,customers!$A$1:$A$1001,customers!B937:B1937,,0)</f>
        <v>0</v>
      </c>
      <c r="G938" s="2" t="str">
        <f>IF(_xlfn.XLOOKUP(C938,customers!$A$1:$A$1001,customers!$C$1:$C$1001,,0)=0,"",_xlfn.XLOOKUP(C938,customers!$A$1:$A$1001,customers!$C$1:$C$1001,,0))</f>
        <v>dgrittonq0@nydailynews.com</v>
      </c>
      <c r="H938" s="2" t="str">
        <f>_xlfn.XLOOKUP(Orders[[#This Row],[Customer ID]],customers!$A$1:$A$1001,customers!$G$1:$G$1001,,0)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3"/>
        <v>23.31</v>
      </c>
      <c r="N938" t="str">
        <f t="shared" si="44"/>
        <v>Liberica</v>
      </c>
      <c r="O938" t="str">
        <f t="shared" si="42"/>
        <v>Dark</v>
      </c>
      <c r="P938" t="str">
        <f>_xlfn.XLOOKUP(Orders[[#This Row],[Customer ID]],customers!$A$1:$A$1001,customers!$I$1:$I$1001,,0)</f>
        <v>Yes</v>
      </c>
    </row>
    <row r="939" spans="1:16" x14ac:dyDescent="0.3">
      <c r="A939" s="2" t="s">
        <v>5780</v>
      </c>
      <c r="B939" s="3">
        <v>44493</v>
      </c>
      <c r="C939" s="2" t="s">
        <v>5781</v>
      </c>
      <c r="D939" t="s">
        <v>6151</v>
      </c>
      <c r="E939" s="2">
        <v>4</v>
      </c>
      <c r="F939" s="2">
        <f>_xlfn.XLOOKUP(C939,customers!$A$1:$A$1001,customers!B938:B1938,,0)</f>
        <v>0</v>
      </c>
      <c r="G939" s="2" t="str">
        <f>IF(_xlfn.XLOOKUP(C939,customers!$A$1:$A$1001,customers!$C$1:$C$1001,,0)=0,"",_xlfn.XLOOKUP(C939,customers!$A$1:$A$1001,customers!$C$1:$C$1001,,0))</f>
        <v>dgrittonq0@nydailynews.com</v>
      </c>
      <c r="H939" s="2" t="str">
        <f>_xlfn.XLOOKUP(Orders[[#This Row],[Customer ID]],customers!$A$1:$A$1001,customers!$G$1:$G$1001,,0)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3"/>
        <v>91.539999999999992</v>
      </c>
      <c r="N939" t="str">
        <f t="shared" si="44"/>
        <v>Robusta</v>
      </c>
      <c r="O939" t="str">
        <f t="shared" si="42"/>
        <v>Medium</v>
      </c>
      <c r="P939" t="str">
        <f>_xlfn.XLOOKUP(Orders[[#This Row],[Customer ID]],customers!$A$1:$A$1001,customers!$I$1:$I$1001,,0)</f>
        <v>Yes</v>
      </c>
    </row>
    <row r="940" spans="1:16" x14ac:dyDescent="0.3">
      <c r="A940" s="2" t="s">
        <v>5791</v>
      </c>
      <c r="B940" s="3">
        <v>43829</v>
      </c>
      <c r="C940" s="2" t="s">
        <v>5792</v>
      </c>
      <c r="D940" t="s">
        <v>6171</v>
      </c>
      <c r="E940" s="2">
        <v>5</v>
      </c>
      <c r="F940" s="2">
        <f>_xlfn.XLOOKUP(C940,customers!$A$1:$A$1001,customers!B939:B1939,,0)</f>
        <v>0</v>
      </c>
      <c r="G940" s="2" t="str">
        <f>IF(_xlfn.XLOOKUP(C940,customers!$A$1:$A$1001,customers!$C$1:$C$1001,,0)=0,"",_xlfn.XLOOKUP(C940,customers!$A$1:$A$1001,customers!$C$1:$C$1001,,0))</f>
        <v>dgutq2@umich.edu</v>
      </c>
      <c r="H940" s="2" t="str">
        <f>_xlfn.XLOOKUP(Orders[[#This Row],[Customer ID]],customers!$A$1:$A$1001,customers!$G$1:$G$1001,,0)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3"/>
        <v>74.25</v>
      </c>
      <c r="N940" t="str">
        <f t="shared" si="44"/>
        <v>Excelsa</v>
      </c>
      <c r="O940" t="str">
        <f t="shared" si="42"/>
        <v>Light</v>
      </c>
      <c r="P940" t="str">
        <f>_xlfn.XLOOKUP(Orders[[#This Row],[Customer ID]],customers!$A$1:$A$1001,customers!$I$1:$I$1001,,0)</f>
        <v>Yes</v>
      </c>
    </row>
    <row r="941" spans="1:16" x14ac:dyDescent="0.3">
      <c r="A941" s="2" t="s">
        <v>5797</v>
      </c>
      <c r="B941" s="3">
        <v>44229</v>
      </c>
      <c r="C941" s="2" t="s">
        <v>5798</v>
      </c>
      <c r="D941" t="s">
        <v>6145</v>
      </c>
      <c r="E941" s="2">
        <v>6</v>
      </c>
      <c r="F941" s="2">
        <f>_xlfn.XLOOKUP(C941,customers!$A$1:$A$1001,customers!B940:B1940,,0)</f>
        <v>0</v>
      </c>
      <c r="G941" s="2" t="str">
        <f>IF(_xlfn.XLOOKUP(C941,customers!$A$1:$A$1001,customers!$C$1:$C$1001,,0)=0,"",_xlfn.XLOOKUP(C941,customers!$A$1:$A$1001,customers!$C$1:$C$1001,,0))</f>
        <v>wpummeryq3@topsy.com</v>
      </c>
      <c r="H941" s="2" t="str">
        <f>_xlfn.XLOOKUP(Orders[[#This Row],[Customer ID]],customers!$A$1:$A$1001,customers!$G$1:$G$1001,,0)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3"/>
        <v>28.53</v>
      </c>
      <c r="N941" t="str">
        <f t="shared" si="44"/>
        <v>Liberica</v>
      </c>
      <c r="O941" t="str">
        <f t="shared" si="42"/>
        <v>Light</v>
      </c>
      <c r="P941" t="str">
        <f>_xlfn.XLOOKUP(Orders[[#This Row],[Customer ID]],customers!$A$1:$A$1001,customers!$I$1:$I$1001,,0)</f>
        <v>No</v>
      </c>
    </row>
    <row r="942" spans="1:16" x14ac:dyDescent="0.3">
      <c r="A942" s="2" t="s">
        <v>5803</v>
      </c>
      <c r="B942" s="3">
        <v>44332</v>
      </c>
      <c r="C942" s="2" t="s">
        <v>5804</v>
      </c>
      <c r="D942" t="s">
        <v>6173</v>
      </c>
      <c r="E942" s="2">
        <v>2</v>
      </c>
      <c r="F942" s="2">
        <f>_xlfn.XLOOKUP(C942,customers!$A$1:$A$1001,customers!B941:B1941,,0)</f>
        <v>0</v>
      </c>
      <c r="G942" s="2" t="str">
        <f>IF(_xlfn.XLOOKUP(C942,customers!$A$1:$A$1001,customers!$C$1:$C$1001,,0)=0,"",_xlfn.XLOOKUP(C942,customers!$A$1:$A$1001,customers!$C$1:$C$1001,,0))</f>
        <v>gsiudaq4@nytimes.com</v>
      </c>
      <c r="H942" s="2" t="str">
        <f>_xlfn.XLOOKUP(Orders[[#This Row],[Customer ID]],customers!$A$1:$A$1001,customers!$G$1:$G$1001,,0)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3"/>
        <v>14.339999999999998</v>
      </c>
      <c r="N942" t="str">
        <f t="shared" si="44"/>
        <v>Robusta</v>
      </c>
      <c r="O942" t="str">
        <f t="shared" si="42"/>
        <v>Light</v>
      </c>
      <c r="P942" t="str">
        <f>_xlfn.XLOOKUP(Orders[[#This Row],[Customer ID]],customers!$A$1:$A$1001,customers!$I$1:$I$1001,,0)</f>
        <v>Yes</v>
      </c>
    </row>
    <row r="943" spans="1:16" x14ac:dyDescent="0.3">
      <c r="A943" s="2" t="s">
        <v>5809</v>
      </c>
      <c r="B943" s="3">
        <v>44674</v>
      </c>
      <c r="C943" s="2" t="s">
        <v>5810</v>
      </c>
      <c r="D943" t="s">
        <v>6180</v>
      </c>
      <c r="E943" s="2">
        <v>2</v>
      </c>
      <c r="F943" s="2">
        <f>_xlfn.XLOOKUP(C943,customers!$A$1:$A$1001,customers!B942:B1942,,0)</f>
        <v>0</v>
      </c>
      <c r="G943" s="2" t="str">
        <f>IF(_xlfn.XLOOKUP(C943,customers!$A$1:$A$1001,customers!$C$1:$C$1001,,0)=0,"",_xlfn.XLOOKUP(C943,customers!$A$1:$A$1001,customers!$C$1:$C$1001,,0))</f>
        <v>hcrowneq5@wufoo.com</v>
      </c>
      <c r="H943" s="2" t="str">
        <f>_xlfn.XLOOKUP(Orders[[#This Row],[Customer ID]],customers!$A$1:$A$1001,customers!$G$1:$G$1001,,0)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3"/>
        <v>15.54</v>
      </c>
      <c r="N943" t="str">
        <f t="shared" si="44"/>
        <v>Arabica</v>
      </c>
      <c r="O943" t="str">
        <f t="shared" si="42"/>
        <v>Light</v>
      </c>
      <c r="P943" t="str">
        <f>_xlfn.XLOOKUP(Orders[[#This Row],[Customer ID]],customers!$A$1:$A$1001,customers!$I$1:$I$1001,,0)</f>
        <v>Yes</v>
      </c>
    </row>
    <row r="944" spans="1:16" x14ac:dyDescent="0.3">
      <c r="A944" s="2" t="s">
        <v>5816</v>
      </c>
      <c r="B944" s="3">
        <v>44464</v>
      </c>
      <c r="C944" s="2" t="s">
        <v>5817</v>
      </c>
      <c r="D944" t="s">
        <v>6179</v>
      </c>
      <c r="E944" s="2">
        <v>3</v>
      </c>
      <c r="F944" s="2">
        <f>_xlfn.XLOOKUP(C944,customers!$A$1:$A$1001,customers!B943:B1943,,0)</f>
        <v>0</v>
      </c>
      <c r="G944" s="2" t="str">
        <f>IF(_xlfn.XLOOKUP(C944,customers!$A$1:$A$1001,customers!$C$1:$C$1001,,0)=0,"",_xlfn.XLOOKUP(C944,customers!$A$1:$A$1001,customers!$C$1:$C$1001,,0))</f>
        <v>vpawseyq6@tiny.cc</v>
      </c>
      <c r="H944" s="2" t="str">
        <f>_xlfn.XLOOKUP(Orders[[#This Row],[Customer ID]],customers!$A$1:$A$1001,customers!$G$1:$G$1001,,0)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3"/>
        <v>35.849999999999994</v>
      </c>
      <c r="N944" t="str">
        <f t="shared" si="44"/>
        <v>Robusta</v>
      </c>
      <c r="O944" t="str">
        <f t="shared" si="42"/>
        <v>Light</v>
      </c>
      <c r="P944" t="str">
        <f>_xlfn.XLOOKUP(Orders[[#This Row],[Customer ID]],customers!$A$1:$A$1001,customers!$I$1:$I$1001,,0)</f>
        <v>No</v>
      </c>
    </row>
    <row r="945" spans="1:16" x14ac:dyDescent="0.3">
      <c r="A945" s="2" t="s">
        <v>5822</v>
      </c>
      <c r="B945" s="3">
        <v>44719</v>
      </c>
      <c r="C945" s="2" t="s">
        <v>5823</v>
      </c>
      <c r="D945" t="s">
        <v>6180</v>
      </c>
      <c r="E945" s="2">
        <v>6</v>
      </c>
      <c r="F945" s="2">
        <f>_xlfn.XLOOKUP(C945,customers!$A$1:$A$1001,customers!B944:B1944,,0)</f>
        <v>0</v>
      </c>
      <c r="G945" s="2" t="str">
        <f>IF(_xlfn.XLOOKUP(C945,customers!$A$1:$A$1001,customers!$C$1:$C$1001,,0)=0,"",_xlfn.XLOOKUP(C945,customers!$A$1:$A$1001,customers!$C$1:$C$1001,,0))</f>
        <v>awaterhouseq7@istockphoto.com</v>
      </c>
      <c r="H945" s="2" t="str">
        <f>_xlfn.XLOOKUP(Orders[[#This Row],[Customer ID]],customers!$A$1:$A$1001,customers!$G$1:$G$1001,,0)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3"/>
        <v>46.62</v>
      </c>
      <c r="N945" t="str">
        <f t="shared" si="44"/>
        <v>Arabica</v>
      </c>
      <c r="O945" t="str">
        <f t="shared" si="42"/>
        <v>Light</v>
      </c>
      <c r="P945" t="str">
        <f>_xlfn.XLOOKUP(Orders[[#This Row],[Customer ID]],customers!$A$1:$A$1001,customers!$I$1:$I$1001,,0)</f>
        <v>No</v>
      </c>
    </row>
    <row r="946" spans="1:16" x14ac:dyDescent="0.3">
      <c r="A946" s="2" t="s">
        <v>5828</v>
      </c>
      <c r="B946" s="3">
        <v>44054</v>
      </c>
      <c r="C946" s="2" t="s">
        <v>5829</v>
      </c>
      <c r="D946" t="s">
        <v>6173</v>
      </c>
      <c r="E946" s="2">
        <v>5</v>
      </c>
      <c r="F946" s="2">
        <f>_xlfn.XLOOKUP(C946,customers!$A$1:$A$1001,customers!B945:B1945,,0)</f>
        <v>0</v>
      </c>
      <c r="G946" s="2" t="str">
        <f>IF(_xlfn.XLOOKUP(C946,customers!$A$1:$A$1001,customers!$C$1:$C$1001,,0)=0,"",_xlfn.XLOOKUP(C946,customers!$A$1:$A$1001,customers!$C$1:$C$1001,,0))</f>
        <v>fhaughianq8@1688.com</v>
      </c>
      <c r="H946" s="2" t="str">
        <f>_xlfn.XLOOKUP(Orders[[#This Row],[Customer ID]],customers!$A$1:$A$1001,customers!$G$1:$G$1001,,0)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3"/>
        <v>35.849999999999994</v>
      </c>
      <c r="N946" t="str">
        <f t="shared" si="44"/>
        <v>Robusta</v>
      </c>
      <c r="O946" t="str">
        <f t="shared" si="42"/>
        <v>Light</v>
      </c>
      <c r="P946" t="str">
        <f>_xlfn.XLOOKUP(Orders[[#This Row],[Customer ID]],customers!$A$1:$A$1001,customers!$I$1:$I$1001,,0)</f>
        <v>No</v>
      </c>
    </row>
    <row r="947" spans="1:16" x14ac:dyDescent="0.3">
      <c r="A947" s="2" t="s">
        <v>5834</v>
      </c>
      <c r="B947" s="3">
        <v>43524</v>
      </c>
      <c r="C947" s="2" t="s">
        <v>5835</v>
      </c>
      <c r="D947" t="s">
        <v>6165</v>
      </c>
      <c r="E947" s="2">
        <v>4</v>
      </c>
      <c r="F947" s="2">
        <f>_xlfn.XLOOKUP(C947,customers!$A$1:$A$1001,customers!B946:B1946,,0)</f>
        <v>0</v>
      </c>
      <c r="G947" s="2" t="str">
        <f>IF(_xlfn.XLOOKUP(C947,customers!$A$1:$A$1001,customers!$C$1:$C$1001,,0)=0,"",_xlfn.XLOOKUP(C947,customers!$A$1:$A$1001,customers!$C$1:$C$1001,,0))</f>
        <v/>
      </c>
      <c r="H947" s="2" t="str">
        <f>_xlfn.XLOOKUP(Orders[[#This Row],[Customer ID]],customers!$A$1:$A$1001,customers!$G$1:$G$1001,,0)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3"/>
        <v>119.13999999999999</v>
      </c>
      <c r="N947" t="str">
        <f t="shared" si="44"/>
        <v>Liberica</v>
      </c>
      <c r="O947" t="str">
        <f t="shared" si="42"/>
        <v>Dark</v>
      </c>
      <c r="P947" t="str">
        <f>_xlfn.XLOOKUP(Orders[[#This Row],[Customer ID]],customers!$A$1:$A$1001,customers!$I$1:$I$1001,,0)</f>
        <v>No</v>
      </c>
    </row>
    <row r="948" spans="1:16" x14ac:dyDescent="0.3">
      <c r="A948" s="2" t="s">
        <v>5839</v>
      </c>
      <c r="B948" s="3">
        <v>43719</v>
      </c>
      <c r="C948" s="2" t="s">
        <v>5840</v>
      </c>
      <c r="D948" t="s">
        <v>6169</v>
      </c>
      <c r="E948" s="2">
        <v>3</v>
      </c>
      <c r="F948" s="2">
        <f>_xlfn.XLOOKUP(C948,customers!$A$1:$A$1001,customers!B947:B1947,,0)</f>
        <v>0</v>
      </c>
      <c r="G948" s="2" t="str">
        <f>IF(_xlfn.XLOOKUP(C948,customers!$A$1:$A$1001,customers!$C$1:$C$1001,,0)=0,"",_xlfn.XLOOKUP(C948,customers!$A$1:$A$1001,customers!$C$1:$C$1001,,0))</f>
        <v/>
      </c>
      <c r="H948" s="2" t="str">
        <f>_xlfn.XLOOKUP(Orders[[#This Row],[Customer ID]],customers!$A$1:$A$1001,customers!$G$1:$G$1001,,0)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3"/>
        <v>23.31</v>
      </c>
      <c r="N948" t="str">
        <f t="shared" si="44"/>
        <v>Liberica</v>
      </c>
      <c r="O948" t="str">
        <f t="shared" si="42"/>
        <v>Dark</v>
      </c>
      <c r="P948" t="str">
        <f>_xlfn.XLOOKUP(Orders[[#This Row],[Customer ID]],customers!$A$1:$A$1001,customers!$I$1:$I$1001,,0)</f>
        <v>No</v>
      </c>
    </row>
    <row r="949" spans="1:16" x14ac:dyDescent="0.3">
      <c r="A949" s="2" t="s">
        <v>5844</v>
      </c>
      <c r="B949" s="3">
        <v>44294</v>
      </c>
      <c r="C949" s="2" t="s">
        <v>5845</v>
      </c>
      <c r="D949" t="s">
        <v>6155</v>
      </c>
      <c r="E949" s="2">
        <v>1</v>
      </c>
      <c r="F949" s="2">
        <f>_xlfn.XLOOKUP(C949,customers!$A$1:$A$1001,customers!B948:B1948,,0)</f>
        <v>0</v>
      </c>
      <c r="G949" s="2" t="str">
        <f>IF(_xlfn.XLOOKUP(C949,customers!$A$1:$A$1001,customers!$C$1:$C$1001,,0)=0,"",_xlfn.XLOOKUP(C949,customers!$A$1:$A$1001,customers!$C$1:$C$1001,,0))</f>
        <v>rfaltinqb@topsy.com</v>
      </c>
      <c r="H949" s="2" t="str">
        <f>_xlfn.XLOOKUP(Orders[[#This Row],[Customer ID]],customers!$A$1:$A$1001,customers!$G$1:$G$1001,,0)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3"/>
        <v>11.25</v>
      </c>
      <c r="N949" t="str">
        <f t="shared" si="44"/>
        <v>Arabica</v>
      </c>
      <c r="O949" t="str">
        <f t="shared" si="42"/>
        <v>Medium</v>
      </c>
      <c r="P949" t="str">
        <f>_xlfn.XLOOKUP(Orders[[#This Row],[Customer ID]],customers!$A$1:$A$1001,customers!$I$1:$I$1001,,0)</f>
        <v>No</v>
      </c>
    </row>
    <row r="950" spans="1:16" x14ac:dyDescent="0.3">
      <c r="A950" s="2" t="s">
        <v>5849</v>
      </c>
      <c r="B950" s="3">
        <v>44445</v>
      </c>
      <c r="C950" s="2" t="s">
        <v>5850</v>
      </c>
      <c r="D950" t="s">
        <v>6185</v>
      </c>
      <c r="E950" s="2">
        <v>3</v>
      </c>
      <c r="F950" s="2">
        <f>_xlfn.XLOOKUP(C950,customers!$A$1:$A$1001,customers!B949:B1949,,0)</f>
        <v>0</v>
      </c>
      <c r="G950" s="2" t="str">
        <f>IF(_xlfn.XLOOKUP(C950,customers!$A$1:$A$1001,customers!$C$1:$C$1001,,0)=0,"",_xlfn.XLOOKUP(C950,customers!$A$1:$A$1001,customers!$C$1:$C$1001,,0))</f>
        <v>gcheekeqc@sitemeter.com</v>
      </c>
      <c r="H950" s="2" t="str">
        <f>_xlfn.XLOOKUP(Orders[[#This Row],[Customer ID]],customers!$A$1:$A$1001,customers!$G$1:$G$1001,,0)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3"/>
        <v>83.835000000000008</v>
      </c>
      <c r="N950" t="str">
        <f t="shared" si="44"/>
        <v>Excelsa</v>
      </c>
      <c r="O950" t="str">
        <f t="shared" si="42"/>
        <v>Dark</v>
      </c>
      <c r="P950" t="str">
        <f>_xlfn.XLOOKUP(Orders[[#This Row],[Customer ID]],customers!$A$1:$A$1001,customers!$I$1:$I$1001,,0)</f>
        <v>Yes</v>
      </c>
    </row>
    <row r="951" spans="1:16" x14ac:dyDescent="0.3">
      <c r="A951" s="2" t="s">
        <v>5855</v>
      </c>
      <c r="B951" s="3">
        <v>44449</v>
      </c>
      <c r="C951" s="2" t="s">
        <v>5856</v>
      </c>
      <c r="D951" t="s">
        <v>6142</v>
      </c>
      <c r="E951" s="2">
        <v>4</v>
      </c>
      <c r="F951" s="2">
        <f>_xlfn.XLOOKUP(C951,customers!$A$1:$A$1001,customers!B950:B1950,,0)</f>
        <v>0</v>
      </c>
      <c r="G951" s="2" t="str">
        <f>IF(_xlfn.XLOOKUP(C951,customers!$A$1:$A$1001,customers!$C$1:$C$1001,,0)=0,"",_xlfn.XLOOKUP(C951,customers!$A$1:$A$1001,customers!$C$1:$C$1001,,0))</f>
        <v>grattqd@phpbb.com</v>
      </c>
      <c r="H951" s="2" t="str">
        <f>_xlfn.XLOOKUP(Orders[[#This Row],[Customer ID]],customers!$A$1:$A$1001,customers!$G$1:$G$1001,,0)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3"/>
        <v>109.93999999999998</v>
      </c>
      <c r="N951" t="str">
        <f t="shared" si="44"/>
        <v>Robusta</v>
      </c>
      <c r="O951" t="str">
        <f t="shared" si="42"/>
        <v>Light</v>
      </c>
      <c r="P951" t="str">
        <f>_xlfn.XLOOKUP(Orders[[#This Row],[Customer ID]],customers!$A$1:$A$1001,customers!$I$1:$I$1001,,0)</f>
        <v>No</v>
      </c>
    </row>
    <row r="952" spans="1:16" x14ac:dyDescent="0.3">
      <c r="A952" s="2" t="s">
        <v>5861</v>
      </c>
      <c r="B952" s="3">
        <v>44703</v>
      </c>
      <c r="C952" s="2" t="s">
        <v>5862</v>
      </c>
      <c r="D952" t="s">
        <v>6178</v>
      </c>
      <c r="E952" s="2">
        <v>4</v>
      </c>
      <c r="F952" s="2">
        <f>_xlfn.XLOOKUP(C952,customers!$A$1:$A$1001,customers!B951:B1951,,0)</f>
        <v>0</v>
      </c>
      <c r="G952" s="2" t="str">
        <f>IF(_xlfn.XLOOKUP(C952,customers!$A$1:$A$1001,customers!$C$1:$C$1001,,0)=0,"",_xlfn.XLOOKUP(C952,customers!$A$1:$A$1001,customers!$C$1:$C$1001,,0))</f>
        <v/>
      </c>
      <c r="H952" s="2" t="str">
        <f>_xlfn.XLOOKUP(Orders[[#This Row],[Customer ID]],customers!$A$1:$A$1001,customers!$G$1:$G$1001,,0)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3"/>
        <v>14.339999999999998</v>
      </c>
      <c r="N952" t="str">
        <f t="shared" si="44"/>
        <v>Robusta</v>
      </c>
      <c r="O952" t="str">
        <f t="shared" si="42"/>
        <v>Light</v>
      </c>
      <c r="P952" t="str">
        <f>_xlfn.XLOOKUP(Orders[[#This Row],[Customer ID]],customers!$A$1:$A$1001,customers!$I$1:$I$1001,,0)</f>
        <v>Yes</v>
      </c>
    </row>
    <row r="953" spans="1:16" x14ac:dyDescent="0.3">
      <c r="A953" s="2" t="s">
        <v>5866</v>
      </c>
      <c r="B953" s="3">
        <v>44092</v>
      </c>
      <c r="C953" s="2" t="s">
        <v>5867</v>
      </c>
      <c r="D953" t="s">
        <v>6178</v>
      </c>
      <c r="E953" s="2">
        <v>6</v>
      </c>
      <c r="F953" s="2">
        <f>_xlfn.XLOOKUP(C953,customers!$A$1:$A$1001,customers!B952:B1952,,0)</f>
        <v>0</v>
      </c>
      <c r="G953" s="2" t="str">
        <f>IF(_xlfn.XLOOKUP(C953,customers!$A$1:$A$1001,customers!$C$1:$C$1001,,0)=0,"",_xlfn.XLOOKUP(C953,customers!$A$1:$A$1001,customers!$C$1:$C$1001,,0))</f>
        <v>ieberleinqf@hc360.com</v>
      </c>
      <c r="H953" s="2" t="str">
        <f>_xlfn.XLOOKUP(Orders[[#This Row],[Customer ID]],customers!$A$1:$A$1001,customers!$G$1:$G$1001,,0)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3"/>
        <v>21.509999999999998</v>
      </c>
      <c r="N953" t="str">
        <f t="shared" si="44"/>
        <v>Robusta</v>
      </c>
      <c r="O953" t="str">
        <f t="shared" si="42"/>
        <v>Light</v>
      </c>
      <c r="P953" t="str">
        <f>_xlfn.XLOOKUP(Orders[[#This Row],[Customer ID]],customers!$A$1:$A$1001,customers!$I$1:$I$1001,,0)</f>
        <v>No</v>
      </c>
    </row>
    <row r="954" spans="1:16" x14ac:dyDescent="0.3">
      <c r="A954" s="2" t="s">
        <v>5872</v>
      </c>
      <c r="B954" s="3">
        <v>44439</v>
      </c>
      <c r="C954" s="2" t="s">
        <v>5873</v>
      </c>
      <c r="D954" t="s">
        <v>6155</v>
      </c>
      <c r="E954" s="2">
        <v>2</v>
      </c>
      <c r="F954" s="2">
        <f>_xlfn.XLOOKUP(C954,customers!$A$1:$A$1001,customers!B953:B1953,,0)</f>
        <v>0</v>
      </c>
      <c r="G954" s="2" t="str">
        <f>IF(_xlfn.XLOOKUP(C954,customers!$A$1:$A$1001,customers!$C$1:$C$1001,,0)=0,"",_xlfn.XLOOKUP(C954,customers!$A$1:$A$1001,customers!$C$1:$C$1001,,0))</f>
        <v>jdrengqg@uiuc.edu</v>
      </c>
      <c r="H954" s="2" t="str">
        <f>_xlfn.XLOOKUP(Orders[[#This Row],[Customer ID]],customers!$A$1:$A$1001,customers!$G$1:$G$1001,,0)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3"/>
        <v>22.5</v>
      </c>
      <c r="N954" t="str">
        <f t="shared" si="44"/>
        <v>Arabica</v>
      </c>
      <c r="O954" t="str">
        <f t="shared" si="42"/>
        <v>Medium</v>
      </c>
      <c r="P954" t="str">
        <f>_xlfn.XLOOKUP(Orders[[#This Row],[Customer ID]],customers!$A$1:$A$1001,customers!$I$1:$I$1001,,0)</f>
        <v>Yes</v>
      </c>
    </row>
    <row r="955" spans="1:16" x14ac:dyDescent="0.3">
      <c r="A955" s="2" t="s">
        <v>5878</v>
      </c>
      <c r="B955" s="3">
        <v>44582</v>
      </c>
      <c r="C955" s="2" t="s">
        <v>5764</v>
      </c>
      <c r="D955" t="s">
        <v>6167</v>
      </c>
      <c r="E955" s="2">
        <v>1</v>
      </c>
      <c r="F955" s="2">
        <f>_xlfn.XLOOKUP(C955,customers!$A$1:$A$1001,customers!B954:B1954,,0)</f>
        <v>0</v>
      </c>
      <c r="G955" s="2" t="str">
        <f>IF(_xlfn.XLOOKUP(C955,customers!$A$1:$A$1001,customers!$C$1:$C$1001,,0)=0,"",_xlfn.XLOOKUP(C955,customers!$A$1:$A$1001,customers!$C$1:$C$1001,,0))</f>
        <v/>
      </c>
      <c r="H955" s="2" t="str">
        <f>_xlfn.XLOOKUP(Orders[[#This Row],[Customer ID]],customers!$A$1:$A$1001,customers!$G$1:$G$1001,,0)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3"/>
        <v>3.8849999999999998</v>
      </c>
      <c r="N955" t="str">
        <f t="shared" si="44"/>
        <v>Arabica</v>
      </c>
      <c r="O955" t="str">
        <f t="shared" si="42"/>
        <v>Light</v>
      </c>
      <c r="P955" t="str">
        <f>_xlfn.XLOOKUP(Orders[[#This Row],[Customer ID]],customers!$A$1:$A$1001,customers!$I$1:$I$1001,,0)</f>
        <v>Yes</v>
      </c>
    </row>
    <row r="956" spans="1:16" x14ac:dyDescent="0.3">
      <c r="A956" s="2" t="s">
        <v>5884</v>
      </c>
      <c r="B956" s="3">
        <v>44722</v>
      </c>
      <c r="C956" s="2" t="s">
        <v>5764</v>
      </c>
      <c r="D956" t="s">
        <v>6185</v>
      </c>
      <c r="E956" s="2">
        <v>1</v>
      </c>
      <c r="F956" s="2">
        <f>_xlfn.XLOOKUP(C956,customers!$A$1:$A$1001,customers!B955:B1955,,0)</f>
        <v>0</v>
      </c>
      <c r="G956" s="2" t="str">
        <f>IF(_xlfn.XLOOKUP(C956,customers!$A$1:$A$1001,customers!$C$1:$C$1001,,0)=0,"",_xlfn.XLOOKUP(C956,customers!$A$1:$A$1001,customers!$C$1:$C$1001,,0))</f>
        <v/>
      </c>
      <c r="H956" s="2" t="str">
        <f>_xlfn.XLOOKUP(Orders[[#This Row],[Customer ID]],customers!$A$1:$A$1001,customers!$G$1:$G$1001,,0)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3"/>
        <v>27.945</v>
      </c>
      <c r="N956" t="str">
        <f t="shared" si="44"/>
        <v>Excelsa</v>
      </c>
      <c r="O956" t="str">
        <f t="shared" si="42"/>
        <v>Dark</v>
      </c>
      <c r="P956" t="str">
        <f>_xlfn.XLOOKUP(Orders[[#This Row],[Customer ID]],customers!$A$1:$A$1001,customers!$I$1:$I$1001,,0)</f>
        <v>Yes</v>
      </c>
    </row>
    <row r="957" spans="1:16" x14ac:dyDescent="0.3">
      <c r="A957" s="2" t="s">
        <v>5890</v>
      </c>
      <c r="B957" s="3">
        <v>43582</v>
      </c>
      <c r="C957" s="2" t="s">
        <v>5764</v>
      </c>
      <c r="D957" t="s">
        <v>6148</v>
      </c>
      <c r="E957" s="2">
        <v>5</v>
      </c>
      <c r="F957" s="2">
        <f>_xlfn.XLOOKUP(C957,customers!$A$1:$A$1001,customers!B956:B1956,,0)</f>
        <v>0</v>
      </c>
      <c r="G957" s="2" t="str">
        <f>IF(_xlfn.XLOOKUP(C957,customers!$A$1:$A$1001,customers!$C$1:$C$1001,,0)=0,"",_xlfn.XLOOKUP(C957,customers!$A$1:$A$1001,customers!$C$1:$C$1001,,0))</f>
        <v/>
      </c>
      <c r="H957" s="2" t="str">
        <f>_xlfn.XLOOKUP(Orders[[#This Row],[Customer ID]],customers!$A$1:$A$1001,customers!$G$1:$G$1001,,0)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3"/>
        <v>170.77499999999998</v>
      </c>
      <c r="N957" t="str">
        <f t="shared" si="44"/>
        <v>Excelsa</v>
      </c>
      <c r="O957" t="str">
        <f t="shared" si="42"/>
        <v>Light</v>
      </c>
      <c r="P957" t="str">
        <f>_xlfn.XLOOKUP(Orders[[#This Row],[Customer ID]],customers!$A$1:$A$1001,customers!$I$1:$I$1001,,0)</f>
        <v>Yes</v>
      </c>
    </row>
    <row r="958" spans="1:16" x14ac:dyDescent="0.3">
      <c r="A958" s="2" t="s">
        <v>5890</v>
      </c>
      <c r="B958" s="3">
        <v>43582</v>
      </c>
      <c r="C958" s="2" t="s">
        <v>5764</v>
      </c>
      <c r="D958" t="s">
        <v>6142</v>
      </c>
      <c r="E958" s="2">
        <v>2</v>
      </c>
      <c r="F958" s="2">
        <f>_xlfn.XLOOKUP(C958,customers!$A$1:$A$1001,customers!B957:B1957,,0)</f>
        <v>0</v>
      </c>
      <c r="G958" s="2" t="str">
        <f>IF(_xlfn.XLOOKUP(C958,customers!$A$1:$A$1001,customers!$C$1:$C$1001,,0)=0,"",_xlfn.XLOOKUP(C958,customers!$A$1:$A$1001,customers!$C$1:$C$1001,,0))</f>
        <v/>
      </c>
      <c r="H958" s="2" t="str">
        <f>_xlfn.XLOOKUP(Orders[[#This Row],[Customer ID]],customers!$A$1:$A$1001,customers!$G$1:$G$1001,,0)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3"/>
        <v>54.969999999999992</v>
      </c>
      <c r="N958" t="str">
        <f t="shared" si="44"/>
        <v>Robusta</v>
      </c>
      <c r="O958" t="str">
        <f t="shared" si="42"/>
        <v>Light</v>
      </c>
      <c r="P958" t="str">
        <f>_xlfn.XLOOKUP(Orders[[#This Row],[Customer ID]],customers!$A$1:$A$1001,customers!$I$1:$I$1001,,0)</f>
        <v>Yes</v>
      </c>
    </row>
    <row r="959" spans="1:16" x14ac:dyDescent="0.3">
      <c r="A959" s="2" t="s">
        <v>5890</v>
      </c>
      <c r="B959" s="3">
        <v>43582</v>
      </c>
      <c r="C959" s="2" t="s">
        <v>5764</v>
      </c>
      <c r="D959" t="s">
        <v>6171</v>
      </c>
      <c r="E959" s="2">
        <v>1</v>
      </c>
      <c r="F959" s="2">
        <f>_xlfn.XLOOKUP(C959,customers!$A$1:$A$1001,customers!B958:B1958,,0)</f>
        <v>0</v>
      </c>
      <c r="G959" s="2" t="str">
        <f>IF(_xlfn.XLOOKUP(C959,customers!$A$1:$A$1001,customers!$C$1:$C$1001,,0)=0,"",_xlfn.XLOOKUP(C959,customers!$A$1:$A$1001,customers!$C$1:$C$1001,,0))</f>
        <v/>
      </c>
      <c r="H959" s="2" t="str">
        <f>_xlfn.XLOOKUP(Orders[[#This Row],[Customer ID]],customers!$A$1:$A$1001,customers!$G$1:$G$1001,,0)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3"/>
        <v>14.85</v>
      </c>
      <c r="N959" t="str">
        <f t="shared" si="44"/>
        <v>Excelsa</v>
      </c>
      <c r="O959" t="str">
        <f t="shared" si="42"/>
        <v>Light</v>
      </c>
      <c r="P959" t="str">
        <f>_xlfn.XLOOKUP(Orders[[#This Row],[Customer ID]],customers!$A$1:$A$1001,customers!$I$1:$I$1001,,0)</f>
        <v>Yes</v>
      </c>
    </row>
    <row r="960" spans="1:16" x14ac:dyDescent="0.3">
      <c r="A960" s="2" t="s">
        <v>5890</v>
      </c>
      <c r="B960" s="3">
        <v>43582</v>
      </c>
      <c r="C960" s="2" t="s">
        <v>5764</v>
      </c>
      <c r="D960" t="s">
        <v>6167</v>
      </c>
      <c r="E960" s="2">
        <v>2</v>
      </c>
      <c r="F960" s="2">
        <f>_xlfn.XLOOKUP(C960,customers!$A$1:$A$1001,customers!B959:B1959,,0)</f>
        <v>0</v>
      </c>
      <c r="G960" s="2" t="str">
        <f>IF(_xlfn.XLOOKUP(C960,customers!$A$1:$A$1001,customers!$C$1:$C$1001,,0)=0,"",_xlfn.XLOOKUP(C960,customers!$A$1:$A$1001,customers!$C$1:$C$1001,,0))</f>
        <v/>
      </c>
      <c r="H960" s="2" t="str">
        <f>_xlfn.XLOOKUP(Orders[[#This Row],[Customer ID]],customers!$A$1:$A$1001,customers!$G$1:$G$1001,,0)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3"/>
        <v>7.77</v>
      </c>
      <c r="N960" t="str">
        <f t="shared" si="44"/>
        <v>Arabica</v>
      </c>
      <c r="O960" t="str">
        <f t="shared" si="42"/>
        <v>Light</v>
      </c>
      <c r="P960" t="str">
        <f>_xlfn.XLOOKUP(Orders[[#This Row],[Customer ID]],customers!$A$1:$A$1001,customers!$I$1:$I$1001,,0)</f>
        <v>Yes</v>
      </c>
    </row>
    <row r="961" spans="1:16" x14ac:dyDescent="0.3">
      <c r="A961" s="2" t="s">
        <v>5910</v>
      </c>
      <c r="B961" s="3">
        <v>44598</v>
      </c>
      <c r="C961" s="2" t="s">
        <v>5911</v>
      </c>
      <c r="D961" t="s">
        <v>6145</v>
      </c>
      <c r="E961" s="2">
        <v>5</v>
      </c>
      <c r="F961" s="2">
        <f>_xlfn.XLOOKUP(C961,customers!$A$1:$A$1001,customers!B960:B1960,,0)</f>
        <v>0</v>
      </c>
      <c r="G961" s="2" t="str">
        <f>IF(_xlfn.XLOOKUP(C961,customers!$A$1:$A$1001,customers!$C$1:$C$1001,,0)=0,"",_xlfn.XLOOKUP(C961,customers!$A$1:$A$1001,customers!$C$1:$C$1001,,0))</f>
        <v>rstrathernqn@devhub.com</v>
      </c>
      <c r="H961" s="2" t="str">
        <f>_xlfn.XLOOKUP(Orders[[#This Row],[Customer ID]],customers!$A$1:$A$1001,customers!$G$1:$G$1001,,0)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3"/>
        <v>23.774999999999999</v>
      </c>
      <c r="N961" t="str">
        <f t="shared" si="44"/>
        <v>Liberica</v>
      </c>
      <c r="O961" t="str">
        <f t="shared" si="42"/>
        <v>Light</v>
      </c>
      <c r="P961" t="str">
        <f>_xlfn.XLOOKUP(Orders[[#This Row],[Customer ID]],customers!$A$1:$A$1001,customers!$I$1:$I$1001,,0)</f>
        <v>Yes</v>
      </c>
    </row>
    <row r="962" spans="1:16" x14ac:dyDescent="0.3">
      <c r="A962" s="2" t="s">
        <v>5915</v>
      </c>
      <c r="B962" s="3">
        <v>44591</v>
      </c>
      <c r="C962" s="2" t="s">
        <v>5916</v>
      </c>
      <c r="D962" t="s">
        <v>6170</v>
      </c>
      <c r="E962" s="2">
        <v>5</v>
      </c>
      <c r="F962" s="2">
        <f>_xlfn.XLOOKUP(C962,customers!$A$1:$A$1001,customers!B961:B1961,,0)</f>
        <v>0</v>
      </c>
      <c r="G962" s="2" t="str">
        <f>IF(_xlfn.XLOOKUP(C962,customers!$A$1:$A$1001,customers!$C$1:$C$1001,,0)=0,"",_xlfn.XLOOKUP(C962,customers!$A$1:$A$1001,customers!$C$1:$C$1001,,0))</f>
        <v>cmiguelqo@exblog.jp</v>
      </c>
      <c r="H962" s="2" t="str">
        <f>_xlfn.XLOOKUP(Orders[[#This Row],[Customer ID]],customers!$A$1:$A$1001,customers!$G$1:$G$1001,,0)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3"/>
        <v>79.25</v>
      </c>
      <c r="N962" t="str">
        <f t="shared" si="44"/>
        <v>Liberica</v>
      </c>
      <c r="O962" t="str">
        <f t="shared" ref="O962:O1001" si="45">IF(J962="M","Medium",IF(J962="L","Light",IF(J962="D","Dark","")))</f>
        <v>Light</v>
      </c>
      <c r="P962" t="str">
        <f>_xlfn.XLOOKUP(Orders[[#This Row],[Customer ID]],customers!$A$1:$A$1001,customers!$I$1:$I$1001,,0)</f>
        <v>Yes</v>
      </c>
    </row>
    <row r="963" spans="1:16" x14ac:dyDescent="0.3">
      <c r="A963" s="2" t="s">
        <v>5921</v>
      </c>
      <c r="B963" s="3">
        <v>44158</v>
      </c>
      <c r="C963" s="2" t="s">
        <v>5922</v>
      </c>
      <c r="D963" t="s">
        <v>6168</v>
      </c>
      <c r="E963" s="2">
        <v>2</v>
      </c>
      <c r="F963" s="2">
        <f>_xlfn.XLOOKUP(C963,customers!$A$1:$A$1001,customers!B962:B1962,,0)</f>
        <v>0</v>
      </c>
      <c r="G963" s="2" t="str">
        <f>IF(_xlfn.XLOOKUP(C963,customers!$A$1:$A$1001,customers!$C$1:$C$1001,,0)=0,"",_xlfn.XLOOKUP(C963,customers!$A$1:$A$1001,customers!$C$1:$C$1001,,0))</f>
        <v/>
      </c>
      <c r="H963" s="2" t="str">
        <f>_xlfn.XLOOKUP(Orders[[#This Row],[Customer ID]],customers!$A$1:$A$1001,customers!$G$1:$G$1001,,0)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6">L963*E963</f>
        <v>45.769999999999996</v>
      </c>
      <c r="N963" t="str">
        <f t="shared" ref="N963:N1001" si="47">IF(I963="Rob","Robusta",IF(I963="Exc","Excelsa",IF(I963="Ara","Arabica",IF(I963="Lib","Liberica",""))))</f>
        <v>Arabica</v>
      </c>
      <c r="O963" t="str">
        <f t="shared" si="45"/>
        <v>Dark</v>
      </c>
      <c r="P963" t="str">
        <f>_xlfn.XLOOKUP(Orders[[#This Row],[Customer ID]],customers!$A$1:$A$1001,customers!$I$1:$I$1001,,0)</f>
        <v>Yes</v>
      </c>
    </row>
    <row r="964" spans="1:16" x14ac:dyDescent="0.3">
      <c r="A964" s="2" t="s">
        <v>5926</v>
      </c>
      <c r="B964" s="3">
        <v>44664</v>
      </c>
      <c r="C964" s="2" t="s">
        <v>5927</v>
      </c>
      <c r="D964" t="s">
        <v>6177</v>
      </c>
      <c r="E964" s="2">
        <v>1</v>
      </c>
      <c r="F964" s="2">
        <f>_xlfn.XLOOKUP(C964,customers!$A$1:$A$1001,customers!B963:B1963,,0)</f>
        <v>0</v>
      </c>
      <c r="G964" s="2" t="str">
        <f>IF(_xlfn.XLOOKUP(C964,customers!$A$1:$A$1001,customers!$C$1:$C$1001,,0)=0,"",_xlfn.XLOOKUP(C964,customers!$A$1:$A$1001,customers!$C$1:$C$1001,,0))</f>
        <v>mrocksqq@exblog.jp</v>
      </c>
      <c r="H964" s="2" t="str">
        <f>_xlfn.XLOOKUP(Orders[[#This Row],[Customer ID]],customers!$A$1:$A$1001,customers!$G$1:$G$1001,,0)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6"/>
        <v>8.9499999999999993</v>
      </c>
      <c r="N964" t="str">
        <f t="shared" si="47"/>
        <v>Robusta</v>
      </c>
      <c r="O964" t="str">
        <f t="shared" si="45"/>
        <v>Dark</v>
      </c>
      <c r="P964" t="str">
        <f>_xlfn.XLOOKUP(Orders[[#This Row],[Customer ID]],customers!$A$1:$A$1001,customers!$I$1:$I$1001,,0)</f>
        <v>Yes</v>
      </c>
    </row>
    <row r="965" spans="1:16" x14ac:dyDescent="0.3">
      <c r="A965" s="2" t="s">
        <v>5932</v>
      </c>
      <c r="B965" s="3">
        <v>44203</v>
      </c>
      <c r="C965" s="2" t="s">
        <v>5933</v>
      </c>
      <c r="D965" t="s">
        <v>6146</v>
      </c>
      <c r="E965" s="2">
        <v>4</v>
      </c>
      <c r="F965" s="2">
        <f>_xlfn.XLOOKUP(C965,customers!$A$1:$A$1001,customers!B964:B1964,,0)</f>
        <v>0</v>
      </c>
      <c r="G965" s="2" t="str">
        <f>IF(_xlfn.XLOOKUP(C965,customers!$A$1:$A$1001,customers!$C$1:$C$1001,,0)=0,"",_xlfn.XLOOKUP(C965,customers!$A$1:$A$1001,customers!$C$1:$C$1001,,0))</f>
        <v>yburrellsqr@vinaora.com</v>
      </c>
      <c r="H965" s="2" t="str">
        <f>_xlfn.XLOOKUP(Orders[[#This Row],[Customer ID]],customers!$A$1:$A$1001,customers!$G$1:$G$1001,,0)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6"/>
        <v>23.88</v>
      </c>
      <c r="N965" t="str">
        <f t="shared" si="47"/>
        <v>Robusta</v>
      </c>
      <c r="O965" t="str">
        <f t="shared" si="45"/>
        <v>Medium</v>
      </c>
      <c r="P965" t="str">
        <f>_xlfn.XLOOKUP(Orders[[#This Row],[Customer ID]],customers!$A$1:$A$1001,customers!$I$1:$I$1001,,0)</f>
        <v>Yes</v>
      </c>
    </row>
    <row r="966" spans="1:16" x14ac:dyDescent="0.3">
      <c r="A966" s="2" t="s">
        <v>5938</v>
      </c>
      <c r="B966" s="3">
        <v>43865</v>
      </c>
      <c r="C966" s="2" t="s">
        <v>5939</v>
      </c>
      <c r="D966" t="s">
        <v>6184</v>
      </c>
      <c r="E966" s="2">
        <v>5</v>
      </c>
      <c r="F966" s="2">
        <f>_xlfn.XLOOKUP(C966,customers!$A$1:$A$1001,customers!B965:B1965,,0)</f>
        <v>0</v>
      </c>
      <c r="G966" s="2" t="str">
        <f>IF(_xlfn.XLOOKUP(C966,customers!$A$1:$A$1001,customers!$C$1:$C$1001,,0)=0,"",_xlfn.XLOOKUP(C966,customers!$A$1:$A$1001,customers!$C$1:$C$1001,,0))</f>
        <v>cgoodrumqs@goodreads.com</v>
      </c>
      <c r="H966" s="2" t="str">
        <f>_xlfn.XLOOKUP(Orders[[#This Row],[Customer ID]],customers!$A$1:$A$1001,customers!$G$1:$G$1001,,0)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6"/>
        <v>22.274999999999999</v>
      </c>
      <c r="N966" t="str">
        <f t="shared" si="47"/>
        <v>Excelsa</v>
      </c>
      <c r="O966" t="str">
        <f t="shared" si="45"/>
        <v>Light</v>
      </c>
      <c r="P966" t="str">
        <f>_xlfn.XLOOKUP(Orders[[#This Row],[Customer ID]],customers!$A$1:$A$1001,customers!$I$1:$I$1001,,0)</f>
        <v>No</v>
      </c>
    </row>
    <row r="967" spans="1:16" x14ac:dyDescent="0.3">
      <c r="A967" s="2" t="s">
        <v>5944</v>
      </c>
      <c r="B967" s="3">
        <v>43724</v>
      </c>
      <c r="C967" s="2" t="s">
        <v>5945</v>
      </c>
      <c r="D967" t="s">
        <v>6138</v>
      </c>
      <c r="E967" s="2">
        <v>3</v>
      </c>
      <c r="F967" s="2">
        <f>_xlfn.XLOOKUP(C967,customers!$A$1:$A$1001,customers!B966:B1966,,0)</f>
        <v>0</v>
      </c>
      <c r="G967" s="2" t="str">
        <f>IF(_xlfn.XLOOKUP(C967,customers!$A$1:$A$1001,customers!$C$1:$C$1001,,0)=0,"",_xlfn.XLOOKUP(C967,customers!$A$1:$A$1001,customers!$C$1:$C$1001,,0))</f>
        <v>jjefferysqt@blog.com</v>
      </c>
      <c r="H967" s="2" t="str">
        <f>_xlfn.XLOOKUP(Orders[[#This Row],[Customer ID]],customers!$A$1:$A$1001,customers!$G$1:$G$1001,,0)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6"/>
        <v>29.849999999999998</v>
      </c>
      <c r="N967" t="str">
        <f t="shared" si="47"/>
        <v>Robusta</v>
      </c>
      <c r="O967" t="str">
        <f t="shared" si="45"/>
        <v>Medium</v>
      </c>
      <c r="P967" t="str">
        <f>_xlfn.XLOOKUP(Orders[[#This Row],[Customer ID]],customers!$A$1:$A$1001,customers!$I$1:$I$1001,,0)</f>
        <v>Yes</v>
      </c>
    </row>
    <row r="968" spans="1:16" x14ac:dyDescent="0.3">
      <c r="A968" s="2" t="s">
        <v>5949</v>
      </c>
      <c r="B968" s="3">
        <v>43491</v>
      </c>
      <c r="C968" s="2" t="s">
        <v>5950</v>
      </c>
      <c r="D968" t="s">
        <v>6176</v>
      </c>
      <c r="E968" s="2">
        <v>6</v>
      </c>
      <c r="F968" s="2">
        <f>_xlfn.XLOOKUP(C968,customers!$A$1:$A$1001,customers!B967:B1967,,0)</f>
        <v>0</v>
      </c>
      <c r="G968" s="2" t="str">
        <f>IF(_xlfn.XLOOKUP(C968,customers!$A$1:$A$1001,customers!$C$1:$C$1001,,0)=0,"",_xlfn.XLOOKUP(C968,customers!$A$1:$A$1001,customers!$C$1:$C$1001,,0))</f>
        <v>bwardellqu@adobe.com</v>
      </c>
      <c r="H968" s="2" t="str">
        <f>_xlfn.XLOOKUP(Orders[[#This Row],[Customer ID]],customers!$A$1:$A$1001,customers!$G$1:$G$1001,,0)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6"/>
        <v>53.46</v>
      </c>
      <c r="N968" t="str">
        <f t="shared" si="47"/>
        <v>Excelsa</v>
      </c>
      <c r="O968" t="str">
        <f t="shared" si="45"/>
        <v>Light</v>
      </c>
      <c r="P968" t="str">
        <f>_xlfn.XLOOKUP(Orders[[#This Row],[Customer ID]],customers!$A$1:$A$1001,customers!$I$1:$I$1001,,0)</f>
        <v>Yes</v>
      </c>
    </row>
    <row r="969" spans="1:16" x14ac:dyDescent="0.3">
      <c r="A969" s="2" t="s">
        <v>5955</v>
      </c>
      <c r="B969" s="3">
        <v>44246</v>
      </c>
      <c r="C969" s="2" t="s">
        <v>5956</v>
      </c>
      <c r="D969" t="s">
        <v>6163</v>
      </c>
      <c r="E969" s="2">
        <v>1</v>
      </c>
      <c r="F969" s="2">
        <f>_xlfn.XLOOKUP(C969,customers!$A$1:$A$1001,customers!B968:B1968,,0)</f>
        <v>0</v>
      </c>
      <c r="G969" s="2" t="str">
        <f>IF(_xlfn.XLOOKUP(C969,customers!$A$1:$A$1001,customers!$C$1:$C$1001,,0)=0,"",_xlfn.XLOOKUP(C969,customers!$A$1:$A$1001,customers!$C$1:$C$1001,,0))</f>
        <v>zwalisiakqv@ucsd.edu</v>
      </c>
      <c r="H969" s="2" t="str">
        <f>_xlfn.XLOOKUP(Orders[[#This Row],[Customer ID]],customers!$A$1:$A$1001,customers!$G$1:$G$1001,,0)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6"/>
        <v>2.6849999999999996</v>
      </c>
      <c r="N969" t="str">
        <f t="shared" si="47"/>
        <v>Robusta</v>
      </c>
      <c r="O969" t="str">
        <f t="shared" si="45"/>
        <v>Dark</v>
      </c>
      <c r="P969" t="str">
        <f>_xlfn.XLOOKUP(Orders[[#This Row],[Customer ID]],customers!$A$1:$A$1001,customers!$I$1:$I$1001,,0)</f>
        <v>Yes</v>
      </c>
    </row>
    <row r="970" spans="1:16" x14ac:dyDescent="0.3">
      <c r="A970" s="2" t="s">
        <v>5961</v>
      </c>
      <c r="B970" s="3">
        <v>44642</v>
      </c>
      <c r="C970" s="2" t="s">
        <v>5962</v>
      </c>
      <c r="D970" t="s">
        <v>6174</v>
      </c>
      <c r="E970" s="2">
        <v>2</v>
      </c>
      <c r="F970" s="2">
        <f>_xlfn.XLOOKUP(C970,customers!$A$1:$A$1001,customers!B969:B1969,,0)</f>
        <v>0</v>
      </c>
      <c r="G970" s="2" t="str">
        <f>IF(_xlfn.XLOOKUP(C970,customers!$A$1:$A$1001,customers!$C$1:$C$1001,,0)=0,"",_xlfn.XLOOKUP(C970,customers!$A$1:$A$1001,customers!$C$1:$C$1001,,0))</f>
        <v>wleopoldqw@blogspot.com</v>
      </c>
      <c r="H970" s="2" t="str">
        <f>_xlfn.XLOOKUP(Orders[[#This Row],[Customer ID]],customers!$A$1:$A$1001,customers!$G$1:$G$1001,,0)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6"/>
        <v>5.97</v>
      </c>
      <c r="N970" t="str">
        <f t="shared" si="47"/>
        <v>Robusta</v>
      </c>
      <c r="O970" t="str">
        <f t="shared" si="45"/>
        <v>Medium</v>
      </c>
      <c r="P970" t="str">
        <f>_xlfn.XLOOKUP(Orders[[#This Row],[Customer ID]],customers!$A$1:$A$1001,customers!$I$1:$I$1001,,0)</f>
        <v>No</v>
      </c>
    </row>
    <row r="971" spans="1:16" x14ac:dyDescent="0.3">
      <c r="A971" s="2" t="s">
        <v>5967</v>
      </c>
      <c r="B971" s="3">
        <v>43649</v>
      </c>
      <c r="C971" s="2" t="s">
        <v>5968</v>
      </c>
      <c r="D971" t="s">
        <v>6143</v>
      </c>
      <c r="E971" s="2">
        <v>1</v>
      </c>
      <c r="F971" s="2">
        <f>_xlfn.XLOOKUP(C971,customers!$A$1:$A$1001,customers!B970:B1970,,0)</f>
        <v>0</v>
      </c>
      <c r="G971" s="2" t="str">
        <f>IF(_xlfn.XLOOKUP(C971,customers!$A$1:$A$1001,customers!$C$1:$C$1001,,0)=0,"",_xlfn.XLOOKUP(C971,customers!$A$1:$A$1001,customers!$C$1:$C$1001,,0))</f>
        <v>cshaldersqx@cisco.com</v>
      </c>
      <c r="H971" s="2" t="str">
        <f>_xlfn.XLOOKUP(Orders[[#This Row],[Customer ID]],customers!$A$1:$A$1001,customers!$G$1:$G$1001,,0)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6"/>
        <v>12.95</v>
      </c>
      <c r="N971" t="str">
        <f t="shared" si="47"/>
        <v>Liberica</v>
      </c>
      <c r="O971" t="str">
        <f t="shared" si="45"/>
        <v>Dark</v>
      </c>
      <c r="P971" t="str">
        <f>_xlfn.XLOOKUP(Orders[[#This Row],[Customer ID]],customers!$A$1:$A$1001,customers!$I$1:$I$1001,,0)</f>
        <v>Yes</v>
      </c>
    </row>
    <row r="972" spans="1:16" x14ac:dyDescent="0.3">
      <c r="A972" s="2" t="s">
        <v>5973</v>
      </c>
      <c r="B972" s="3">
        <v>43729</v>
      </c>
      <c r="C972" s="2" t="s">
        <v>5974</v>
      </c>
      <c r="D972" t="s">
        <v>6139</v>
      </c>
      <c r="E972" s="2">
        <v>1</v>
      </c>
      <c r="F972" s="2">
        <f>_xlfn.XLOOKUP(C972,customers!$A$1:$A$1001,customers!B971:B1971,,0)</f>
        <v>0</v>
      </c>
      <c r="G972" s="2" t="str">
        <f>IF(_xlfn.XLOOKUP(C972,customers!$A$1:$A$1001,customers!$C$1:$C$1001,,0)=0,"",_xlfn.XLOOKUP(C972,customers!$A$1:$A$1001,customers!$C$1:$C$1001,,0))</f>
        <v/>
      </c>
      <c r="H972" s="2" t="str">
        <f>_xlfn.XLOOKUP(Orders[[#This Row],[Customer ID]],customers!$A$1:$A$1001,customers!$G$1:$G$1001,,0)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6"/>
        <v>8.25</v>
      </c>
      <c r="N972" t="str">
        <f t="shared" si="47"/>
        <v>Excelsa</v>
      </c>
      <c r="O972" t="str">
        <f t="shared" si="45"/>
        <v>Medium</v>
      </c>
      <c r="P972" t="str">
        <f>_xlfn.XLOOKUP(Orders[[#This Row],[Customer ID]],customers!$A$1:$A$1001,customers!$I$1:$I$1001,,0)</f>
        <v>No</v>
      </c>
    </row>
    <row r="973" spans="1:16" x14ac:dyDescent="0.3">
      <c r="A973" s="2" t="s">
        <v>5978</v>
      </c>
      <c r="B973" s="3">
        <v>43703</v>
      </c>
      <c r="C973" s="2" t="s">
        <v>5979</v>
      </c>
      <c r="D973" t="s">
        <v>6182</v>
      </c>
      <c r="E973" s="2">
        <v>5</v>
      </c>
      <c r="F973" s="2">
        <f>_xlfn.XLOOKUP(C973,customers!$A$1:$A$1001,customers!B972:B1972,,0)</f>
        <v>0</v>
      </c>
      <c r="G973" s="2" t="str">
        <f>IF(_xlfn.XLOOKUP(C973,customers!$A$1:$A$1001,customers!$C$1:$C$1001,,0)=0,"",_xlfn.XLOOKUP(C973,customers!$A$1:$A$1001,customers!$C$1:$C$1001,,0))</f>
        <v>nfurberqz@jugem.jp</v>
      </c>
      <c r="H973" s="2" t="str">
        <f>_xlfn.XLOOKUP(Orders[[#This Row],[Customer ID]],customers!$A$1:$A$1001,customers!$G$1:$G$1001,,0)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6"/>
        <v>148.92499999999998</v>
      </c>
      <c r="N973" t="str">
        <f t="shared" si="47"/>
        <v>Arabica</v>
      </c>
      <c r="O973" t="str">
        <f t="shared" si="45"/>
        <v>Light</v>
      </c>
      <c r="P973" t="str">
        <f>_xlfn.XLOOKUP(Orders[[#This Row],[Customer ID]],customers!$A$1:$A$1001,customers!$I$1:$I$1001,,0)</f>
        <v>No</v>
      </c>
    </row>
    <row r="974" spans="1:16" x14ac:dyDescent="0.3">
      <c r="A974" s="2" t="s">
        <v>5984</v>
      </c>
      <c r="B974" s="3">
        <v>44411</v>
      </c>
      <c r="C974" s="2" t="s">
        <v>5985</v>
      </c>
      <c r="D974" t="s">
        <v>6182</v>
      </c>
      <c r="E974" s="2">
        <v>3</v>
      </c>
      <c r="F974" s="2">
        <f>_xlfn.XLOOKUP(C974,customers!$A$1:$A$1001,customers!B973:B1973,,0)</f>
        <v>0</v>
      </c>
      <c r="G974" s="2" t="str">
        <f>IF(_xlfn.XLOOKUP(C974,customers!$A$1:$A$1001,customers!$C$1:$C$1001,,0)=0,"",_xlfn.XLOOKUP(C974,customers!$A$1:$A$1001,customers!$C$1:$C$1001,,0))</f>
        <v/>
      </c>
      <c r="H974" s="2" t="str">
        <f>_xlfn.XLOOKUP(Orders[[#This Row],[Customer ID]],customers!$A$1:$A$1001,customers!$G$1:$G$1001,,0)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6"/>
        <v>89.35499999999999</v>
      </c>
      <c r="N974" t="str">
        <f t="shared" si="47"/>
        <v>Arabica</v>
      </c>
      <c r="O974" t="str">
        <f t="shared" si="45"/>
        <v>Light</v>
      </c>
      <c r="P974" t="str">
        <f>_xlfn.XLOOKUP(Orders[[#This Row],[Customer ID]],customers!$A$1:$A$1001,customers!$I$1:$I$1001,,0)</f>
        <v>Yes</v>
      </c>
    </row>
    <row r="975" spans="1:16" x14ac:dyDescent="0.3">
      <c r="A975" s="2" t="s">
        <v>5989</v>
      </c>
      <c r="B975" s="3">
        <v>44493</v>
      </c>
      <c r="C975" s="2" t="s">
        <v>5990</v>
      </c>
      <c r="D975" t="s">
        <v>6162</v>
      </c>
      <c r="E975" s="2">
        <v>6</v>
      </c>
      <c r="F975" s="2">
        <f>_xlfn.XLOOKUP(C975,customers!$A$1:$A$1001,customers!B974:B1974,,0)</f>
        <v>0</v>
      </c>
      <c r="G975" s="2" t="str">
        <f>IF(_xlfn.XLOOKUP(C975,customers!$A$1:$A$1001,customers!$C$1:$C$1001,,0)=0,"",_xlfn.XLOOKUP(C975,customers!$A$1:$A$1001,customers!$C$1:$C$1001,,0))</f>
        <v>ckeaver1@ucoz.com</v>
      </c>
      <c r="H975" s="2" t="str">
        <f>_xlfn.XLOOKUP(Orders[[#This Row],[Customer ID]],customers!$A$1:$A$1001,customers!$G$1:$G$1001,,0)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6"/>
        <v>87.300000000000011</v>
      </c>
      <c r="N975" t="str">
        <f t="shared" si="47"/>
        <v>Liberica</v>
      </c>
      <c r="O975" t="str">
        <f t="shared" si="45"/>
        <v>Medium</v>
      </c>
      <c r="P975" t="str">
        <f>_xlfn.XLOOKUP(Orders[[#This Row],[Customer ID]],customers!$A$1:$A$1001,customers!$I$1:$I$1001,,0)</f>
        <v>No</v>
      </c>
    </row>
    <row r="976" spans="1:16" x14ac:dyDescent="0.3">
      <c r="A976" s="2" t="s">
        <v>5995</v>
      </c>
      <c r="B976" s="3">
        <v>43556</v>
      </c>
      <c r="C976" s="2" t="s">
        <v>5996</v>
      </c>
      <c r="D976" t="s">
        <v>6172</v>
      </c>
      <c r="E976" s="2">
        <v>1</v>
      </c>
      <c r="F976" s="2">
        <f>_xlfn.XLOOKUP(C976,customers!$A$1:$A$1001,customers!B975:B1975,,0)</f>
        <v>0</v>
      </c>
      <c r="G976" s="2" t="str">
        <f>IF(_xlfn.XLOOKUP(C976,customers!$A$1:$A$1001,customers!$C$1:$C$1001,,0)=0,"",_xlfn.XLOOKUP(C976,customers!$A$1:$A$1001,customers!$C$1:$C$1001,,0))</f>
        <v>sroseboroughr2@virginia.edu</v>
      </c>
      <c r="H976" s="2" t="str">
        <f>_xlfn.XLOOKUP(Orders[[#This Row],[Customer ID]],customers!$A$1:$A$1001,customers!$G$1:$G$1001,,0)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6"/>
        <v>5.3699999999999992</v>
      </c>
      <c r="N976" t="str">
        <f t="shared" si="47"/>
        <v>Robusta</v>
      </c>
      <c r="O976" t="str">
        <f t="shared" si="45"/>
        <v>Dark</v>
      </c>
      <c r="P976" t="str">
        <f>_xlfn.XLOOKUP(Orders[[#This Row],[Customer ID]],customers!$A$1:$A$1001,customers!$I$1:$I$1001,,0)</f>
        <v>Yes</v>
      </c>
    </row>
    <row r="977" spans="1:16" x14ac:dyDescent="0.3">
      <c r="A977" s="2" t="s">
        <v>6001</v>
      </c>
      <c r="B977" s="3">
        <v>44538</v>
      </c>
      <c r="C977" s="2" t="s">
        <v>6002</v>
      </c>
      <c r="D977" t="s">
        <v>6154</v>
      </c>
      <c r="E977" s="2">
        <v>3</v>
      </c>
      <c r="F977" s="2">
        <f>_xlfn.XLOOKUP(C977,customers!$A$1:$A$1001,customers!B976:B1976,,0)</f>
        <v>0</v>
      </c>
      <c r="G977" s="2" t="str">
        <f>IF(_xlfn.XLOOKUP(C977,customers!$A$1:$A$1001,customers!$C$1:$C$1001,,0)=0,"",_xlfn.XLOOKUP(C977,customers!$A$1:$A$1001,customers!$C$1:$C$1001,,0))</f>
        <v>ckingwellr3@squarespace.com</v>
      </c>
      <c r="H977" s="2" t="str">
        <f>_xlfn.XLOOKUP(Orders[[#This Row],[Customer ID]],customers!$A$1:$A$1001,customers!$G$1:$G$1001,,0)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6"/>
        <v>8.9550000000000001</v>
      </c>
      <c r="N977" t="str">
        <f t="shared" si="47"/>
        <v>Arabica</v>
      </c>
      <c r="O977" t="str">
        <f t="shared" si="45"/>
        <v>Dark</v>
      </c>
      <c r="P977" t="str">
        <f>_xlfn.XLOOKUP(Orders[[#This Row],[Customer ID]],customers!$A$1:$A$1001,customers!$I$1:$I$1001,,0)</f>
        <v>Yes</v>
      </c>
    </row>
    <row r="978" spans="1:16" x14ac:dyDescent="0.3">
      <c r="A978" s="2" t="s">
        <v>6007</v>
      </c>
      <c r="B978" s="3">
        <v>43643</v>
      </c>
      <c r="C978" s="2" t="s">
        <v>6008</v>
      </c>
      <c r="D978" t="s">
        <v>6142</v>
      </c>
      <c r="E978" s="2">
        <v>5</v>
      </c>
      <c r="F978" s="2">
        <f>_xlfn.XLOOKUP(C978,customers!$A$1:$A$1001,customers!B977:B1977,,0)</f>
        <v>0</v>
      </c>
      <c r="G978" s="2" t="str">
        <f>IF(_xlfn.XLOOKUP(C978,customers!$A$1:$A$1001,customers!$C$1:$C$1001,,0)=0,"",_xlfn.XLOOKUP(C978,customers!$A$1:$A$1001,customers!$C$1:$C$1001,,0))</f>
        <v>kcantor4@gmpg.org</v>
      </c>
      <c r="H978" s="2" t="str">
        <f>_xlfn.XLOOKUP(Orders[[#This Row],[Customer ID]],customers!$A$1:$A$1001,customers!$G$1:$G$1001,,0)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6"/>
        <v>137.42499999999998</v>
      </c>
      <c r="N978" t="str">
        <f t="shared" si="47"/>
        <v>Robusta</v>
      </c>
      <c r="O978" t="str">
        <f t="shared" si="45"/>
        <v>Light</v>
      </c>
      <c r="P978" t="str">
        <f>_xlfn.XLOOKUP(Orders[[#This Row],[Customer ID]],customers!$A$1:$A$1001,customers!$I$1:$I$1001,,0)</f>
        <v>Yes</v>
      </c>
    </row>
    <row r="979" spans="1:16" x14ac:dyDescent="0.3">
      <c r="A979" s="2" t="s">
        <v>6013</v>
      </c>
      <c r="B979" s="3">
        <v>44026</v>
      </c>
      <c r="C979" s="2" t="s">
        <v>6014</v>
      </c>
      <c r="D979" t="s">
        <v>6179</v>
      </c>
      <c r="E979" s="2">
        <v>5</v>
      </c>
      <c r="F979" s="2">
        <f>_xlfn.XLOOKUP(C979,customers!$A$1:$A$1001,customers!B978:B1978,,0)</f>
        <v>0</v>
      </c>
      <c r="G979" s="2" t="str">
        <f>IF(_xlfn.XLOOKUP(C979,customers!$A$1:$A$1001,customers!$C$1:$C$1001,,0)=0,"",_xlfn.XLOOKUP(C979,customers!$A$1:$A$1001,customers!$C$1:$C$1001,,0))</f>
        <v>mblakemorer5@nsw.gov.au</v>
      </c>
      <c r="H979" s="2" t="str">
        <f>_xlfn.XLOOKUP(Orders[[#This Row],[Customer ID]],customers!$A$1:$A$1001,customers!$G$1:$G$1001,,0)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6"/>
        <v>59.75</v>
      </c>
      <c r="N979" t="str">
        <f t="shared" si="47"/>
        <v>Robusta</v>
      </c>
      <c r="O979" t="str">
        <f t="shared" si="45"/>
        <v>Light</v>
      </c>
      <c r="P979" t="str">
        <f>_xlfn.XLOOKUP(Orders[[#This Row],[Customer ID]],customers!$A$1:$A$1001,customers!$I$1:$I$1001,,0)</f>
        <v>No</v>
      </c>
    </row>
    <row r="980" spans="1:16" x14ac:dyDescent="0.3">
      <c r="A980" s="2" t="s">
        <v>6019</v>
      </c>
      <c r="B980" s="3">
        <v>43913</v>
      </c>
      <c r="C980" s="2" t="s">
        <v>5990</v>
      </c>
      <c r="D980" t="s">
        <v>6180</v>
      </c>
      <c r="E980" s="2">
        <v>3</v>
      </c>
      <c r="F980" s="2">
        <f>_xlfn.XLOOKUP(C980,customers!$A$1:$A$1001,customers!B979:B1979,,0)</f>
        <v>0</v>
      </c>
      <c r="G980" s="2" t="str">
        <f>IF(_xlfn.XLOOKUP(C980,customers!$A$1:$A$1001,customers!$C$1:$C$1001,,0)=0,"",_xlfn.XLOOKUP(C980,customers!$A$1:$A$1001,customers!$C$1:$C$1001,,0))</f>
        <v>ckeaver1@ucoz.com</v>
      </c>
      <c r="H980" s="2" t="str">
        <f>_xlfn.XLOOKUP(Orders[[#This Row],[Customer ID]],customers!$A$1:$A$1001,customers!$G$1:$G$1001,,0)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6"/>
        <v>23.31</v>
      </c>
      <c r="N980" t="str">
        <f t="shared" si="47"/>
        <v>Arabica</v>
      </c>
      <c r="O980" t="str">
        <f t="shared" si="45"/>
        <v>Light</v>
      </c>
      <c r="P980" t="str">
        <f>_xlfn.XLOOKUP(Orders[[#This Row],[Customer ID]],customers!$A$1:$A$1001,customers!$I$1:$I$1001,,0)</f>
        <v>No</v>
      </c>
    </row>
    <row r="981" spans="1:16" x14ac:dyDescent="0.3">
      <c r="A981" s="2" t="s">
        <v>6025</v>
      </c>
      <c r="B981" s="3">
        <v>43856</v>
      </c>
      <c r="C981" s="2" t="s">
        <v>6026</v>
      </c>
      <c r="D981" t="s">
        <v>6172</v>
      </c>
      <c r="E981" s="2">
        <v>2</v>
      </c>
      <c r="F981" s="2">
        <f>_xlfn.XLOOKUP(C981,customers!$A$1:$A$1001,customers!B980:B1980,,0)</f>
        <v>0</v>
      </c>
      <c r="G981" s="2" t="str">
        <f>IF(_xlfn.XLOOKUP(C981,customers!$A$1:$A$1001,customers!$C$1:$C$1001,,0)=0,"",_xlfn.XLOOKUP(C981,customers!$A$1:$A$1001,customers!$C$1:$C$1001,,0))</f>
        <v/>
      </c>
      <c r="H981" s="2" t="str">
        <f>_xlfn.XLOOKUP(Orders[[#This Row],[Customer ID]],customers!$A$1:$A$1001,customers!$G$1:$G$1001,,0)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6"/>
        <v>10.739999999999998</v>
      </c>
      <c r="N981" t="str">
        <f t="shared" si="47"/>
        <v>Robusta</v>
      </c>
      <c r="O981" t="str">
        <f t="shared" si="45"/>
        <v>Dark</v>
      </c>
      <c r="P981" t="str">
        <f>_xlfn.XLOOKUP(Orders[[#This Row],[Customer ID]],customers!$A$1:$A$1001,customers!$I$1:$I$1001,,0)</f>
        <v>No</v>
      </c>
    </row>
    <row r="982" spans="1:16" x14ac:dyDescent="0.3">
      <c r="A982" s="2" t="s">
        <v>6030</v>
      </c>
      <c r="B982" s="3">
        <v>43982</v>
      </c>
      <c r="C982" s="2" t="s">
        <v>6031</v>
      </c>
      <c r="D982" t="s">
        <v>6185</v>
      </c>
      <c r="E982" s="2">
        <v>6</v>
      </c>
      <c r="F982" s="2">
        <f>_xlfn.XLOOKUP(C982,customers!$A$1:$A$1001,customers!B981:B1981,,0)</f>
        <v>0</v>
      </c>
      <c r="G982" s="2" t="str">
        <f>IF(_xlfn.XLOOKUP(C982,customers!$A$1:$A$1001,customers!$C$1:$C$1001,,0)=0,"",_xlfn.XLOOKUP(C982,customers!$A$1:$A$1001,customers!$C$1:$C$1001,,0))</f>
        <v/>
      </c>
      <c r="H982" s="2" t="str">
        <f>_xlfn.XLOOKUP(Orders[[#This Row],[Customer ID]],customers!$A$1:$A$1001,customers!$G$1:$G$1001,,0)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6"/>
        <v>167.67000000000002</v>
      </c>
      <c r="N982" t="str">
        <f t="shared" si="47"/>
        <v>Excelsa</v>
      </c>
      <c r="O982" t="str">
        <f t="shared" si="45"/>
        <v>Dark</v>
      </c>
      <c r="P982" t="str">
        <f>_xlfn.XLOOKUP(Orders[[#This Row],[Customer ID]],customers!$A$1:$A$1001,customers!$I$1:$I$1001,,0)</f>
        <v>Yes</v>
      </c>
    </row>
    <row r="983" spans="1:16" x14ac:dyDescent="0.3">
      <c r="A983" s="2" t="s">
        <v>6035</v>
      </c>
      <c r="B983" s="3">
        <v>44397</v>
      </c>
      <c r="C983" s="2" t="s">
        <v>6036</v>
      </c>
      <c r="D983" t="s">
        <v>6153</v>
      </c>
      <c r="E983" s="2">
        <v>6</v>
      </c>
      <c r="F983" s="2">
        <f>_xlfn.XLOOKUP(C983,customers!$A$1:$A$1001,customers!B982:B1982,,0)</f>
        <v>0</v>
      </c>
      <c r="G983" s="2" t="str">
        <f>IF(_xlfn.XLOOKUP(C983,customers!$A$1:$A$1001,customers!$C$1:$C$1001,,0)=0,"",_xlfn.XLOOKUP(C983,customers!$A$1:$A$1001,customers!$C$1:$C$1001,,0))</f>
        <v>cbernardotr9@wix.com</v>
      </c>
      <c r="H983" s="2" t="str">
        <f>_xlfn.XLOOKUP(Orders[[#This Row],[Customer ID]],customers!$A$1:$A$1001,customers!$G$1:$G$1001,,0)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6"/>
        <v>21.87</v>
      </c>
      <c r="N983" t="str">
        <f t="shared" si="47"/>
        <v>Excelsa</v>
      </c>
      <c r="O983" t="str">
        <f t="shared" si="45"/>
        <v>Dark</v>
      </c>
      <c r="P983" t="str">
        <f>_xlfn.XLOOKUP(Orders[[#This Row],[Customer ID]],customers!$A$1:$A$1001,customers!$I$1:$I$1001,,0)</f>
        <v>Yes</v>
      </c>
    </row>
    <row r="984" spans="1:16" x14ac:dyDescent="0.3">
      <c r="A984" s="2" t="s">
        <v>6041</v>
      </c>
      <c r="B984" s="3">
        <v>44785</v>
      </c>
      <c r="C984" s="2" t="s">
        <v>6042</v>
      </c>
      <c r="D984" t="s">
        <v>6179</v>
      </c>
      <c r="E984" s="2">
        <v>2</v>
      </c>
      <c r="F984" s="2">
        <f>_xlfn.XLOOKUP(C984,customers!$A$1:$A$1001,customers!B983:B1983,,0)</f>
        <v>0</v>
      </c>
      <c r="G984" s="2" t="str">
        <f>IF(_xlfn.XLOOKUP(C984,customers!$A$1:$A$1001,customers!$C$1:$C$1001,,0)=0,"",_xlfn.XLOOKUP(C984,customers!$A$1:$A$1001,customers!$C$1:$C$1001,,0))</f>
        <v>kkemeryra@t.co</v>
      </c>
      <c r="H984" s="2" t="str">
        <f>_xlfn.XLOOKUP(Orders[[#This Row],[Customer ID]],customers!$A$1:$A$1001,customers!$G$1:$G$1001,,0)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6"/>
        <v>23.9</v>
      </c>
      <c r="N984" t="str">
        <f t="shared" si="47"/>
        <v>Robusta</v>
      </c>
      <c r="O984" t="str">
        <f t="shared" si="45"/>
        <v>Light</v>
      </c>
      <c r="P984" t="str">
        <f>_xlfn.XLOOKUP(Orders[[#This Row],[Customer ID]],customers!$A$1:$A$1001,customers!$I$1:$I$1001,,0)</f>
        <v>Yes</v>
      </c>
    </row>
    <row r="985" spans="1:16" x14ac:dyDescent="0.3">
      <c r="A985" s="2" t="s">
        <v>6047</v>
      </c>
      <c r="B985" s="3">
        <v>43831</v>
      </c>
      <c r="C985" s="2" t="s">
        <v>6048</v>
      </c>
      <c r="D985" t="s">
        <v>6152</v>
      </c>
      <c r="E985" s="2">
        <v>2</v>
      </c>
      <c r="F985" s="2">
        <f>_xlfn.XLOOKUP(C985,customers!$A$1:$A$1001,customers!B984:B1984,,0)</f>
        <v>0</v>
      </c>
      <c r="G985" s="2" t="str">
        <f>IF(_xlfn.XLOOKUP(C985,customers!$A$1:$A$1001,customers!$C$1:$C$1001,,0)=0,"",_xlfn.XLOOKUP(C985,customers!$A$1:$A$1001,customers!$C$1:$C$1001,,0))</f>
        <v>fparlotrb@forbes.com</v>
      </c>
      <c r="H985" s="2" t="str">
        <f>_xlfn.XLOOKUP(Orders[[#This Row],[Customer ID]],customers!$A$1:$A$1001,customers!$G$1:$G$1001,,0)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6"/>
        <v>6.75</v>
      </c>
      <c r="N985" t="str">
        <f t="shared" si="47"/>
        <v>Arabica</v>
      </c>
      <c r="O985" t="str">
        <f t="shared" si="45"/>
        <v>Medium</v>
      </c>
      <c r="P985" t="str">
        <f>_xlfn.XLOOKUP(Orders[[#This Row],[Customer ID]],customers!$A$1:$A$1001,customers!$I$1:$I$1001,,0)</f>
        <v>Yes</v>
      </c>
    </row>
    <row r="986" spans="1:16" x14ac:dyDescent="0.3">
      <c r="A986" s="2" t="s">
        <v>6053</v>
      </c>
      <c r="B986" s="3">
        <v>44214</v>
      </c>
      <c r="C986" s="2" t="s">
        <v>6054</v>
      </c>
      <c r="D986" t="s">
        <v>6166</v>
      </c>
      <c r="E986" s="2">
        <v>1</v>
      </c>
      <c r="F986" s="2">
        <f>_xlfn.XLOOKUP(C986,customers!$A$1:$A$1001,customers!B985:B1985,,0)</f>
        <v>0</v>
      </c>
      <c r="G986" s="2" t="str">
        <f>IF(_xlfn.XLOOKUP(C986,customers!$A$1:$A$1001,customers!$C$1:$C$1001,,0)=0,"",_xlfn.XLOOKUP(C986,customers!$A$1:$A$1001,customers!$C$1:$C$1001,,0))</f>
        <v>rcheakrc@tripadvisor.com</v>
      </c>
      <c r="H986" s="2" t="str">
        <f>_xlfn.XLOOKUP(Orders[[#This Row],[Customer ID]],customers!$A$1:$A$1001,customers!$G$1:$G$1001,,0)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6"/>
        <v>31.624999999999996</v>
      </c>
      <c r="N986" t="str">
        <f t="shared" si="47"/>
        <v>Excelsa</v>
      </c>
      <c r="O986" t="str">
        <f t="shared" si="45"/>
        <v>Medium</v>
      </c>
      <c r="P986" t="str">
        <f>_xlfn.XLOOKUP(Orders[[#This Row],[Customer ID]],customers!$A$1:$A$1001,customers!$I$1:$I$1001,,0)</f>
        <v>Yes</v>
      </c>
    </row>
    <row r="987" spans="1:16" x14ac:dyDescent="0.3">
      <c r="A987" s="2" t="s">
        <v>6058</v>
      </c>
      <c r="B987" s="3">
        <v>44561</v>
      </c>
      <c r="C987" s="2" t="s">
        <v>6059</v>
      </c>
      <c r="D987" t="s">
        <v>6179</v>
      </c>
      <c r="E987" s="2">
        <v>4</v>
      </c>
      <c r="F987" s="2">
        <f>_xlfn.XLOOKUP(C987,customers!$A$1:$A$1001,customers!B986:B1986,,0)</f>
        <v>0</v>
      </c>
      <c r="G987" s="2" t="str">
        <f>IF(_xlfn.XLOOKUP(C987,customers!$A$1:$A$1001,customers!$C$1:$C$1001,,0)=0,"",_xlfn.XLOOKUP(C987,customers!$A$1:$A$1001,customers!$C$1:$C$1001,,0))</f>
        <v>kogeneayrd@utexas.edu</v>
      </c>
      <c r="H987" s="2" t="str">
        <f>_xlfn.XLOOKUP(Orders[[#This Row],[Customer ID]],customers!$A$1:$A$1001,customers!$G$1:$G$1001,,0)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6"/>
        <v>47.8</v>
      </c>
      <c r="N987" t="str">
        <f t="shared" si="47"/>
        <v>Robusta</v>
      </c>
      <c r="O987" t="str">
        <f t="shared" si="45"/>
        <v>Light</v>
      </c>
      <c r="P987" t="str">
        <f>_xlfn.XLOOKUP(Orders[[#This Row],[Customer ID]],customers!$A$1:$A$1001,customers!$I$1:$I$1001,,0)</f>
        <v>No</v>
      </c>
    </row>
    <row r="988" spans="1:16" x14ac:dyDescent="0.3">
      <c r="A988" s="2" t="s">
        <v>6064</v>
      </c>
      <c r="B988" s="3">
        <v>43955</v>
      </c>
      <c r="C988" s="2" t="s">
        <v>6065</v>
      </c>
      <c r="D988" t="s">
        <v>6181</v>
      </c>
      <c r="E988" s="2">
        <v>1</v>
      </c>
      <c r="F988" s="2">
        <f>_xlfn.XLOOKUP(C988,customers!$A$1:$A$1001,customers!B987:B1987,,0)</f>
        <v>0</v>
      </c>
      <c r="G988" s="2" t="str">
        <f>IF(_xlfn.XLOOKUP(C988,customers!$A$1:$A$1001,customers!$C$1:$C$1001,,0)=0,"",_xlfn.XLOOKUP(C988,customers!$A$1:$A$1001,customers!$C$1:$C$1001,,0))</f>
        <v>cayrere@symantec.com</v>
      </c>
      <c r="H988" s="2" t="str">
        <f>_xlfn.XLOOKUP(Orders[[#This Row],[Customer ID]],customers!$A$1:$A$1001,customers!$G$1:$G$1001,,0)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6"/>
        <v>33.464999999999996</v>
      </c>
      <c r="N988" t="str">
        <f t="shared" si="47"/>
        <v>Liberica</v>
      </c>
      <c r="O988" t="str">
        <f t="shared" si="45"/>
        <v>Medium</v>
      </c>
      <c r="P988" t="str">
        <f>_xlfn.XLOOKUP(Orders[[#This Row],[Customer ID]],customers!$A$1:$A$1001,customers!$I$1:$I$1001,,0)</f>
        <v>No</v>
      </c>
    </row>
    <row r="989" spans="1:16" x14ac:dyDescent="0.3">
      <c r="A989" s="2" t="s">
        <v>6070</v>
      </c>
      <c r="B989" s="3">
        <v>44247</v>
      </c>
      <c r="C989" s="2" t="s">
        <v>6071</v>
      </c>
      <c r="D989" t="s">
        <v>6158</v>
      </c>
      <c r="E989" s="2">
        <v>5</v>
      </c>
      <c r="F989" s="2">
        <f>_xlfn.XLOOKUP(C989,customers!$A$1:$A$1001,customers!B988:B1988,,0)</f>
        <v>0</v>
      </c>
      <c r="G989" s="2" t="str">
        <f>IF(_xlfn.XLOOKUP(C989,customers!$A$1:$A$1001,customers!$C$1:$C$1001,,0)=0,"",_xlfn.XLOOKUP(C989,customers!$A$1:$A$1001,customers!$C$1:$C$1001,,0))</f>
        <v>lkynetonrf@macromedia.com</v>
      </c>
      <c r="H989" s="2" t="str">
        <f>_xlfn.XLOOKUP(Orders[[#This Row],[Customer ID]],customers!$A$1:$A$1001,customers!$G$1:$G$1001,,0)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6"/>
        <v>29.849999999999998</v>
      </c>
      <c r="N989" t="str">
        <f t="shared" si="47"/>
        <v>Arabica</v>
      </c>
      <c r="O989" t="str">
        <f t="shared" si="45"/>
        <v>Dark</v>
      </c>
      <c r="P989" t="str">
        <f>_xlfn.XLOOKUP(Orders[[#This Row],[Customer ID]],customers!$A$1:$A$1001,customers!$I$1:$I$1001,,0)</f>
        <v>Yes</v>
      </c>
    </row>
    <row r="990" spans="1:16" x14ac:dyDescent="0.3">
      <c r="A990" s="2" t="s">
        <v>6076</v>
      </c>
      <c r="B990" s="3">
        <v>43897</v>
      </c>
      <c r="C990" s="2" t="s">
        <v>6077</v>
      </c>
      <c r="D990" t="s">
        <v>6138</v>
      </c>
      <c r="E990" s="2">
        <v>3</v>
      </c>
      <c r="F990" s="2">
        <f>_xlfn.XLOOKUP(C990,customers!$A$1:$A$1001,customers!B989:B1989,,0)</f>
        <v>0</v>
      </c>
      <c r="G990" s="2" t="str">
        <f>IF(_xlfn.XLOOKUP(C990,customers!$A$1:$A$1001,customers!$C$1:$C$1001,,0)=0,"",_xlfn.XLOOKUP(C990,customers!$A$1:$A$1001,customers!$C$1:$C$1001,,0))</f>
        <v/>
      </c>
      <c r="H990" s="2" t="str">
        <f>_xlfn.XLOOKUP(Orders[[#This Row],[Customer ID]],customers!$A$1:$A$1001,customers!$G$1:$G$1001,,0)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6"/>
        <v>29.849999999999998</v>
      </c>
      <c r="N990" t="str">
        <f t="shared" si="47"/>
        <v>Robusta</v>
      </c>
      <c r="O990" t="str">
        <f t="shared" si="45"/>
        <v>Medium</v>
      </c>
      <c r="P990" t="str">
        <f>_xlfn.XLOOKUP(Orders[[#This Row],[Customer ID]],customers!$A$1:$A$1001,customers!$I$1:$I$1001,,0)</f>
        <v>Yes</v>
      </c>
    </row>
    <row r="991" spans="1:16" x14ac:dyDescent="0.3">
      <c r="A991" s="2" t="s">
        <v>6081</v>
      </c>
      <c r="B991" s="3">
        <v>43560</v>
      </c>
      <c r="C991" s="2" t="s">
        <v>6082</v>
      </c>
      <c r="D991" t="s">
        <v>6175</v>
      </c>
      <c r="E991" s="2">
        <v>6</v>
      </c>
      <c r="F991" s="2">
        <f>_xlfn.XLOOKUP(C991,customers!$A$1:$A$1001,customers!B990:B1990,,0)</f>
        <v>0</v>
      </c>
      <c r="G991" s="2" t="str">
        <f>IF(_xlfn.XLOOKUP(C991,customers!$A$1:$A$1001,customers!$C$1:$C$1001,,0)=0,"",_xlfn.XLOOKUP(C991,customers!$A$1:$A$1001,customers!$C$1:$C$1001,,0))</f>
        <v/>
      </c>
      <c r="H991" s="2" t="str">
        <f>_xlfn.XLOOKUP(Orders[[#This Row],[Customer ID]],customers!$A$1:$A$1001,customers!$G$1:$G$1001,,0)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6"/>
        <v>155.24999999999997</v>
      </c>
      <c r="N991" t="str">
        <f t="shared" si="47"/>
        <v>Arabica</v>
      </c>
      <c r="O991" t="str">
        <f t="shared" si="45"/>
        <v>Medium</v>
      </c>
      <c r="P991" t="str">
        <f>_xlfn.XLOOKUP(Orders[[#This Row],[Customer ID]],customers!$A$1:$A$1001,customers!$I$1:$I$1001,,0)</f>
        <v>Yes</v>
      </c>
    </row>
    <row r="992" spans="1:16" x14ac:dyDescent="0.3">
      <c r="A992" s="2" t="s">
        <v>6086</v>
      </c>
      <c r="B992" s="3">
        <v>44718</v>
      </c>
      <c r="C992" s="2" t="s">
        <v>6118</v>
      </c>
      <c r="D992" t="s">
        <v>6153</v>
      </c>
      <c r="E992" s="2">
        <v>5</v>
      </c>
      <c r="F992" s="2">
        <f>_xlfn.XLOOKUP(C992,customers!$A$1:$A$1001,customers!B991:B1991,,0)</f>
        <v>0</v>
      </c>
      <c r="G992" s="2" t="str">
        <f>IF(_xlfn.XLOOKUP(C992,customers!$A$1:$A$1001,customers!$C$1:$C$1001,,0)=0,"",_xlfn.XLOOKUP(C992,customers!$A$1:$A$1001,customers!$C$1:$C$1001,,0))</f>
        <v/>
      </c>
      <c r="H992" s="2" t="str">
        <f>_xlfn.XLOOKUP(Orders[[#This Row],[Customer ID]],customers!$A$1:$A$1001,customers!$G$1:$G$1001,,0)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6"/>
        <v>18.225000000000001</v>
      </c>
      <c r="N992" t="str">
        <f t="shared" si="47"/>
        <v>Excelsa</v>
      </c>
      <c r="O992" t="str">
        <f t="shared" si="45"/>
        <v>Dark</v>
      </c>
      <c r="P992" t="str">
        <f>_xlfn.XLOOKUP(Orders[[#This Row],[Customer ID]],customers!$A$1:$A$1001,customers!$I$1:$I$1001,,0)</f>
        <v>No</v>
      </c>
    </row>
    <row r="993" spans="1:16" x14ac:dyDescent="0.3">
      <c r="A993" s="2" t="s">
        <v>6086</v>
      </c>
      <c r="B993" s="3">
        <v>44718</v>
      </c>
      <c r="C993" s="2" t="s">
        <v>6118</v>
      </c>
      <c r="D993" t="s">
        <v>6169</v>
      </c>
      <c r="E993" s="2">
        <v>2</v>
      </c>
      <c r="F993" s="2">
        <f>_xlfn.XLOOKUP(C993,customers!$A$1:$A$1001,customers!B992:B1992,,0)</f>
        <v>0</v>
      </c>
      <c r="G993" s="2" t="str">
        <f>IF(_xlfn.XLOOKUP(C993,customers!$A$1:$A$1001,customers!$C$1:$C$1001,,0)=0,"",_xlfn.XLOOKUP(C993,customers!$A$1:$A$1001,customers!$C$1:$C$1001,,0))</f>
        <v/>
      </c>
      <c r="H993" s="2" t="str">
        <f>_xlfn.XLOOKUP(Orders[[#This Row],[Customer ID]],customers!$A$1:$A$1001,customers!$G$1:$G$1001,,0)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6"/>
        <v>15.54</v>
      </c>
      <c r="N993" t="str">
        <f t="shared" si="47"/>
        <v>Liberica</v>
      </c>
      <c r="O993" t="str">
        <f t="shared" si="45"/>
        <v>Dark</v>
      </c>
      <c r="P993" t="str">
        <f>_xlfn.XLOOKUP(Orders[[#This Row],[Customer ID]],customers!$A$1:$A$1001,customers!$I$1:$I$1001,,0)</f>
        <v>No</v>
      </c>
    </row>
    <row r="994" spans="1:16" x14ac:dyDescent="0.3">
      <c r="A994" s="2" t="s">
        <v>6096</v>
      </c>
      <c r="B994" s="3">
        <v>44276</v>
      </c>
      <c r="C994" s="2" t="s">
        <v>6097</v>
      </c>
      <c r="D994" t="s">
        <v>6164</v>
      </c>
      <c r="E994" s="2">
        <v>3</v>
      </c>
      <c r="F994" s="2">
        <f>_xlfn.XLOOKUP(C994,customers!$A$1:$A$1001,customers!B993:B1993,,0)</f>
        <v>0</v>
      </c>
      <c r="G994" s="2" t="str">
        <f>IF(_xlfn.XLOOKUP(C994,customers!$A$1:$A$1001,customers!$C$1:$C$1001,,0)=0,"",_xlfn.XLOOKUP(C994,customers!$A$1:$A$1001,customers!$C$1:$C$1001,,0))</f>
        <v/>
      </c>
      <c r="H994" s="2" t="str">
        <f>_xlfn.XLOOKUP(Orders[[#This Row],[Customer ID]],customers!$A$1:$A$1001,customers!$G$1:$G$1001,,0)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6"/>
        <v>109.36499999999999</v>
      </c>
      <c r="N994" t="str">
        <f t="shared" si="47"/>
        <v>Liberica</v>
      </c>
      <c r="O994" t="str">
        <f t="shared" si="45"/>
        <v>Light</v>
      </c>
      <c r="P994" t="str">
        <f>_xlfn.XLOOKUP(Orders[[#This Row],[Customer ID]],customers!$A$1:$A$1001,customers!$I$1:$I$1001,,0)</f>
        <v>No</v>
      </c>
    </row>
    <row r="995" spans="1:16" x14ac:dyDescent="0.3">
      <c r="A995" s="2" t="s">
        <v>6101</v>
      </c>
      <c r="B995" s="3">
        <v>44549</v>
      </c>
      <c r="C995" s="2" t="s">
        <v>6102</v>
      </c>
      <c r="D995" t="s">
        <v>6140</v>
      </c>
      <c r="E995" s="2">
        <v>6</v>
      </c>
      <c r="F995" s="2">
        <f>_xlfn.XLOOKUP(C995,customers!$A$1:$A$1001,customers!B994:B1994,,0)</f>
        <v>0</v>
      </c>
      <c r="G995" s="2" t="str">
        <f>IF(_xlfn.XLOOKUP(C995,customers!$A$1:$A$1001,customers!$C$1:$C$1001,,0)=0,"",_xlfn.XLOOKUP(C995,customers!$A$1:$A$1001,customers!$C$1:$C$1001,,0))</f>
        <v/>
      </c>
      <c r="H995" s="2" t="str">
        <f>_xlfn.XLOOKUP(Orders[[#This Row],[Customer ID]],customers!$A$1:$A$1001,customers!$G$1:$G$1001,,0)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6"/>
        <v>77.699999999999989</v>
      </c>
      <c r="N995" t="str">
        <f t="shared" si="47"/>
        <v>Arabica</v>
      </c>
      <c r="O995" t="str">
        <f t="shared" si="45"/>
        <v>Light</v>
      </c>
      <c r="P995" t="str">
        <f>_xlfn.XLOOKUP(Orders[[#This Row],[Customer ID]],customers!$A$1:$A$1001,customers!$I$1:$I$1001,,0)</f>
        <v>No</v>
      </c>
    </row>
    <row r="996" spans="1:16" x14ac:dyDescent="0.3">
      <c r="A996" s="2" t="s">
        <v>6106</v>
      </c>
      <c r="B996" s="3">
        <v>44244</v>
      </c>
      <c r="C996" s="2" t="s">
        <v>6107</v>
      </c>
      <c r="D996" t="s">
        <v>6154</v>
      </c>
      <c r="E996" s="2">
        <v>3</v>
      </c>
      <c r="F996" s="2">
        <f>_xlfn.XLOOKUP(C996,customers!$A$1:$A$1001,customers!B995:B1995,,0)</f>
        <v>0</v>
      </c>
      <c r="G996" s="2" t="str">
        <f>IF(_xlfn.XLOOKUP(C996,customers!$A$1:$A$1001,customers!$C$1:$C$1001,,0)=0,"",_xlfn.XLOOKUP(C996,customers!$A$1:$A$1001,customers!$C$1:$C$1001,,0))</f>
        <v/>
      </c>
      <c r="H996" s="2" t="str">
        <f>_xlfn.XLOOKUP(Orders[[#This Row],[Customer ID]],customers!$A$1:$A$1001,customers!$G$1:$G$1001,,0)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6"/>
        <v>8.9550000000000001</v>
      </c>
      <c r="N996" t="str">
        <f t="shared" si="47"/>
        <v>Arabica</v>
      </c>
      <c r="O996" t="str">
        <f t="shared" si="45"/>
        <v>Dark</v>
      </c>
      <c r="P996" t="str">
        <f>_xlfn.XLOOKUP(Orders[[#This Row],[Customer ID]],customers!$A$1:$A$1001,customers!$I$1:$I$1001,,0)</f>
        <v>No</v>
      </c>
    </row>
    <row r="997" spans="1:16" x14ac:dyDescent="0.3">
      <c r="A997" s="2" t="s">
        <v>6111</v>
      </c>
      <c r="B997" s="3">
        <v>43836</v>
      </c>
      <c r="C997" s="2" t="s">
        <v>6112</v>
      </c>
      <c r="D997" t="s">
        <v>6142</v>
      </c>
      <c r="E997" s="2">
        <v>1</v>
      </c>
      <c r="F997" s="2">
        <f>_xlfn.XLOOKUP(C997,customers!$A$1:$A$1001,customers!B996:B1996,,0)</f>
        <v>0</v>
      </c>
      <c r="G997" s="2" t="str">
        <f>IF(_xlfn.XLOOKUP(C997,customers!$A$1:$A$1001,customers!$C$1:$C$1001,,0)=0,"",_xlfn.XLOOKUP(C997,customers!$A$1:$A$1001,customers!$C$1:$C$1001,,0))</f>
        <v>jtewelsonrn@samsung.com</v>
      </c>
      <c r="H997" s="2" t="str">
        <f>_xlfn.XLOOKUP(Orders[[#This Row],[Customer ID]],customers!$A$1:$A$1001,customers!$G$1:$G$1001,,0)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6"/>
        <v>27.484999999999996</v>
      </c>
      <c r="N997" t="str">
        <f t="shared" si="47"/>
        <v>Robusta</v>
      </c>
      <c r="O997" t="str">
        <f t="shared" si="45"/>
        <v>Light</v>
      </c>
      <c r="P997" t="str">
        <f>_xlfn.XLOOKUP(Orders[[#This Row],[Customer ID]],customers!$A$1:$A$1001,customers!$I$1:$I$1001,,0)</f>
        <v>No</v>
      </c>
    </row>
    <row r="998" spans="1:16" x14ac:dyDescent="0.3">
      <c r="A998" s="2" t="s">
        <v>6117</v>
      </c>
      <c r="B998" s="3">
        <v>44685</v>
      </c>
      <c r="C998" s="2" t="s">
        <v>6118</v>
      </c>
      <c r="D998" t="s">
        <v>6146</v>
      </c>
      <c r="E998" s="2">
        <v>5</v>
      </c>
      <c r="F998" s="2">
        <f>_xlfn.XLOOKUP(C998,customers!$A$1:$A$1001,customers!B997:B1997,,0)</f>
        <v>0</v>
      </c>
      <c r="G998" s="2" t="str">
        <f>IF(_xlfn.XLOOKUP(C998,customers!$A$1:$A$1001,customers!$C$1:$C$1001,,0)=0,"",_xlfn.XLOOKUP(C998,customers!$A$1:$A$1001,customers!$C$1:$C$1001,,0))</f>
        <v/>
      </c>
      <c r="H998" s="2" t="str">
        <f>_xlfn.XLOOKUP(Orders[[#This Row],[Customer ID]],customers!$A$1:$A$1001,customers!$G$1:$G$1001,,0)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6"/>
        <v>29.849999999999998</v>
      </c>
      <c r="N998" t="str">
        <f t="shared" si="47"/>
        <v>Robusta</v>
      </c>
      <c r="O998" t="str">
        <f t="shared" si="45"/>
        <v>Medium</v>
      </c>
      <c r="P998" t="str">
        <f>_xlfn.XLOOKUP(Orders[[#This Row],[Customer ID]],customers!$A$1:$A$1001,customers!$I$1:$I$1001,,0)</f>
        <v>No</v>
      </c>
    </row>
    <row r="999" spans="1:16" x14ac:dyDescent="0.3">
      <c r="A999" s="2" t="s">
        <v>6122</v>
      </c>
      <c r="B999" s="3">
        <v>43749</v>
      </c>
      <c r="C999" s="2" t="s">
        <v>6118</v>
      </c>
      <c r="D999" t="s">
        <v>6157</v>
      </c>
      <c r="E999" s="2">
        <v>4</v>
      </c>
      <c r="F999" s="2">
        <f>_xlfn.XLOOKUP(C999,customers!$A$1:$A$1001,customers!B998:B1998,,0)</f>
        <v>0</v>
      </c>
      <c r="G999" s="2" t="str">
        <f>IF(_xlfn.XLOOKUP(C999,customers!$A$1:$A$1001,customers!$C$1:$C$1001,,0)=0,"",_xlfn.XLOOKUP(C999,customers!$A$1:$A$1001,customers!$C$1:$C$1001,,0))</f>
        <v/>
      </c>
      <c r="H999" s="2" t="str">
        <f>_xlfn.XLOOKUP(Orders[[#This Row],[Customer ID]],customers!$A$1:$A$1001,customers!$G$1:$G$1001,,0)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6"/>
        <v>27</v>
      </c>
      <c r="N999" t="str">
        <f t="shared" si="47"/>
        <v>Arabica</v>
      </c>
      <c r="O999" t="str">
        <f t="shared" si="45"/>
        <v>Medium</v>
      </c>
      <c r="P999" t="str">
        <f>_xlfn.XLOOKUP(Orders[[#This Row],[Customer ID]],customers!$A$1:$A$1001,customers!$I$1:$I$1001,,0)</f>
        <v>No</v>
      </c>
    </row>
    <row r="1000" spans="1:16" x14ac:dyDescent="0.3">
      <c r="A1000" s="2" t="s">
        <v>6127</v>
      </c>
      <c r="B1000" s="3">
        <v>44411</v>
      </c>
      <c r="C1000" s="2" t="s">
        <v>6128</v>
      </c>
      <c r="D1000" t="s">
        <v>6147</v>
      </c>
      <c r="E1000" s="2">
        <v>1</v>
      </c>
      <c r="F1000" s="2">
        <f>_xlfn.XLOOKUP(C1000,customers!$A$1:$A$1001,customers!B999:B1999,,0)</f>
        <v>0</v>
      </c>
      <c r="G1000" s="2" t="str">
        <f>IF(_xlfn.XLOOKUP(C1000,customers!$A$1:$A$1001,customers!$C$1:$C$1001,,0)=0,"",_xlfn.XLOOKUP(C1000,customers!$A$1:$A$1001,customers!$C$1:$C$1001,,0))</f>
        <v>njennyrq@bigcartel.com</v>
      </c>
      <c r="H1000" s="2" t="str">
        <f>_xlfn.XLOOKUP(Orders[[#This Row],[Customer ID]],customers!$A$1:$A$1001,customers!$G$1:$G$1001,,0)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6"/>
        <v>9.9499999999999993</v>
      </c>
      <c r="N1000" t="str">
        <f t="shared" si="47"/>
        <v>Arabica</v>
      </c>
      <c r="O1000" t="str">
        <f t="shared" si="45"/>
        <v>Dark</v>
      </c>
      <c r="P1000" t="str">
        <f>_xlfn.XLOOKUP(Orders[[#This Row],[Customer ID]],customers!$A$1:$A$1001,customers!$I$1:$I$1001,,0)</f>
        <v>No</v>
      </c>
    </row>
    <row r="1001" spans="1:16" x14ac:dyDescent="0.3">
      <c r="A1001" s="2" t="s">
        <v>6133</v>
      </c>
      <c r="B1001" s="3">
        <v>44119</v>
      </c>
      <c r="C1001" s="2" t="s">
        <v>6134</v>
      </c>
      <c r="D1001" t="s">
        <v>6156</v>
      </c>
      <c r="E1001" s="2">
        <v>3</v>
      </c>
      <c r="F1001" s="2">
        <f>_xlfn.XLOOKUP(C1001,customers!$A$1:$A$1001,customers!B1000:B2000,,0)</f>
        <v>0</v>
      </c>
      <c r="G1001" s="2" t="str">
        <f>IF(_xlfn.XLOOKUP(C1001,customers!$A$1:$A$1001,customers!$C$1:$C$1001,,0)=0,"",_xlfn.XLOOKUP(C1001,customers!$A$1:$A$1001,customers!$C$1:$C$1001,,0))</f>
        <v/>
      </c>
      <c r="H1001" s="2" t="str">
        <f>_xlfn.XLOOKUP(Orders[[#This Row],[Customer ID]],customers!$A$1:$A$1001,customers!$G$1:$G$1001,,0)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6"/>
        <v>12.375</v>
      </c>
      <c r="N1001" t="str">
        <f t="shared" si="47"/>
        <v>Excelsa</v>
      </c>
      <c r="O1001" t="str">
        <f t="shared" si="45"/>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CA859-85B0-4B3A-AD91-FE1774AD66E9}">
  <dimension ref="A3:F48"/>
  <sheetViews>
    <sheetView workbookViewId="0">
      <selection activeCell="A3" sqref="A3"/>
    </sheetView>
  </sheetViews>
  <sheetFormatPr defaultRowHeight="14.4" x14ac:dyDescent="0.3"/>
  <cols>
    <col min="1" max="1" width="12.5546875" bestFit="1" customWidth="1"/>
    <col min="2" max="2" width="12.3320312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6219</v>
      </c>
      <c r="C3" s="6" t="s">
        <v>6196</v>
      </c>
    </row>
    <row r="4" spans="1:6" x14ac:dyDescent="0.3">
      <c r="A4" s="6" t="s">
        <v>6214</v>
      </c>
      <c r="B4" s="6" t="s">
        <v>1</v>
      </c>
      <c r="C4" t="s">
        <v>6215</v>
      </c>
      <c r="D4" t="s">
        <v>6216</v>
      </c>
      <c r="E4" t="s">
        <v>6217</v>
      </c>
      <c r="F4" t="s">
        <v>6218</v>
      </c>
    </row>
    <row r="5" spans="1:6" x14ac:dyDescent="0.3">
      <c r="A5" t="s">
        <v>6198</v>
      </c>
      <c r="B5" s="7" t="s">
        <v>6199</v>
      </c>
      <c r="C5" s="8">
        <v>186.85499999999999</v>
      </c>
      <c r="D5" s="8">
        <v>305.97000000000003</v>
      </c>
      <c r="E5" s="8">
        <v>213.15999999999997</v>
      </c>
      <c r="F5" s="8">
        <v>123</v>
      </c>
    </row>
    <row r="6" spans="1:6" x14ac:dyDescent="0.3">
      <c r="B6" s="7" t="s">
        <v>6200</v>
      </c>
      <c r="C6" s="8">
        <v>251.96499999999997</v>
      </c>
      <c r="D6" s="8">
        <v>129.46</v>
      </c>
      <c r="E6" s="8">
        <v>434.03999999999996</v>
      </c>
      <c r="F6" s="8">
        <v>171.93999999999997</v>
      </c>
    </row>
    <row r="7" spans="1:6" x14ac:dyDescent="0.3">
      <c r="B7" s="7" t="s">
        <v>6201</v>
      </c>
      <c r="C7" s="8">
        <v>224.94499999999999</v>
      </c>
      <c r="D7" s="8">
        <v>349.12</v>
      </c>
      <c r="E7" s="8">
        <v>321.04000000000002</v>
      </c>
      <c r="F7" s="8">
        <v>126.035</v>
      </c>
    </row>
    <row r="8" spans="1:6" x14ac:dyDescent="0.3">
      <c r="B8" s="7" t="s">
        <v>6202</v>
      </c>
      <c r="C8" s="8">
        <v>307.12</v>
      </c>
      <c r="D8" s="8">
        <v>681.07499999999993</v>
      </c>
      <c r="E8" s="8">
        <v>533.70499999999993</v>
      </c>
      <c r="F8" s="8">
        <v>158.85</v>
      </c>
    </row>
    <row r="9" spans="1:6" x14ac:dyDescent="0.3">
      <c r="B9" s="7" t="s">
        <v>6203</v>
      </c>
      <c r="C9" s="8">
        <v>53.664999999999992</v>
      </c>
      <c r="D9" s="8">
        <v>83.025000000000006</v>
      </c>
      <c r="E9" s="8">
        <v>193.83499999999998</v>
      </c>
      <c r="F9" s="8">
        <v>68.039999999999992</v>
      </c>
    </row>
    <row r="10" spans="1:6" x14ac:dyDescent="0.3">
      <c r="B10" s="7" t="s">
        <v>6204</v>
      </c>
      <c r="C10" s="8">
        <v>163.01999999999998</v>
      </c>
      <c r="D10" s="8">
        <v>678.3599999999999</v>
      </c>
      <c r="E10" s="8">
        <v>171.04500000000002</v>
      </c>
      <c r="F10" s="8">
        <v>372.255</v>
      </c>
    </row>
    <row r="11" spans="1:6" x14ac:dyDescent="0.3">
      <c r="B11" s="7" t="s">
        <v>6205</v>
      </c>
      <c r="C11" s="8">
        <v>345.02</v>
      </c>
      <c r="D11" s="8">
        <v>273.86999999999995</v>
      </c>
      <c r="E11" s="8">
        <v>184.12999999999997</v>
      </c>
      <c r="F11" s="8">
        <v>201.11499999999998</v>
      </c>
    </row>
    <row r="12" spans="1:6" x14ac:dyDescent="0.3">
      <c r="B12" s="7" t="s">
        <v>6206</v>
      </c>
      <c r="C12" s="8">
        <v>334.89</v>
      </c>
      <c r="D12" s="8">
        <v>70.95</v>
      </c>
      <c r="E12" s="8">
        <v>134.23000000000002</v>
      </c>
      <c r="F12" s="8">
        <v>166.27499999999998</v>
      </c>
    </row>
    <row r="13" spans="1:6" x14ac:dyDescent="0.3">
      <c r="B13" s="7" t="s">
        <v>6207</v>
      </c>
      <c r="C13" s="8">
        <v>178.70999999999998</v>
      </c>
      <c r="D13" s="8">
        <v>166.1</v>
      </c>
      <c r="E13" s="8">
        <v>439.30999999999995</v>
      </c>
      <c r="F13" s="8">
        <v>492.9</v>
      </c>
    </row>
    <row r="14" spans="1:6" x14ac:dyDescent="0.3">
      <c r="B14" s="7" t="s">
        <v>6208</v>
      </c>
      <c r="C14" s="8">
        <v>301.98500000000001</v>
      </c>
      <c r="D14" s="8">
        <v>153.76499999999999</v>
      </c>
      <c r="E14" s="8">
        <v>215.55499999999998</v>
      </c>
      <c r="F14" s="8">
        <v>213.66499999999999</v>
      </c>
    </row>
    <row r="15" spans="1:6" x14ac:dyDescent="0.3">
      <c r="B15" s="7" t="s">
        <v>6209</v>
      </c>
      <c r="C15" s="8">
        <v>312.83499999999998</v>
      </c>
      <c r="D15" s="8">
        <v>63.249999999999993</v>
      </c>
      <c r="E15" s="8">
        <v>350.89500000000004</v>
      </c>
      <c r="F15" s="8">
        <v>96.405000000000001</v>
      </c>
    </row>
    <row r="16" spans="1:6" x14ac:dyDescent="0.3">
      <c r="B16" s="7" t="s">
        <v>6210</v>
      </c>
      <c r="C16" s="8">
        <v>265.62</v>
      </c>
      <c r="D16" s="8">
        <v>526.51499999999987</v>
      </c>
      <c r="E16" s="8">
        <v>187.06</v>
      </c>
      <c r="F16" s="8">
        <v>210.58999999999997</v>
      </c>
    </row>
    <row r="17" spans="1:6" x14ac:dyDescent="0.3">
      <c r="A17" t="s">
        <v>6211</v>
      </c>
      <c r="B17" s="7" t="s">
        <v>6199</v>
      </c>
      <c r="C17" s="8">
        <v>47.25</v>
      </c>
      <c r="D17" s="8">
        <v>65.805000000000007</v>
      </c>
      <c r="E17" s="8">
        <v>274.67500000000001</v>
      </c>
      <c r="F17" s="8">
        <v>179.22</v>
      </c>
    </row>
    <row r="18" spans="1:6" x14ac:dyDescent="0.3">
      <c r="B18" s="7" t="s">
        <v>6200</v>
      </c>
      <c r="C18" s="8">
        <v>745.44999999999993</v>
      </c>
      <c r="D18" s="8">
        <v>428.88499999999999</v>
      </c>
      <c r="E18" s="8">
        <v>194.17499999999998</v>
      </c>
      <c r="F18" s="8">
        <v>429.82999999999993</v>
      </c>
    </row>
    <row r="19" spans="1:6" x14ac:dyDescent="0.3">
      <c r="B19" s="7" t="s">
        <v>6201</v>
      </c>
      <c r="C19" s="8">
        <v>130.47</v>
      </c>
      <c r="D19" s="8">
        <v>271.48500000000001</v>
      </c>
      <c r="E19" s="8">
        <v>281.20499999999998</v>
      </c>
      <c r="F19" s="8">
        <v>231.63000000000002</v>
      </c>
    </row>
    <row r="20" spans="1:6" x14ac:dyDescent="0.3">
      <c r="B20" s="7" t="s">
        <v>6202</v>
      </c>
      <c r="C20" s="8">
        <v>27</v>
      </c>
      <c r="D20" s="8">
        <v>347.26</v>
      </c>
      <c r="E20" s="8">
        <v>147.51</v>
      </c>
      <c r="F20" s="8">
        <v>240.04</v>
      </c>
    </row>
    <row r="21" spans="1:6" x14ac:dyDescent="0.3">
      <c r="B21" s="7" t="s">
        <v>6203</v>
      </c>
      <c r="C21" s="8">
        <v>255.11499999999995</v>
      </c>
      <c r="D21" s="8">
        <v>541.73</v>
      </c>
      <c r="E21" s="8">
        <v>83.43</v>
      </c>
      <c r="F21" s="8">
        <v>59.079999999999991</v>
      </c>
    </row>
    <row r="22" spans="1:6" x14ac:dyDescent="0.3">
      <c r="B22" s="7" t="s">
        <v>6204</v>
      </c>
      <c r="C22" s="8">
        <v>584.78999999999985</v>
      </c>
      <c r="D22" s="8">
        <v>357.42999999999995</v>
      </c>
      <c r="E22" s="8">
        <v>355.34</v>
      </c>
      <c r="F22" s="8">
        <v>140.88</v>
      </c>
    </row>
    <row r="23" spans="1:6" x14ac:dyDescent="0.3">
      <c r="B23" s="7" t="s">
        <v>6205</v>
      </c>
      <c r="C23" s="8">
        <v>430.62</v>
      </c>
      <c r="D23" s="8">
        <v>227.42500000000001</v>
      </c>
      <c r="E23" s="8">
        <v>236.315</v>
      </c>
      <c r="F23" s="8">
        <v>414.58499999999992</v>
      </c>
    </row>
    <row r="24" spans="1:6" x14ac:dyDescent="0.3">
      <c r="B24" s="7" t="s">
        <v>6206</v>
      </c>
      <c r="C24" s="8">
        <v>22.5</v>
      </c>
      <c r="D24" s="8">
        <v>77.72</v>
      </c>
      <c r="E24" s="8">
        <v>60.5</v>
      </c>
      <c r="F24" s="8">
        <v>139.67999999999998</v>
      </c>
    </row>
    <row r="25" spans="1:6" x14ac:dyDescent="0.3">
      <c r="B25" s="7" t="s">
        <v>6207</v>
      </c>
      <c r="C25" s="8">
        <v>126.14999999999999</v>
      </c>
      <c r="D25" s="8">
        <v>195.11</v>
      </c>
      <c r="E25" s="8">
        <v>89.13</v>
      </c>
      <c r="F25" s="8">
        <v>302.65999999999997</v>
      </c>
    </row>
    <row r="26" spans="1:6" x14ac:dyDescent="0.3">
      <c r="B26" s="7" t="s">
        <v>6208</v>
      </c>
      <c r="C26" s="8">
        <v>376.03</v>
      </c>
      <c r="D26" s="8">
        <v>523.24</v>
      </c>
      <c r="E26" s="8">
        <v>440.96499999999997</v>
      </c>
      <c r="F26" s="8">
        <v>174.46999999999997</v>
      </c>
    </row>
    <row r="27" spans="1:6" x14ac:dyDescent="0.3">
      <c r="B27" s="7" t="s">
        <v>6209</v>
      </c>
      <c r="C27" s="8">
        <v>515.17999999999995</v>
      </c>
      <c r="D27" s="8">
        <v>142.56</v>
      </c>
      <c r="E27" s="8">
        <v>347.03999999999996</v>
      </c>
      <c r="F27" s="8">
        <v>104.08499999999999</v>
      </c>
    </row>
    <row r="28" spans="1:6" x14ac:dyDescent="0.3">
      <c r="B28" s="7" t="s">
        <v>6210</v>
      </c>
      <c r="C28" s="8">
        <v>95.859999999999985</v>
      </c>
      <c r="D28" s="8">
        <v>484.76</v>
      </c>
      <c r="E28" s="8">
        <v>94.17</v>
      </c>
      <c r="F28" s="8">
        <v>77.10499999999999</v>
      </c>
    </row>
    <row r="29" spans="1:6" x14ac:dyDescent="0.3">
      <c r="A29" t="s">
        <v>6212</v>
      </c>
      <c r="B29" s="7" t="s">
        <v>6199</v>
      </c>
      <c r="C29" s="8">
        <v>258.34500000000003</v>
      </c>
      <c r="D29" s="8">
        <v>139.625</v>
      </c>
      <c r="E29" s="8">
        <v>279.52000000000004</v>
      </c>
      <c r="F29" s="8">
        <v>160.19499999999999</v>
      </c>
    </row>
    <row r="30" spans="1:6" x14ac:dyDescent="0.3">
      <c r="B30" s="7" t="s">
        <v>6200</v>
      </c>
      <c r="C30" s="8">
        <v>342.2</v>
      </c>
      <c r="D30" s="8">
        <v>284.24999999999994</v>
      </c>
      <c r="E30" s="8">
        <v>251.83</v>
      </c>
      <c r="F30" s="8">
        <v>80.550000000000011</v>
      </c>
    </row>
    <row r="31" spans="1:6" x14ac:dyDescent="0.3">
      <c r="B31" s="7" t="s">
        <v>6201</v>
      </c>
      <c r="C31" s="8">
        <v>418.30499999999989</v>
      </c>
      <c r="D31" s="8">
        <v>468.125</v>
      </c>
      <c r="E31" s="8">
        <v>405.05500000000006</v>
      </c>
      <c r="F31" s="8">
        <v>253.15499999999997</v>
      </c>
    </row>
    <row r="32" spans="1:6" x14ac:dyDescent="0.3">
      <c r="B32" s="7" t="s">
        <v>6202</v>
      </c>
      <c r="C32" s="8">
        <v>102.32999999999998</v>
      </c>
      <c r="D32" s="8">
        <v>242.14000000000001</v>
      </c>
      <c r="E32" s="8">
        <v>554.875</v>
      </c>
      <c r="F32" s="8">
        <v>106.23999999999998</v>
      </c>
    </row>
    <row r="33" spans="1:6" x14ac:dyDescent="0.3">
      <c r="B33" s="7" t="s">
        <v>6203</v>
      </c>
      <c r="C33" s="8">
        <v>234.71999999999997</v>
      </c>
      <c r="D33" s="8">
        <v>133.08000000000001</v>
      </c>
      <c r="E33" s="8">
        <v>267.2</v>
      </c>
      <c r="F33" s="8">
        <v>272.68999999999994</v>
      </c>
    </row>
    <row r="34" spans="1:6" x14ac:dyDescent="0.3">
      <c r="B34" s="7" t="s">
        <v>6204</v>
      </c>
      <c r="C34" s="8">
        <v>430.39</v>
      </c>
      <c r="D34" s="8">
        <v>136.20500000000001</v>
      </c>
      <c r="E34" s="8">
        <v>209.6</v>
      </c>
      <c r="F34" s="8">
        <v>88.334999999999994</v>
      </c>
    </row>
    <row r="35" spans="1:6" x14ac:dyDescent="0.3">
      <c r="B35" s="7" t="s">
        <v>6205</v>
      </c>
      <c r="C35" s="8">
        <v>109.005</v>
      </c>
      <c r="D35" s="8">
        <v>393.57499999999999</v>
      </c>
      <c r="E35" s="8">
        <v>61.034999999999997</v>
      </c>
      <c r="F35" s="8">
        <v>199.48999999999998</v>
      </c>
    </row>
    <row r="36" spans="1:6" x14ac:dyDescent="0.3">
      <c r="B36" s="7" t="s">
        <v>6206</v>
      </c>
      <c r="C36" s="8">
        <v>287.52499999999998</v>
      </c>
      <c r="D36" s="8">
        <v>288.67</v>
      </c>
      <c r="E36" s="8">
        <v>125.58</v>
      </c>
      <c r="F36" s="8">
        <v>374.13499999999999</v>
      </c>
    </row>
    <row r="37" spans="1:6" x14ac:dyDescent="0.3">
      <c r="B37" s="7" t="s">
        <v>6207</v>
      </c>
      <c r="C37" s="8">
        <v>840.92999999999984</v>
      </c>
      <c r="D37" s="8">
        <v>409.875</v>
      </c>
      <c r="E37" s="8">
        <v>171.32999999999998</v>
      </c>
      <c r="F37" s="8">
        <v>221.43999999999997</v>
      </c>
    </row>
    <row r="38" spans="1:6" x14ac:dyDescent="0.3">
      <c r="B38" s="7" t="s">
        <v>6208</v>
      </c>
      <c r="C38" s="8">
        <v>299.07</v>
      </c>
      <c r="D38" s="8">
        <v>260.32499999999999</v>
      </c>
      <c r="E38" s="8">
        <v>584.64</v>
      </c>
      <c r="F38" s="8">
        <v>256.36500000000001</v>
      </c>
    </row>
    <row r="39" spans="1:6" x14ac:dyDescent="0.3">
      <c r="B39" s="7" t="s">
        <v>6209</v>
      </c>
      <c r="C39" s="8">
        <v>323.32499999999999</v>
      </c>
      <c r="D39" s="8">
        <v>565.57000000000005</v>
      </c>
      <c r="E39" s="8">
        <v>537.80999999999995</v>
      </c>
      <c r="F39" s="8">
        <v>189.47499999999999</v>
      </c>
    </row>
    <row r="40" spans="1:6" x14ac:dyDescent="0.3">
      <c r="B40" s="7" t="s">
        <v>6210</v>
      </c>
      <c r="C40" s="8">
        <v>399.48499999999996</v>
      </c>
      <c r="D40" s="8">
        <v>148.19999999999999</v>
      </c>
      <c r="E40" s="8">
        <v>388.21999999999997</v>
      </c>
      <c r="F40" s="8">
        <v>212.07499999999999</v>
      </c>
    </row>
    <row r="41" spans="1:6" x14ac:dyDescent="0.3">
      <c r="A41" t="s">
        <v>6213</v>
      </c>
      <c r="B41" s="7" t="s">
        <v>6199</v>
      </c>
      <c r="C41" s="8">
        <v>112.69499999999999</v>
      </c>
      <c r="D41" s="8">
        <v>166.32</v>
      </c>
      <c r="E41" s="8">
        <v>843.71499999999992</v>
      </c>
      <c r="F41" s="8">
        <v>146.685</v>
      </c>
    </row>
    <row r="42" spans="1:6" x14ac:dyDescent="0.3">
      <c r="B42" s="7" t="s">
        <v>6200</v>
      </c>
      <c r="C42" s="8">
        <v>114.87999999999998</v>
      </c>
      <c r="D42" s="8">
        <v>133.815</v>
      </c>
      <c r="E42" s="8">
        <v>91.175000000000011</v>
      </c>
      <c r="F42" s="8">
        <v>53.759999999999991</v>
      </c>
    </row>
    <row r="43" spans="1:6" x14ac:dyDescent="0.3">
      <c r="B43" s="7" t="s">
        <v>6201</v>
      </c>
      <c r="C43" s="8">
        <v>277.76</v>
      </c>
      <c r="D43" s="8">
        <v>175.41</v>
      </c>
      <c r="E43" s="8">
        <v>462.50999999999993</v>
      </c>
      <c r="F43" s="8">
        <v>399.52499999999998</v>
      </c>
    </row>
    <row r="44" spans="1:6" x14ac:dyDescent="0.3">
      <c r="B44" s="7" t="s">
        <v>6202</v>
      </c>
      <c r="C44" s="8">
        <v>197.89499999999998</v>
      </c>
      <c r="D44" s="8">
        <v>289.755</v>
      </c>
      <c r="E44" s="8">
        <v>88.545000000000002</v>
      </c>
      <c r="F44" s="8">
        <v>200.25499999999997</v>
      </c>
    </row>
    <row r="45" spans="1:6" x14ac:dyDescent="0.3">
      <c r="B45" s="7" t="s">
        <v>6203</v>
      </c>
      <c r="C45" s="8">
        <v>193.11499999999998</v>
      </c>
      <c r="D45" s="8">
        <v>212.49499999999998</v>
      </c>
      <c r="E45" s="8">
        <v>292.29000000000002</v>
      </c>
      <c r="F45" s="8">
        <v>304.46999999999997</v>
      </c>
    </row>
    <row r="46" spans="1:6" x14ac:dyDescent="0.3">
      <c r="B46" s="7" t="s">
        <v>6204</v>
      </c>
      <c r="C46" s="8">
        <v>179.79</v>
      </c>
      <c r="D46" s="8">
        <v>426.2</v>
      </c>
      <c r="E46" s="8">
        <v>170.08999999999997</v>
      </c>
      <c r="F46" s="8">
        <v>379.31</v>
      </c>
    </row>
    <row r="47" spans="1:6" x14ac:dyDescent="0.3">
      <c r="B47" s="7" t="s">
        <v>6205</v>
      </c>
      <c r="C47" s="8">
        <v>247.28999999999996</v>
      </c>
      <c r="D47" s="8">
        <v>246.685</v>
      </c>
      <c r="E47" s="8">
        <v>271.05499999999995</v>
      </c>
      <c r="F47" s="8">
        <v>141.69999999999999</v>
      </c>
    </row>
    <row r="48" spans="1:6" x14ac:dyDescent="0.3">
      <c r="B48" s="7" t="s">
        <v>6206</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4465E-A6C7-405F-BC54-9BADE7230C4A}">
  <dimension ref="A3:B6"/>
  <sheetViews>
    <sheetView workbookViewId="0">
      <selection activeCell="A3" sqref="A3"/>
    </sheetView>
  </sheetViews>
  <sheetFormatPr defaultRowHeight="14.4" x14ac:dyDescent="0.3"/>
  <cols>
    <col min="1" max="1" width="14" bestFit="1" customWidth="1"/>
    <col min="2" max="3" width="11.6640625" bestFit="1" customWidth="1"/>
    <col min="4" max="4" width="7" bestFit="1" customWidth="1"/>
    <col min="5" max="5" width="7.44140625" bestFit="1" customWidth="1"/>
    <col min="6" max="6" width="7.88671875" bestFit="1" customWidth="1"/>
  </cols>
  <sheetData>
    <row r="3" spans="1:2" x14ac:dyDescent="0.3">
      <c r="A3" s="6" t="s">
        <v>7</v>
      </c>
      <c r="B3" t="s">
        <v>6219</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7831C-25C6-4A62-B849-1D5E1F10AF50}">
  <dimension ref="A3:B8"/>
  <sheetViews>
    <sheetView workbookViewId="0">
      <selection activeCell="A3" sqref="A3"/>
    </sheetView>
  </sheetViews>
  <sheetFormatPr defaultRowHeight="14.4" x14ac:dyDescent="0.3"/>
  <cols>
    <col min="1" max="1" width="14.88671875" bestFit="1" customWidth="1"/>
    <col min="2" max="3" width="11.6640625" bestFit="1" customWidth="1"/>
    <col min="4" max="4" width="7" bestFit="1" customWidth="1"/>
    <col min="5" max="5" width="7.44140625" bestFit="1" customWidth="1"/>
    <col min="6" max="6" width="7.88671875" bestFit="1" customWidth="1"/>
  </cols>
  <sheetData>
    <row r="3" spans="1:2" x14ac:dyDescent="0.3">
      <c r="A3" s="6" t="s">
        <v>3</v>
      </c>
      <c r="B3" t="s">
        <v>6219</v>
      </c>
    </row>
    <row r="4" spans="1:2" x14ac:dyDescent="0.3">
      <c r="A4" t="s">
        <v>3752</v>
      </c>
      <c r="B4" s="9">
        <v>278.01</v>
      </c>
    </row>
    <row r="5" spans="1:2" x14ac:dyDescent="0.3">
      <c r="A5" t="s">
        <v>1597</v>
      </c>
      <c r="B5" s="9">
        <v>281.67499999999995</v>
      </c>
    </row>
    <row r="6" spans="1:2" x14ac:dyDescent="0.3">
      <c r="A6" t="s">
        <v>2586</v>
      </c>
      <c r="B6" s="9">
        <v>289.11</v>
      </c>
    </row>
    <row r="7" spans="1:2" x14ac:dyDescent="0.3">
      <c r="A7" t="s">
        <v>5764</v>
      </c>
      <c r="B7" s="9">
        <v>307.04499999999996</v>
      </c>
    </row>
    <row r="8" spans="1:2" x14ac:dyDescent="0.3">
      <c r="A8" t="s">
        <v>5113</v>
      </c>
      <c r="B8" s="9">
        <v>317.06999999999994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FB224-F56B-4669-B664-1910C641C6C9}">
  <dimension ref="B1:V4"/>
  <sheetViews>
    <sheetView showGridLines="0" tabSelected="1" zoomScale="85" zoomScaleNormal="85" workbookViewId="0">
      <selection activeCell="AB16" sqref="AB16"/>
    </sheetView>
  </sheetViews>
  <sheetFormatPr defaultRowHeight="14.4" x14ac:dyDescent="0.3"/>
  <cols>
    <col min="1" max="1" width="1.77734375" customWidth="1"/>
    <col min="5" max="7" width="8.88671875" customWidth="1"/>
    <col min="17" max="18" width="8.88671875" customWidth="1"/>
  </cols>
  <sheetData>
    <row r="1" spans="2:22" ht="4.95" customHeight="1" x14ac:dyDescent="0.3"/>
    <row r="2" spans="2:22" x14ac:dyDescent="0.3">
      <c r="B2" s="10" t="s">
        <v>6220</v>
      </c>
      <c r="C2" s="11"/>
      <c r="D2" s="11"/>
      <c r="E2" s="11"/>
      <c r="F2" s="11"/>
      <c r="G2" s="11"/>
      <c r="H2" s="11"/>
      <c r="I2" s="11"/>
      <c r="J2" s="11"/>
      <c r="K2" s="11"/>
      <c r="L2" s="11"/>
      <c r="M2" s="11"/>
      <c r="N2" s="11"/>
      <c r="O2" s="11"/>
      <c r="P2" s="11"/>
      <c r="Q2" s="11"/>
      <c r="R2" s="11"/>
      <c r="S2" s="11"/>
      <c r="T2" s="11"/>
      <c r="U2" s="11"/>
      <c r="V2" s="11"/>
    </row>
    <row r="3" spans="2:22" x14ac:dyDescent="0.3">
      <c r="B3" s="11"/>
      <c r="C3" s="11"/>
      <c r="D3" s="11"/>
      <c r="E3" s="11"/>
      <c r="F3" s="11"/>
      <c r="G3" s="11"/>
      <c r="H3" s="11"/>
      <c r="I3" s="11"/>
      <c r="J3" s="11"/>
      <c r="K3" s="11"/>
      <c r="L3" s="11"/>
      <c r="M3" s="11"/>
      <c r="N3" s="11"/>
      <c r="O3" s="11"/>
      <c r="P3" s="11"/>
      <c r="Q3" s="11"/>
      <c r="R3" s="11"/>
      <c r="S3" s="11"/>
      <c r="T3" s="11"/>
      <c r="U3" s="11"/>
      <c r="V3" s="11"/>
    </row>
    <row r="4" spans="2:22" x14ac:dyDescent="0.3">
      <c r="B4" s="11"/>
      <c r="C4" s="11"/>
      <c r="D4" s="11"/>
      <c r="E4" s="11"/>
      <c r="F4" s="11"/>
      <c r="G4" s="11"/>
      <c r="H4" s="11"/>
      <c r="I4" s="11"/>
      <c r="J4" s="11"/>
      <c r="K4" s="11"/>
      <c r="L4" s="11"/>
      <c r="M4" s="11"/>
      <c r="N4" s="11"/>
      <c r="O4" s="11"/>
      <c r="P4" s="11"/>
      <c r="Q4" s="11"/>
      <c r="R4" s="11"/>
      <c r="S4" s="11"/>
      <c r="T4" s="11"/>
      <c r="U4" s="11"/>
      <c r="V4" s="11"/>
    </row>
  </sheetData>
  <mergeCells count="1">
    <mergeCell ref="B2:V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TotalSales</vt:lpstr>
      <vt:lpstr>CountryBarChart</vt:lpstr>
      <vt:lpstr>Top5Customers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Robiul Islam Robin</cp:lastModifiedBy>
  <cp:revision/>
  <dcterms:created xsi:type="dcterms:W3CDTF">2022-11-26T09:51:45Z</dcterms:created>
  <dcterms:modified xsi:type="dcterms:W3CDTF">2024-11-10T13:12:54Z</dcterms:modified>
  <cp:category/>
  <cp:contentStatus/>
</cp:coreProperties>
</file>