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Chemistry\"/>
    </mc:Choice>
  </mc:AlternateContent>
  <xr:revisionPtr revIDLastSave="0" documentId="13_ncr:40001_{D4837E37-0003-4558-8D5A-AE14EF8775EC}" xr6:coauthVersionLast="36" xr6:coauthVersionMax="36" xr10:uidLastSave="{00000000-0000-0000-0000-000000000000}"/>
  <bookViews>
    <workbookView xWindow="0" yWindow="0" windowWidth="26970" windowHeight="9315" activeTab="2"/>
  </bookViews>
  <sheets>
    <sheet name="Detailed" sheetId="1" r:id="rId1"/>
    <sheet name="Simplified" sheetId="2" r:id="rId2"/>
    <sheet name="Simplfied no intercep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3" l="1"/>
  <c r="C25" i="3"/>
  <c r="D25" i="3"/>
  <c r="E25" i="3"/>
  <c r="F25" i="3"/>
  <c r="G25" i="3"/>
  <c r="A25" i="3"/>
  <c r="A21" i="3"/>
  <c r="B21" i="3"/>
  <c r="C21" i="3"/>
  <c r="D21" i="3"/>
  <c r="E21" i="3"/>
  <c r="F21" i="3"/>
  <c r="G21" i="3"/>
  <c r="A22" i="3"/>
  <c r="D22" i="3" s="1"/>
  <c r="B22" i="3"/>
  <c r="C22" i="3"/>
  <c r="F22" i="3"/>
  <c r="G22" i="3"/>
  <c r="A23" i="3"/>
  <c r="B23" i="3"/>
  <c r="C23" i="3"/>
  <c r="D23" i="3"/>
  <c r="E23" i="3"/>
  <c r="F23" i="3"/>
  <c r="G23" i="3"/>
  <c r="B20" i="3"/>
  <c r="A20" i="3"/>
  <c r="E22" i="3" l="1"/>
  <c r="D20" i="3" l="1"/>
  <c r="E20" i="3"/>
  <c r="F20" i="3"/>
  <c r="G20" i="3"/>
  <c r="C20" i="3"/>
  <c r="A15" i="3"/>
  <c r="B15" i="3"/>
  <c r="A16" i="3"/>
  <c r="B16" i="3"/>
  <c r="A17" i="3"/>
  <c r="B17" i="3"/>
  <c r="B14" i="3"/>
  <c r="A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D14" i="3"/>
  <c r="E14" i="3"/>
  <c r="F14" i="3"/>
  <c r="G14" i="3"/>
  <c r="C14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D8" i="3"/>
  <c r="E8" i="3"/>
  <c r="F8" i="3"/>
  <c r="G8" i="3"/>
  <c r="C8" i="3"/>
  <c r="B11" i="3"/>
  <c r="A11" i="3"/>
  <c r="B10" i="3"/>
  <c r="A10" i="3"/>
  <c r="B9" i="3"/>
  <c r="A9" i="3"/>
  <c r="B8" i="3"/>
  <c r="A8" i="3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D9" i="2"/>
  <c r="E9" i="2"/>
  <c r="F9" i="2"/>
  <c r="G9" i="2"/>
  <c r="C9" i="2"/>
  <c r="B12" i="2"/>
  <c r="A12" i="2"/>
  <c r="B11" i="2"/>
  <c r="A11" i="2"/>
  <c r="B10" i="2"/>
  <c r="A10" i="2"/>
  <c r="B9" i="2"/>
  <c r="A9" i="2"/>
  <c r="E12" i="1"/>
  <c r="E13" i="1"/>
  <c r="E14" i="1"/>
  <c r="E11" i="1"/>
  <c r="C11" i="1"/>
</calcChain>
</file>

<file path=xl/sharedStrings.xml><?xml version="1.0" encoding="utf-8"?>
<sst xmlns="http://schemas.openxmlformats.org/spreadsheetml/2006/main" count="49" uniqueCount="21">
  <si>
    <t>Ethylene</t>
  </si>
  <si>
    <t>Propylene</t>
  </si>
  <si>
    <t>C4</t>
  </si>
  <si>
    <t>aromatics</t>
  </si>
  <si>
    <t>gas/h2</t>
  </si>
  <si>
    <t>propane</t>
  </si>
  <si>
    <t>butane</t>
  </si>
  <si>
    <t>naphta</t>
  </si>
  <si>
    <t>gasoline</t>
  </si>
  <si>
    <t>intercept</t>
  </si>
  <si>
    <t>Naphta</t>
  </si>
  <si>
    <t>Propane</t>
  </si>
  <si>
    <t>Gasoline</t>
  </si>
  <si>
    <t>Butane</t>
  </si>
  <si>
    <t>On retrouve bien les productions historiques</t>
  </si>
  <si>
    <t>gas</t>
  </si>
  <si>
    <t>oil</t>
  </si>
  <si>
    <t>Rsq</t>
  </si>
  <si>
    <t>Oil</t>
  </si>
  <si>
    <t>Gas</t>
  </si>
  <si>
    <t>On retrouve à peu près les productions historiques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</si>
</sst>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70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70" fontId="0" fillId="0" borderId="0" xfId="0" applyNumberFormat="1"/>
    <xf numFmtId="170" fontId="3" fillId="0" borderId="0" xfId="0" applyNumberFormat="1" applyFont="1" applyAlignment="1">
      <alignment vertical="center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0" fontId="0" fillId="2" borderId="0" xfId="0" applyFill="1"/>
    <xf numFmtId="1" fontId="0" fillId="3" borderId="0" xfId="0" applyNumberFormat="1" applyFill="1"/>
    <xf numFmtId="0" fontId="2" fillId="0" borderId="0" xfId="0" applyFont="1" applyAlignment="1">
      <alignment horizontal="center" wrapText="1"/>
    </xf>
    <xf numFmtId="1" fontId="3" fillId="0" borderId="0" xfId="0" applyNumberFormat="1" applyFont="1" applyAlignment="1">
      <alignment vertical="center"/>
    </xf>
    <xf numFmtId="0" fontId="0" fillId="3" borderId="0" xfId="0" applyFill="1"/>
    <xf numFmtId="9" fontId="0" fillId="3" borderId="0" xfId="2" applyFont="1" applyFill="1"/>
    <xf numFmtId="9" fontId="0" fillId="2" borderId="0" xfId="2" applyFont="1" applyFill="1"/>
    <xf numFmtId="43" fontId="0" fillId="2" borderId="0" xfId="1" applyFont="1" applyFill="1"/>
    <xf numFmtId="43" fontId="2" fillId="2" borderId="0" xfId="0" applyNumberFormat="1" applyFont="1" applyFill="1"/>
    <xf numFmtId="43" fontId="2" fillId="3" borderId="0" xfId="0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1" sqref="F11:H12"/>
    </sheetView>
  </sheetViews>
  <sheetFormatPr baseColWidth="10" defaultRowHeight="15"/>
  <cols>
    <col min="2" max="2" width="12" bestFit="1" customWidth="1"/>
    <col min="4" max="4" width="12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>
      <c r="A2" t="s">
        <v>5</v>
      </c>
      <c r="B2" s="3">
        <v>6.9889480000000004E-2</v>
      </c>
      <c r="C2" s="4">
        <v>1.1240490000000001E-2</v>
      </c>
      <c r="D2" s="4">
        <v>-3.39216E-3</v>
      </c>
      <c r="E2" s="4">
        <v>-2.3924339999999999E-2</v>
      </c>
      <c r="F2" s="4">
        <v>-2.20155E-3</v>
      </c>
    </row>
    <row r="3" spans="1:8">
      <c r="A3" t="s">
        <v>6</v>
      </c>
      <c r="B3" s="4">
        <v>-3.4124479999999999E-2</v>
      </c>
      <c r="C3" s="4">
        <v>5.3856969999999997E-2</v>
      </c>
      <c r="D3" s="4">
        <v>7.9300850000000006E-2</v>
      </c>
      <c r="E3" s="4">
        <v>-3.4986820000000002E-2</v>
      </c>
      <c r="F3" s="4">
        <v>6.4850899999999998E-3</v>
      </c>
    </row>
    <row r="4" spans="1:8">
      <c r="A4" t="s">
        <v>7</v>
      </c>
      <c r="B4" s="4">
        <v>0.46755204</v>
      </c>
      <c r="C4" s="4">
        <v>0.24856971</v>
      </c>
      <c r="D4" s="4">
        <v>0.15566067</v>
      </c>
      <c r="E4" s="4">
        <v>0.35800705999999999</v>
      </c>
      <c r="F4" s="4">
        <v>0.16411165</v>
      </c>
    </row>
    <row r="5" spans="1:8">
      <c r="A5" t="s">
        <v>8</v>
      </c>
      <c r="B5" s="4">
        <v>-0.30531450999999998</v>
      </c>
      <c r="C5" s="4">
        <v>-5.5902140000000003E-2</v>
      </c>
      <c r="D5" s="4">
        <v>3.0159700000000002E-3</v>
      </c>
      <c r="E5" s="4">
        <v>0.14912758000000001</v>
      </c>
      <c r="F5" s="4">
        <v>1.878092E-2</v>
      </c>
    </row>
    <row r="6" spans="1:8">
      <c r="A6" t="s">
        <v>9</v>
      </c>
      <c r="B6">
        <v>639</v>
      </c>
      <c r="C6">
        <v>324</v>
      </c>
      <c r="D6">
        <v>172</v>
      </c>
      <c r="E6">
        <v>226</v>
      </c>
      <c r="F6">
        <v>594</v>
      </c>
    </row>
    <row r="10" spans="1:8">
      <c r="A10" t="s">
        <v>10</v>
      </c>
      <c r="B10" t="s">
        <v>11</v>
      </c>
      <c r="C10" t="s">
        <v>12</v>
      </c>
      <c r="D10" t="s">
        <v>13</v>
      </c>
      <c r="E10" t="s">
        <v>0</v>
      </c>
    </row>
    <row r="11" spans="1:8">
      <c r="A11" s="5">
        <v>4437</v>
      </c>
      <c r="B11" s="5">
        <v>401</v>
      </c>
      <c r="C11" s="5">
        <f>1299</f>
        <v>1299</v>
      </c>
      <c r="D11" s="5">
        <v>1396</v>
      </c>
      <c r="E11" s="6">
        <f>$B$4*A11+$B$5*C11+B11*$B$2+$B$6+D11*$B$3</f>
        <v>2297.3127603900002</v>
      </c>
      <c r="F11" s="7" t="s">
        <v>14</v>
      </c>
      <c r="G11" s="7"/>
      <c r="H11" s="7"/>
    </row>
    <row r="12" spans="1:8">
      <c r="A12" s="5">
        <v>5085</v>
      </c>
      <c r="B12" s="5">
        <v>411</v>
      </c>
      <c r="C12" s="5">
        <v>1325</v>
      </c>
      <c r="D12" s="5">
        <v>1271</v>
      </c>
      <c r="E12" s="6">
        <f>$B$4*A12+$B$5*C12+B12*$B$2+$B$6+D12*$B$3</f>
        <v>2597.3127598500005</v>
      </c>
      <c r="F12" s="7"/>
      <c r="G12" s="7"/>
      <c r="H12" s="7"/>
    </row>
    <row r="13" spans="1:8">
      <c r="A13" s="5">
        <v>4030</v>
      </c>
      <c r="B13" s="5">
        <v>440</v>
      </c>
      <c r="C13" s="5">
        <v>1101</v>
      </c>
      <c r="D13" s="5">
        <v>1334</v>
      </c>
      <c r="E13" s="6">
        <f t="shared" ref="E12:E14" si="0">$B$4*A13+$B$5*C13+B13*$B$2+$B$6+D13*$B$3</f>
        <v>2172.3127605700001</v>
      </c>
    </row>
    <row r="14" spans="1:8">
      <c r="A14" s="5">
        <v>4312</v>
      </c>
      <c r="B14" s="5">
        <v>451</v>
      </c>
      <c r="C14" s="5">
        <v>941</v>
      </c>
      <c r="D14" s="5">
        <v>1758</v>
      </c>
      <c r="E14" s="6">
        <f t="shared" si="0"/>
        <v>2339.3127622100001</v>
      </c>
    </row>
  </sheetData>
  <mergeCells count="1">
    <mergeCell ref="F11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L12"/>
    </sheetView>
  </sheetViews>
  <sheetFormatPr baseColWidth="10"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>
      <c r="A2" t="s">
        <v>15</v>
      </c>
      <c r="B2" s="1">
        <v>0.32319999999999999</v>
      </c>
      <c r="C2" s="2">
        <v>0.19109999999999999</v>
      </c>
      <c r="D2" s="2">
        <v>0.14549999999999999</v>
      </c>
      <c r="E2" s="2">
        <v>6.0900000000000003E-2</v>
      </c>
      <c r="F2" s="2">
        <v>7.2499999999999995E-2</v>
      </c>
    </row>
    <row r="3" spans="1:11">
      <c r="A3" t="s">
        <v>16</v>
      </c>
      <c r="B3" s="2">
        <v>0.35189999999999999</v>
      </c>
      <c r="C3" s="2">
        <v>0.20480000000000001</v>
      </c>
      <c r="D3" s="2">
        <v>0.13500000000000001</v>
      </c>
      <c r="E3" s="2">
        <v>0.3271</v>
      </c>
      <c r="F3" s="2">
        <v>0.14299999999999999</v>
      </c>
    </row>
    <row r="4" spans="1:11">
      <c r="A4" t="s">
        <v>9</v>
      </c>
      <c r="B4" s="8">
        <v>-233</v>
      </c>
      <c r="C4" s="8">
        <v>-59</v>
      </c>
      <c r="D4" s="8">
        <v>-48</v>
      </c>
      <c r="E4" s="4">
        <v>-18</v>
      </c>
      <c r="F4" s="8">
        <v>417</v>
      </c>
    </row>
    <row r="5" spans="1:11">
      <c r="A5" t="s">
        <v>17</v>
      </c>
      <c r="B5" s="2">
        <v>0.93189999999999995</v>
      </c>
      <c r="C5" s="2">
        <v>0.97119999999999995</v>
      </c>
      <c r="D5" s="2">
        <v>0.98599999999999999</v>
      </c>
      <c r="E5" s="4">
        <v>0.99539999999999995</v>
      </c>
      <c r="F5" s="4">
        <v>0.98750000000000004</v>
      </c>
    </row>
    <row r="6" spans="1:11">
      <c r="B6" s="4"/>
      <c r="C6" s="4"/>
      <c r="D6" s="4"/>
      <c r="E6" s="4"/>
      <c r="F6" s="4"/>
    </row>
    <row r="8" spans="1:11">
      <c r="A8" t="s">
        <v>19</v>
      </c>
      <c r="B8" t="s">
        <v>18</v>
      </c>
      <c r="C8" t="s">
        <v>0</v>
      </c>
      <c r="D8" t="s">
        <v>1</v>
      </c>
      <c r="E8" t="s">
        <v>2</v>
      </c>
      <c r="F8" t="s">
        <v>3</v>
      </c>
      <c r="G8" t="s">
        <v>4</v>
      </c>
    </row>
    <row r="9" spans="1:11">
      <c r="A9" s="5">
        <f>401+1396</f>
        <v>1797</v>
      </c>
      <c r="B9" s="5">
        <f>4437+1299</f>
        <v>5736</v>
      </c>
      <c r="C9" s="9">
        <f>B$2*$A9+B$3*$B9+B$4</f>
        <v>2366.2887999999998</v>
      </c>
      <c r="D9" s="9">
        <f t="shared" ref="D9:G9" si="0">C$2*$A9+C$3*$B9+C$4</f>
        <v>1459.1395</v>
      </c>
      <c r="E9" s="9">
        <f t="shared" si="0"/>
        <v>987.82349999999997</v>
      </c>
      <c r="F9" s="9">
        <f t="shared" si="0"/>
        <v>1967.6829</v>
      </c>
      <c r="G9" s="9">
        <f t="shared" si="0"/>
        <v>1367.5304999999998</v>
      </c>
    </row>
    <row r="10" spans="1:11">
      <c r="A10" s="5">
        <f>411+1271</f>
        <v>1682</v>
      </c>
      <c r="B10" s="5">
        <f>5085+1325</f>
        <v>6410</v>
      </c>
      <c r="C10" s="9">
        <f t="shared" ref="C10:G10" si="1">B$2*$A10+B$3*$B10+B$4</f>
        <v>2566.3014000000003</v>
      </c>
      <c r="D10" s="9">
        <f t="shared" si="1"/>
        <v>1575.1982</v>
      </c>
      <c r="E10" s="9">
        <f t="shared" si="1"/>
        <v>1062.0810000000001</v>
      </c>
      <c r="F10" s="9">
        <f t="shared" si="1"/>
        <v>2181.1447999999996</v>
      </c>
      <c r="G10" s="9">
        <f t="shared" si="1"/>
        <v>1455.5749999999998</v>
      </c>
      <c r="I10" s="7" t="s">
        <v>20</v>
      </c>
      <c r="J10" s="7"/>
      <c r="K10" s="7"/>
    </row>
    <row r="11" spans="1:11">
      <c r="A11" s="5">
        <f>440+1334</f>
        <v>1774</v>
      </c>
      <c r="B11" s="5">
        <f>4030+1101</f>
        <v>5131</v>
      </c>
      <c r="C11" s="9">
        <f t="shared" ref="C11:G11" si="2">B$2*$A11+B$3*$B11+B$4</f>
        <v>2145.9557</v>
      </c>
      <c r="D11" s="9">
        <f t="shared" si="2"/>
        <v>1330.8402000000001</v>
      </c>
      <c r="E11" s="9">
        <f t="shared" si="2"/>
        <v>902.80200000000002</v>
      </c>
      <c r="F11" s="9">
        <f t="shared" si="2"/>
        <v>1768.3867</v>
      </c>
      <c r="G11" s="9">
        <f t="shared" si="2"/>
        <v>1279.348</v>
      </c>
      <c r="I11" s="7"/>
      <c r="J11" s="7"/>
      <c r="K11" s="7"/>
    </row>
    <row r="12" spans="1:11">
      <c r="A12" s="5">
        <f>451+1758</f>
        <v>2209</v>
      </c>
      <c r="B12" s="5">
        <f>4312+941</f>
        <v>5253</v>
      </c>
      <c r="C12" s="9">
        <f t="shared" ref="C12:G12" si="3">B$2*$A12+B$3*$B12+B$4</f>
        <v>2329.4794999999999</v>
      </c>
      <c r="D12" s="9">
        <f t="shared" si="3"/>
        <v>1438.9542999999999</v>
      </c>
      <c r="E12" s="9">
        <f t="shared" si="3"/>
        <v>982.56449999999995</v>
      </c>
      <c r="F12" s="9">
        <f t="shared" si="3"/>
        <v>1834.7844</v>
      </c>
      <c r="G12" s="9">
        <f t="shared" si="3"/>
        <v>1328.3315</v>
      </c>
    </row>
  </sheetData>
  <mergeCells count="1">
    <mergeCell ref="I10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workbookViewId="0">
      <selection activeCell="M19" sqref="M19"/>
    </sheetView>
  </sheetViews>
  <sheetFormatPr baseColWidth="10" defaultRowHeight="15"/>
  <cols>
    <col min="1" max="1" width="12" bestFit="1" customWidth="1"/>
    <col min="3" max="3" width="12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>
      <c r="A2" t="s">
        <v>15</v>
      </c>
      <c r="B2" s="1">
        <v>0.26869999999999999</v>
      </c>
      <c r="C2" s="2">
        <v>0.1774</v>
      </c>
      <c r="D2" s="2">
        <v>0.1343</v>
      </c>
      <c r="E2" s="2">
        <v>5.6800000000000003E-2</v>
      </c>
      <c r="F2" s="2">
        <v>0.1701</v>
      </c>
    </row>
    <row r="3" spans="1:11">
      <c r="A3" t="s">
        <v>16</v>
      </c>
      <c r="B3" s="2">
        <v>0.32869999999999999</v>
      </c>
      <c r="C3" s="2">
        <v>0.19889999999999999</v>
      </c>
      <c r="D3" s="2">
        <v>0.13020000000000001</v>
      </c>
      <c r="E3" s="2">
        <v>0.32540000000000002</v>
      </c>
      <c r="F3" s="2">
        <v>0.1845</v>
      </c>
    </row>
    <row r="4" spans="1:11">
      <c r="A4" t="s">
        <v>17</v>
      </c>
      <c r="B4" s="2">
        <v>0.92730000000000001</v>
      </c>
      <c r="C4" s="2">
        <v>0.97030000000000005</v>
      </c>
      <c r="D4" s="2">
        <v>0.98429999999999995</v>
      </c>
      <c r="E4" s="2">
        <v>0.99539999999999995</v>
      </c>
      <c r="F4" s="2">
        <v>0.90349999999999997</v>
      </c>
    </row>
    <row r="5" spans="1:11">
      <c r="B5" s="4"/>
      <c r="C5" s="4"/>
      <c r="D5" s="4"/>
      <c r="E5" s="4"/>
      <c r="F5" s="4"/>
    </row>
    <row r="7" spans="1:11">
      <c r="A7" t="s">
        <v>19</v>
      </c>
      <c r="B7" t="s">
        <v>18</v>
      </c>
      <c r="C7" t="s">
        <v>0</v>
      </c>
      <c r="D7" t="s">
        <v>1</v>
      </c>
      <c r="E7" t="s">
        <v>2</v>
      </c>
      <c r="F7" t="s">
        <v>3</v>
      </c>
      <c r="G7" t="s">
        <v>4</v>
      </c>
    </row>
    <row r="8" spans="1:11">
      <c r="A8" s="5">
        <f>401+1396</f>
        <v>1797</v>
      </c>
      <c r="B8" s="5">
        <f>4437+1299</f>
        <v>5736</v>
      </c>
      <c r="C8" s="9">
        <f>B$2*$A8+B$3*$B8</f>
        <v>2368.2770999999998</v>
      </c>
      <c r="D8" s="9">
        <f t="shared" ref="D8:G8" si="0">C$2*$A8+C$3*$B8</f>
        <v>1459.6782000000001</v>
      </c>
      <c r="E8" s="9">
        <f t="shared" si="0"/>
        <v>988.16430000000003</v>
      </c>
      <c r="F8" s="9">
        <f t="shared" si="0"/>
        <v>1968.5640000000001</v>
      </c>
      <c r="G8" s="9">
        <f t="shared" si="0"/>
        <v>1363.9616999999998</v>
      </c>
    </row>
    <row r="9" spans="1:11">
      <c r="A9" s="5">
        <f>411+1271</f>
        <v>1682</v>
      </c>
      <c r="B9" s="5">
        <f>5085+1325</f>
        <v>6410</v>
      </c>
      <c r="C9" s="9">
        <f t="shared" ref="C9:G9" si="1">B$2*$A9+B$3*$B9</f>
        <v>2558.9204</v>
      </c>
      <c r="D9" s="9">
        <f t="shared" si="1"/>
        <v>1573.3358000000001</v>
      </c>
      <c r="E9" s="9">
        <f t="shared" si="1"/>
        <v>1060.4746</v>
      </c>
      <c r="F9" s="9">
        <f t="shared" si="1"/>
        <v>2181.3516000000004</v>
      </c>
      <c r="G9" s="9">
        <f t="shared" si="1"/>
        <v>1468.7532000000001</v>
      </c>
      <c r="I9" s="7" t="s">
        <v>20</v>
      </c>
      <c r="J9" s="7"/>
      <c r="K9" s="7"/>
    </row>
    <row r="10" spans="1:11">
      <c r="A10" s="5">
        <f>440+1334</f>
        <v>1774</v>
      </c>
      <c r="B10" s="5">
        <f>4030+1101</f>
        <v>5131</v>
      </c>
      <c r="C10" s="9">
        <f t="shared" ref="C10:G10" si="2">B$2*$A10+B$3*$B10</f>
        <v>2163.2334999999998</v>
      </c>
      <c r="D10" s="9">
        <f t="shared" si="2"/>
        <v>1335.2635</v>
      </c>
      <c r="E10" s="9">
        <f t="shared" si="2"/>
        <v>906.3044000000001</v>
      </c>
      <c r="F10" s="9">
        <f t="shared" si="2"/>
        <v>1770.3906000000002</v>
      </c>
      <c r="G10" s="9">
        <f t="shared" si="2"/>
        <v>1248.4268999999999</v>
      </c>
      <c r="I10" s="7"/>
      <c r="J10" s="7"/>
      <c r="K10" s="7"/>
    </row>
    <row r="11" spans="1:11">
      <c r="A11" s="5">
        <f>451+1758</f>
        <v>2209</v>
      </c>
      <c r="B11" s="5">
        <f>4312+941</f>
        <v>5253</v>
      </c>
      <c r="C11" s="9">
        <f t="shared" ref="C11:G11" si="3">B$2*$A11+B$3*$B11</f>
        <v>2320.2194</v>
      </c>
      <c r="D11" s="9">
        <f t="shared" si="3"/>
        <v>1436.6983</v>
      </c>
      <c r="E11" s="9">
        <f t="shared" si="3"/>
        <v>980.60930000000008</v>
      </c>
      <c r="F11" s="9">
        <f t="shared" si="3"/>
        <v>1834.7974000000002</v>
      </c>
      <c r="G11" s="9">
        <f t="shared" si="3"/>
        <v>1344.9294</v>
      </c>
    </row>
    <row r="14" spans="1:11">
      <c r="A14" s="11">
        <f>A8/SUM($A8:$B8)</f>
        <v>0.23855037833532458</v>
      </c>
      <c r="B14" s="11">
        <f>B8/SUM($A8:$B8)</f>
        <v>0.76144962166467545</v>
      </c>
      <c r="C14" s="10">
        <f>C8/SUM($C$8:$G$8)</f>
        <v>0.29063445674828914</v>
      </c>
      <c r="D14" s="10">
        <f t="shared" ref="D14:G14" si="4">D8/SUM($C$8:$G$8)</f>
        <v>0.17913139500623496</v>
      </c>
      <c r="E14" s="10">
        <f t="shared" si="4"/>
        <v>0.12126731053074552</v>
      </c>
      <c r="F14" s="10">
        <f t="shared" si="4"/>
        <v>0.24158175101817231</v>
      </c>
      <c r="G14" s="10">
        <f t="shared" si="4"/>
        <v>0.16738508669655799</v>
      </c>
    </row>
    <row r="15" spans="1:11">
      <c r="A15" s="11">
        <f t="shared" ref="A15:B15" si="5">A9/SUM($A9:$B9)</f>
        <v>0.20785961443400891</v>
      </c>
      <c r="B15" s="11">
        <f t="shared" si="5"/>
        <v>0.79214038556599109</v>
      </c>
      <c r="C15" s="10">
        <f t="shared" ref="C15:G15" si="6">C9/SUM($C$8:$G$8)</f>
        <v>0.31403016155335661</v>
      </c>
      <c r="D15" s="10">
        <f t="shared" si="6"/>
        <v>0.19307943125221072</v>
      </c>
      <c r="E15" s="10">
        <f t="shared" si="6"/>
        <v>0.13014121500662201</v>
      </c>
      <c r="F15" s="10">
        <f t="shared" si="6"/>
        <v>0.26769499956023368</v>
      </c>
      <c r="G15" s="10">
        <f t="shared" si="6"/>
        <v>0.18024507705593715</v>
      </c>
    </row>
    <row r="16" spans="1:11">
      <c r="A16" s="11">
        <f t="shared" ref="A16:B16" si="7">A10/SUM($A10:$B10)</f>
        <v>0.25691527878349024</v>
      </c>
      <c r="B16" s="11">
        <f t="shared" si="7"/>
        <v>0.74308472121650981</v>
      </c>
      <c r="C16" s="10">
        <f t="shared" ref="C16:G16" si="8">C10/SUM($C$8:$G$8)</f>
        <v>0.26547155022197366</v>
      </c>
      <c r="D16" s="10">
        <f t="shared" si="8"/>
        <v>0.1638632497600552</v>
      </c>
      <c r="E16" s="10">
        <f t="shared" si="8"/>
        <v>0.11122148119516259</v>
      </c>
      <c r="F16" s="10">
        <f t="shared" si="8"/>
        <v>0.21726195395939005</v>
      </c>
      <c r="G16" s="10">
        <f t="shared" si="8"/>
        <v>0.15320668087000913</v>
      </c>
    </row>
    <row r="17" spans="1:7">
      <c r="A17" s="11">
        <f t="shared" ref="A17:B17" si="9">A11/SUM($A11:$B11)</f>
        <v>0.2960332350576253</v>
      </c>
      <c r="B17" s="11">
        <f t="shared" si="9"/>
        <v>0.70396676494237465</v>
      </c>
      <c r="C17" s="10">
        <f t="shared" ref="C17:G17" si="10">C11/SUM($C$8:$G$8)</f>
        <v>0.28473682613231427</v>
      </c>
      <c r="D17" s="10">
        <f t="shared" si="10"/>
        <v>0.17631130661681887</v>
      </c>
      <c r="E17" s="10">
        <f t="shared" si="10"/>
        <v>0.1203401625543819</v>
      </c>
      <c r="F17" s="10">
        <f t="shared" si="10"/>
        <v>0.22516594261379866</v>
      </c>
      <c r="G17" s="10">
        <f t="shared" si="10"/>
        <v>0.16504944693076773</v>
      </c>
    </row>
    <row r="20" spans="1:7">
      <c r="A20" s="12">
        <f>A14</f>
        <v>0.23855037833532458</v>
      </c>
      <c r="B20" s="12">
        <f>B14</f>
        <v>0.76144962166467545</v>
      </c>
      <c r="C20" s="9">
        <f>B$2*$A20+B$3*$B20</f>
        <v>0.31438697729988052</v>
      </c>
      <c r="D20" s="9">
        <f t="shared" ref="D20:G20" si="11">C$2*$A20+C$3*$B20</f>
        <v>0.19377116686579052</v>
      </c>
      <c r="E20" s="9">
        <f t="shared" si="11"/>
        <v>0.13117805655117484</v>
      </c>
      <c r="F20" s="9">
        <f t="shared" si="11"/>
        <v>0.26132536837913184</v>
      </c>
      <c r="G20" s="9">
        <f t="shared" si="11"/>
        <v>0.18106487455197134</v>
      </c>
    </row>
    <row r="21" spans="1:7">
      <c r="A21" s="12">
        <f t="shared" ref="A21:B21" si="12">A15</f>
        <v>0.20785961443400891</v>
      </c>
      <c r="B21" s="12">
        <f t="shared" si="12"/>
        <v>0.79214038556599109</v>
      </c>
      <c r="C21" s="9">
        <f t="shared" ref="C21:G21" si="13">B$2*$A21+B$3*$B21</f>
        <v>0.31622842313395949</v>
      </c>
      <c r="D21" s="9">
        <f t="shared" si="13"/>
        <v>0.1944310182896688</v>
      </c>
      <c r="E21" s="9">
        <f t="shared" si="13"/>
        <v>0.13105222441917944</v>
      </c>
      <c r="F21" s="9">
        <f t="shared" si="13"/>
        <v>0.26956890756302526</v>
      </c>
      <c r="G21" s="9">
        <f t="shared" si="13"/>
        <v>0.18150682155215028</v>
      </c>
    </row>
    <row r="22" spans="1:7">
      <c r="A22" s="12">
        <f t="shared" ref="A22:B22" si="14">A16</f>
        <v>0.25691527878349024</v>
      </c>
      <c r="B22" s="12">
        <f t="shared" si="14"/>
        <v>0.74308472121650981</v>
      </c>
      <c r="C22" s="9">
        <f t="shared" ref="C22:G22" si="15">B$2*$A22+B$3*$B22</f>
        <v>0.31328508327299059</v>
      </c>
      <c r="D22" s="9">
        <f t="shared" si="15"/>
        <v>0.19337632150615497</v>
      </c>
      <c r="E22" s="9">
        <f t="shared" si="15"/>
        <v>0.13125335264301233</v>
      </c>
      <c r="F22" s="9">
        <f t="shared" si="15"/>
        <v>0.25639255611875456</v>
      </c>
      <c r="G22" s="9">
        <f t="shared" si="15"/>
        <v>0.18080041998551774</v>
      </c>
    </row>
    <row r="23" spans="1:7">
      <c r="A23" s="12">
        <f t="shared" ref="A23:B23" si="16">A17</f>
        <v>0.2960332350576253</v>
      </c>
      <c r="B23" s="12">
        <f t="shared" si="16"/>
        <v>0.70396676494237465</v>
      </c>
      <c r="C23" s="9">
        <f t="shared" ref="C23:G23" si="17">B$2*$A23+B$3*$B23</f>
        <v>0.31093800589654241</v>
      </c>
      <c r="D23" s="9">
        <f t="shared" si="17"/>
        <v>0.19253528544626103</v>
      </c>
      <c r="E23" s="9">
        <f t="shared" si="17"/>
        <v>0.13141373626373626</v>
      </c>
      <c r="F23" s="9">
        <f t="shared" si="17"/>
        <v>0.24588547306352185</v>
      </c>
      <c r="G23" s="9">
        <f t="shared" si="17"/>
        <v>0.18023712141517018</v>
      </c>
    </row>
    <row r="25" spans="1:7">
      <c r="A25" s="13">
        <f>AVERAGE(A20:A23)</f>
        <v>0.24983962665261228</v>
      </c>
      <c r="B25" s="13">
        <f t="shared" ref="B25:G25" si="18">AVERAGE(B20:B23)</f>
        <v>0.75016037334738772</v>
      </c>
      <c r="C25" s="14">
        <f t="shared" si="18"/>
        <v>0.31370962240084321</v>
      </c>
      <c r="D25" s="14">
        <f t="shared" si="18"/>
        <v>0.19352844802696884</v>
      </c>
      <c r="E25" s="14">
        <f t="shared" si="18"/>
        <v>0.13122434246927572</v>
      </c>
      <c r="F25" s="14">
        <f t="shared" si="18"/>
        <v>0.25829307628110837</v>
      </c>
      <c r="G25" s="14">
        <f t="shared" si="18"/>
        <v>0.18090230937620239</v>
      </c>
    </row>
  </sheetData>
  <mergeCells count="1">
    <mergeCell ref="I9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Detailed</vt:lpstr>
      <vt:lpstr>Simplified</vt:lpstr>
      <vt:lpstr>Simplfied no intercept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2022-06-29T14:04:48Z</dcterms:created>
  <dcterms:modified xsi:type="dcterms:W3CDTF">2022-06-29T15:52:39Z</dcterms:modified>
</cp:coreProperties>
</file>