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raillard-cazanove\ownCloud\1ère année\Optim modelling\Project\Etude_TP_CapaExpPlaning-Python\Models\Industry_model\Input\Steel\Data\"/>
    </mc:Choice>
  </mc:AlternateContent>
  <xr:revisionPtr revIDLastSave="0" documentId="13_ncr:1_{4EB8DBBF-9636-4BD4-B757-9EDF423AEBD0}" xr6:coauthVersionLast="36" xr6:coauthVersionMax="47" xr10:uidLastSave="{00000000-0000-0000-0000-000000000000}"/>
  <bookViews>
    <workbookView xWindow="5052" yWindow="492" windowWidth="23748" windowHeight="11760" xr2:uid="{72F20DD2-FD61-154B-B48D-F6B531A3694C}"/>
  </bookViews>
  <sheets>
    <sheet name="TECHNOLOGIES" sheetId="1" r:id="rId1"/>
    <sheet name="RESOURCES" sheetId="2" r:id="rId2"/>
    <sheet name="TECHNOLOGIES_RESOURCES" sheetId="3" r:id="rId3"/>
    <sheet name="TECHNOLOGIES_capacit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4" l="1"/>
  <c r="D10" i="4" s="1"/>
  <c r="D5" i="4"/>
  <c r="D9" i="4" s="1"/>
  <c r="D11" i="4"/>
  <c r="D32" i="2"/>
  <c r="D21" i="2"/>
  <c r="D33" i="2" s="1"/>
  <c r="D20" i="2"/>
  <c r="D3" i="4"/>
  <c r="D2" i="4"/>
  <c r="D4" i="4" l="1"/>
  <c r="D8" i="4" s="1"/>
  <c r="C30" i="2" l="1"/>
  <c r="C28" i="2"/>
  <c r="C27" i="2"/>
  <c r="C26" i="2"/>
  <c r="C18" i="2"/>
  <c r="C16" i="2"/>
  <c r="C15" i="2"/>
  <c r="C14" i="2"/>
  <c r="C6" i="2" l="1"/>
  <c r="C4" i="2"/>
  <c r="C3" i="2"/>
  <c r="C2" i="2"/>
  <c r="G40" i="3" l="1"/>
  <c r="G24" i="3"/>
  <c r="D28" i="2"/>
  <c r="D26" i="2"/>
  <c r="J49" i="1"/>
  <c r="E49" i="1"/>
  <c r="D16" i="2" l="1"/>
  <c r="D14" i="2"/>
  <c r="J33" i="1"/>
  <c r="E33" i="1"/>
  <c r="G8" i="3" l="1"/>
  <c r="E17" i="1"/>
  <c r="J17" i="1"/>
  <c r="D2" i="2"/>
  <c r="D4" i="2"/>
</calcChain>
</file>

<file path=xl/sharedStrings.xml><?xml version="1.0" encoding="utf-8"?>
<sst xmlns="http://schemas.openxmlformats.org/spreadsheetml/2006/main" count="246" uniqueCount="50">
  <si>
    <t>Scrap</t>
  </si>
  <si>
    <t>Pellet_making</t>
  </si>
  <si>
    <t>BF-BOF</t>
  </si>
  <si>
    <t>EAF</t>
  </si>
  <si>
    <t>CCS</t>
  </si>
  <si>
    <t>TECHNOLOGIES</t>
  </si>
  <si>
    <t>CO2</t>
  </si>
  <si>
    <t>capex</t>
  </si>
  <si>
    <t>lifetime</t>
  </si>
  <si>
    <t>discount_rate</t>
  </si>
  <si>
    <t>Coal</t>
  </si>
  <si>
    <t>Biomass</t>
  </si>
  <si>
    <t>Oil</t>
  </si>
  <si>
    <t>Electricity</t>
  </si>
  <si>
    <t>Gas</t>
  </si>
  <si>
    <t>E_boiler</t>
  </si>
  <si>
    <t>Gas_boiler</t>
  </si>
  <si>
    <t>SMR</t>
  </si>
  <si>
    <t>Electrolyser</t>
  </si>
  <si>
    <t>Water</t>
  </si>
  <si>
    <t>Steel</t>
  </si>
  <si>
    <t>ore_pellet</t>
  </si>
  <si>
    <t>scrap_steel</t>
  </si>
  <si>
    <t>Hydrogen</t>
  </si>
  <si>
    <t>Steam</t>
  </si>
  <si>
    <t>output</t>
  </si>
  <si>
    <t>Methanisation</t>
  </si>
  <si>
    <t>flow_cost_r</t>
  </si>
  <si>
    <t>flow_cost_t</t>
  </si>
  <si>
    <t>emissions_t</t>
  </si>
  <si>
    <t>emissions_r</t>
  </si>
  <si>
    <t>forced_prod_ratio</t>
  </si>
  <si>
    <t>max_capacity_t</t>
  </si>
  <si>
    <t>production_error_margin</t>
  </si>
  <si>
    <t>max_volume</t>
  </si>
  <si>
    <t>forced_resource</t>
  </si>
  <si>
    <t>RESOURCES</t>
  </si>
  <si>
    <t>is_product</t>
  </si>
  <si>
    <t>YEAR</t>
  </si>
  <si>
    <t>carbon_cost</t>
  </si>
  <si>
    <t>year_ini</t>
  </si>
  <si>
    <t>DRI-EAF</t>
  </si>
  <si>
    <t>construction_time</t>
  </si>
  <si>
    <t>H2</t>
  </si>
  <si>
    <t>CH4</t>
  </si>
  <si>
    <t>TECH_TYPE</t>
  </si>
  <si>
    <t>Bio</t>
  </si>
  <si>
    <t>Kiln-DRI-EAF</t>
  </si>
  <si>
    <t>capacity_associated_resource</t>
  </si>
  <si>
    <t>forced_prod_t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</si>
</sst>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indexed="64"/>
      </patternFill>
    </fill>
    <fill>
      <patternFill patternType="solid">
        <fgColor theme="5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theme="9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1" tint="0.499984740745262"/>
        <bgColor theme="9"/>
      </patternFill>
    </fill>
    <fill>
      <patternFill patternType="solid">
        <fgColor theme="2" tint="-0.89999084444715716"/>
        <bgColor theme="9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theme="9"/>
      </patternFill>
    </fill>
    <fill>
      <patternFill patternType="solid">
        <fgColor theme="7" tint="0.39997558519241921"/>
        <bgColor theme="9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0" xfId="0" applyFont="1" applyFill="1" applyBorder="1"/>
    <xf numFmtId="0" fontId="1" fillId="4" borderId="0" xfId="0" applyFont="1" applyFill="1" applyBorder="1"/>
    <xf numFmtId="0" fontId="0" fillId="0" borderId="0" xfId="0" applyFill="1" applyBorder="1"/>
    <xf numFmtId="0" fontId="1" fillId="7" borderId="0" xfId="0" applyFont="1" applyFill="1" applyBorder="1"/>
    <xf numFmtId="0" fontId="0" fillId="0" borderId="0" xfId="0" applyFont="1" applyFill="1"/>
    <xf numFmtId="0" fontId="0" fillId="0" borderId="0" xfId="0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3" borderId="0" xfId="0" applyFont="1" applyFill="1" applyBorder="1"/>
    <xf numFmtId="2" fontId="0" fillId="0" borderId="0" xfId="0" applyNumberForma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10" borderId="0" xfId="0" applyFont="1" applyFill="1" applyBorder="1"/>
    <xf numFmtId="0" fontId="1" fillId="11" borderId="0" xfId="0" applyFont="1" applyFill="1" applyBorder="1"/>
    <xf numFmtId="0" fontId="2" fillId="0" borderId="0" xfId="0" applyFont="1" applyBorder="1"/>
    <xf numFmtId="0" fontId="1" fillId="12" borderId="0" xfId="0" applyFont="1" applyFill="1" applyBorder="1"/>
    <xf numFmtId="0" fontId="1" fillId="13" borderId="0" xfId="0" applyFont="1" applyFill="1" applyBorder="1"/>
    <xf numFmtId="0" fontId="1" fillId="1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0513-801E-2542-89D6-117D6191FB3E}">
  <dimension ref="A1:M49"/>
  <sheetViews>
    <sheetView tabSelected="1" workbookViewId="0">
      <selection activeCell="L1" sqref="L1"/>
    </sheetView>
  </sheetViews>
  <sheetFormatPr baseColWidth="10" defaultRowHeight="15.6" x14ac:dyDescent="0.3"/>
  <cols>
    <col min="1" max="1" width="15.09765625" customWidth="1"/>
    <col min="2" max="2" width="16.09765625" bestFit="1" customWidth="1"/>
    <col min="3" max="3" width="15.09765625" customWidth="1"/>
    <col min="4" max="10" width="11.19921875" style="6"/>
    <col min="11" max="12" width="19.5" style="6" customWidth="1"/>
    <col min="13" max="13" width="18.5" style="6" customWidth="1"/>
  </cols>
  <sheetData>
    <row r="1" spans="1:13" x14ac:dyDescent="0.3">
      <c r="A1" s="19" t="s">
        <v>5</v>
      </c>
      <c r="B1" s="19" t="s">
        <v>45</v>
      </c>
      <c r="C1" s="19" t="s">
        <v>38</v>
      </c>
      <c r="D1" s="22" t="s">
        <v>39</v>
      </c>
      <c r="E1" s="22" t="s">
        <v>29</v>
      </c>
      <c r="F1" s="22" t="s">
        <v>7</v>
      </c>
      <c r="G1" s="22" t="s">
        <v>42</v>
      </c>
      <c r="H1" s="22" t="s">
        <v>8</v>
      </c>
      <c r="I1" s="22" t="s">
        <v>9</v>
      </c>
      <c r="J1" s="22" t="s">
        <v>28</v>
      </c>
      <c r="K1" s="22" t="s">
        <v>31</v>
      </c>
      <c r="L1" s="22" t="s">
        <v>49</v>
      </c>
      <c r="M1" s="22" t="s">
        <v>35</v>
      </c>
    </row>
    <row r="2" spans="1:13" x14ac:dyDescent="0.3">
      <c r="A2" s="2" t="s">
        <v>0</v>
      </c>
      <c r="B2" s="2"/>
      <c r="C2" s="2">
        <v>2015</v>
      </c>
      <c r="D2" s="8">
        <v>30</v>
      </c>
      <c r="E2" s="8"/>
      <c r="F2" s="8"/>
      <c r="G2" s="8"/>
      <c r="H2" s="8"/>
      <c r="I2" s="8"/>
      <c r="J2" s="8">
        <v>180</v>
      </c>
      <c r="K2" s="8"/>
      <c r="L2" s="8"/>
      <c r="M2" s="8"/>
    </row>
    <row r="3" spans="1:13" x14ac:dyDescent="0.3">
      <c r="A3" s="2" t="s">
        <v>1</v>
      </c>
      <c r="B3" s="2"/>
      <c r="C3" s="2">
        <v>2015</v>
      </c>
      <c r="D3" s="8">
        <v>30</v>
      </c>
      <c r="E3" s="8">
        <v>0.26</v>
      </c>
      <c r="F3" s="8"/>
      <c r="G3" s="8"/>
      <c r="H3" s="8"/>
      <c r="I3" s="8"/>
      <c r="J3" s="8">
        <v>114</v>
      </c>
      <c r="K3" s="8"/>
      <c r="L3" s="8"/>
      <c r="M3" s="8"/>
    </row>
    <row r="4" spans="1:13" x14ac:dyDescent="0.3">
      <c r="A4" s="2" t="s">
        <v>2</v>
      </c>
      <c r="B4" s="2" t="s">
        <v>10</v>
      </c>
      <c r="C4" s="2">
        <v>2015</v>
      </c>
      <c r="D4" s="8">
        <v>30</v>
      </c>
      <c r="E4" s="8">
        <v>1.766</v>
      </c>
      <c r="F4" s="8">
        <v>218.3</v>
      </c>
      <c r="G4" s="8">
        <v>5</v>
      </c>
      <c r="H4" s="8">
        <v>20</v>
      </c>
      <c r="I4" s="8">
        <v>0.1</v>
      </c>
      <c r="J4" s="8">
        <v>53.2</v>
      </c>
      <c r="K4" s="8">
        <v>0.66</v>
      </c>
      <c r="L4" s="8"/>
      <c r="M4" s="8" t="s">
        <v>20</v>
      </c>
    </row>
    <row r="5" spans="1:13" x14ac:dyDescent="0.3">
      <c r="A5" s="2" t="s">
        <v>2</v>
      </c>
      <c r="B5" s="2" t="s">
        <v>43</v>
      </c>
      <c r="C5" s="2">
        <v>2015</v>
      </c>
      <c r="D5" s="8">
        <v>30</v>
      </c>
      <c r="E5" s="8">
        <v>1.5300499999999999</v>
      </c>
      <c r="F5" s="8">
        <v>218.3</v>
      </c>
      <c r="G5" s="8">
        <v>5</v>
      </c>
      <c r="H5" s="8">
        <v>20</v>
      </c>
      <c r="I5" s="8">
        <v>0.1</v>
      </c>
      <c r="J5" s="8">
        <v>53.2</v>
      </c>
      <c r="K5" s="8"/>
      <c r="L5" s="8"/>
      <c r="M5" s="8"/>
    </row>
    <row r="6" spans="1:13" x14ac:dyDescent="0.3">
      <c r="A6" s="2" t="s">
        <v>2</v>
      </c>
      <c r="B6" s="2" t="s">
        <v>46</v>
      </c>
      <c r="C6" s="2">
        <v>2015</v>
      </c>
      <c r="D6" s="8">
        <v>30</v>
      </c>
      <c r="E6" s="8">
        <v>1.766</v>
      </c>
      <c r="F6" s="8">
        <v>218.3</v>
      </c>
      <c r="G6" s="8">
        <v>5</v>
      </c>
      <c r="H6" s="8">
        <v>20</v>
      </c>
      <c r="I6" s="8">
        <v>0.1</v>
      </c>
      <c r="J6" s="8">
        <v>53.2</v>
      </c>
      <c r="K6" s="8"/>
      <c r="L6" s="8"/>
      <c r="M6" s="8"/>
    </row>
    <row r="7" spans="1:13" x14ac:dyDescent="0.3">
      <c r="A7" s="2" t="s">
        <v>3</v>
      </c>
      <c r="B7" s="2"/>
      <c r="C7" s="2">
        <v>2015</v>
      </c>
      <c r="D7" s="8">
        <v>30</v>
      </c>
      <c r="E7" s="8"/>
      <c r="F7" s="8">
        <v>184</v>
      </c>
      <c r="G7" s="8">
        <v>5</v>
      </c>
      <c r="H7" s="8">
        <v>20</v>
      </c>
      <c r="I7" s="8">
        <v>0.1</v>
      </c>
      <c r="J7" s="8">
        <v>53.2</v>
      </c>
      <c r="K7" s="8">
        <v>0.34</v>
      </c>
      <c r="L7" s="8"/>
      <c r="M7" s="8" t="s">
        <v>20</v>
      </c>
    </row>
    <row r="8" spans="1:13" x14ac:dyDescent="0.3">
      <c r="A8" s="2" t="s">
        <v>41</v>
      </c>
      <c r="B8" s="2" t="s">
        <v>43</v>
      </c>
      <c r="C8" s="2">
        <v>2015</v>
      </c>
      <c r="D8" s="8">
        <v>30</v>
      </c>
      <c r="E8" s="8"/>
      <c r="F8" s="8">
        <v>414</v>
      </c>
      <c r="G8" s="8">
        <v>5</v>
      </c>
      <c r="H8" s="8">
        <v>20</v>
      </c>
      <c r="I8" s="8">
        <v>0.1</v>
      </c>
      <c r="J8" s="8">
        <v>53.2</v>
      </c>
      <c r="K8" s="8"/>
      <c r="L8" s="8"/>
      <c r="M8" s="8"/>
    </row>
    <row r="9" spans="1:13" x14ac:dyDescent="0.3">
      <c r="A9" s="2" t="s">
        <v>41</v>
      </c>
      <c r="B9" s="2" t="s">
        <v>44</v>
      </c>
      <c r="C9" s="2">
        <v>2015</v>
      </c>
      <c r="D9" s="8">
        <v>30</v>
      </c>
      <c r="E9" s="8">
        <v>0.82899999999999996</v>
      </c>
      <c r="F9" s="8">
        <v>414</v>
      </c>
      <c r="G9" s="8">
        <v>5</v>
      </c>
      <c r="H9" s="8">
        <v>20</v>
      </c>
      <c r="I9" s="8">
        <v>0.1</v>
      </c>
      <c r="J9" s="8">
        <v>53.2</v>
      </c>
      <c r="K9" s="8"/>
      <c r="L9" s="8"/>
      <c r="M9" s="8"/>
    </row>
    <row r="10" spans="1:13" x14ac:dyDescent="0.3">
      <c r="A10" s="2" t="s">
        <v>47</v>
      </c>
      <c r="B10" s="2" t="s">
        <v>46</v>
      </c>
      <c r="C10" s="2">
        <v>2015</v>
      </c>
      <c r="D10" s="8">
        <v>30</v>
      </c>
      <c r="E10" s="8">
        <v>1.355</v>
      </c>
      <c r="F10" s="8">
        <v>414</v>
      </c>
      <c r="G10" s="8">
        <v>5</v>
      </c>
      <c r="H10" s="8">
        <v>20</v>
      </c>
      <c r="I10" s="8">
        <v>0.1</v>
      </c>
      <c r="J10" s="8">
        <v>53.2</v>
      </c>
      <c r="K10" s="8"/>
      <c r="L10" s="8"/>
      <c r="M10" s="8"/>
    </row>
    <row r="11" spans="1:13" x14ac:dyDescent="0.3">
      <c r="A11" s="2" t="s">
        <v>47</v>
      </c>
      <c r="B11" s="2" t="s">
        <v>10</v>
      </c>
      <c r="C11" s="2">
        <v>2015</v>
      </c>
      <c r="D11" s="8">
        <v>30</v>
      </c>
      <c r="E11" s="8">
        <v>1.355</v>
      </c>
      <c r="F11" s="8">
        <v>414</v>
      </c>
      <c r="G11" s="8">
        <v>5</v>
      </c>
      <c r="H11" s="8">
        <v>20</v>
      </c>
      <c r="I11" s="8">
        <v>0.1</v>
      </c>
      <c r="J11" s="8">
        <v>53.2</v>
      </c>
      <c r="K11" s="8"/>
      <c r="L11" s="8"/>
      <c r="M11" s="8"/>
    </row>
    <row r="12" spans="1:13" x14ac:dyDescent="0.3">
      <c r="A12" s="2" t="s">
        <v>4</v>
      </c>
      <c r="B12" s="2"/>
      <c r="C12" s="2">
        <v>2015</v>
      </c>
      <c r="D12" s="8">
        <v>30</v>
      </c>
      <c r="E12" s="8">
        <v>-1</v>
      </c>
      <c r="F12" s="8"/>
      <c r="G12" s="8"/>
      <c r="H12" s="8"/>
      <c r="I12" s="8"/>
      <c r="J12" s="8">
        <v>10000000</v>
      </c>
      <c r="K12" s="8"/>
      <c r="L12" s="8"/>
      <c r="M12" s="8"/>
    </row>
    <row r="13" spans="1:13" x14ac:dyDescent="0.3">
      <c r="A13" s="2" t="s">
        <v>15</v>
      </c>
      <c r="B13" s="2"/>
      <c r="C13" s="2">
        <v>2015</v>
      </c>
      <c r="D13" s="8">
        <v>30</v>
      </c>
      <c r="E13" s="8"/>
      <c r="F13" s="8"/>
      <c r="G13" s="8"/>
      <c r="H13" s="8"/>
      <c r="I13" s="8"/>
      <c r="J13" s="8">
        <v>200</v>
      </c>
      <c r="K13" s="8"/>
      <c r="L13" s="8"/>
      <c r="M13" s="8"/>
    </row>
    <row r="14" spans="1:13" x14ac:dyDescent="0.3">
      <c r="A14" s="2" t="s">
        <v>16</v>
      </c>
      <c r="B14" s="2"/>
      <c r="C14" s="2">
        <v>2015</v>
      </c>
      <c r="D14" s="8">
        <v>30</v>
      </c>
      <c r="E14" s="8">
        <v>1.4E-2</v>
      </c>
      <c r="F14" s="8"/>
      <c r="G14" s="8"/>
      <c r="H14" s="8"/>
      <c r="I14" s="8"/>
      <c r="J14" s="8">
        <v>200</v>
      </c>
      <c r="K14" s="8"/>
      <c r="L14" s="8"/>
      <c r="M14" s="8"/>
    </row>
    <row r="15" spans="1:13" x14ac:dyDescent="0.3">
      <c r="A15" s="2" t="s">
        <v>17</v>
      </c>
      <c r="B15" s="2"/>
      <c r="C15" s="2">
        <v>2015</v>
      </c>
      <c r="D15" s="8">
        <v>30</v>
      </c>
      <c r="E15" s="8">
        <v>6.17</v>
      </c>
      <c r="F15" s="8">
        <v>1800</v>
      </c>
      <c r="G15" s="8">
        <v>1</v>
      </c>
      <c r="H15" s="8">
        <v>25</v>
      </c>
      <c r="I15" s="8">
        <v>0.1</v>
      </c>
      <c r="J15" s="8">
        <v>324.97573965832413</v>
      </c>
      <c r="K15" s="8"/>
      <c r="L15" s="8"/>
      <c r="M15" s="8"/>
    </row>
    <row r="16" spans="1:13" x14ac:dyDescent="0.3">
      <c r="A16" s="2" t="s">
        <v>18</v>
      </c>
      <c r="B16" s="2"/>
      <c r="C16" s="2">
        <v>2015</v>
      </c>
      <c r="D16" s="8">
        <v>30</v>
      </c>
      <c r="E16" s="8"/>
      <c r="F16" s="8">
        <v>5000</v>
      </c>
      <c r="G16" s="8">
        <v>1</v>
      </c>
      <c r="H16" s="8">
        <v>10</v>
      </c>
      <c r="I16" s="8">
        <v>0.1</v>
      </c>
      <c r="J16" s="8"/>
      <c r="K16" s="8">
        <v>1</v>
      </c>
      <c r="L16" s="8"/>
      <c r="M16" s="8" t="s">
        <v>23</v>
      </c>
    </row>
    <row r="17" spans="1:13" x14ac:dyDescent="0.3">
      <c r="A17" s="2" t="s">
        <v>26</v>
      </c>
      <c r="B17" s="2"/>
      <c r="C17" s="2">
        <v>2015</v>
      </c>
      <c r="D17" s="8">
        <v>30</v>
      </c>
      <c r="E17" s="9">
        <f>0.000001*-84*14500</f>
        <v>-1.218</v>
      </c>
      <c r="F17" s="8"/>
      <c r="G17" s="8"/>
      <c r="H17" s="8"/>
      <c r="I17" s="8"/>
      <c r="J17" s="8">
        <f>49.2578*13</f>
        <v>640.35140000000001</v>
      </c>
      <c r="K17" s="8"/>
      <c r="L17" s="8"/>
      <c r="M17" s="8" t="s">
        <v>14</v>
      </c>
    </row>
    <row r="18" spans="1:13" x14ac:dyDescent="0.3">
      <c r="A18" s="3" t="s">
        <v>0</v>
      </c>
      <c r="B18" s="3"/>
      <c r="C18" s="3">
        <v>2027</v>
      </c>
      <c r="D18" s="8">
        <v>50</v>
      </c>
      <c r="E18" s="8"/>
      <c r="F18" s="8"/>
      <c r="G18" s="8"/>
      <c r="H18" s="8"/>
      <c r="I18" s="8"/>
      <c r="J18" s="8">
        <v>180</v>
      </c>
      <c r="K18" s="8"/>
      <c r="L18" s="8"/>
      <c r="M18" s="8"/>
    </row>
    <row r="19" spans="1:13" x14ac:dyDescent="0.3">
      <c r="A19" s="3" t="s">
        <v>1</v>
      </c>
      <c r="B19" s="3"/>
      <c r="C19" s="3">
        <v>2027</v>
      </c>
      <c r="D19" s="8">
        <v>50</v>
      </c>
      <c r="E19" s="8">
        <v>0.26</v>
      </c>
      <c r="F19" s="8"/>
      <c r="G19" s="8"/>
      <c r="H19" s="8"/>
      <c r="I19" s="8"/>
      <c r="J19" s="8">
        <v>114</v>
      </c>
      <c r="K19" s="8"/>
      <c r="L19" s="8"/>
      <c r="M19" s="8"/>
    </row>
    <row r="20" spans="1:13" x14ac:dyDescent="0.3">
      <c r="A20" s="3" t="s">
        <v>2</v>
      </c>
      <c r="B20" s="3" t="s">
        <v>10</v>
      </c>
      <c r="C20" s="3">
        <v>2027</v>
      </c>
      <c r="D20" s="8">
        <v>50</v>
      </c>
      <c r="E20" s="8">
        <v>1.766</v>
      </c>
      <c r="F20" s="8">
        <v>218.3</v>
      </c>
      <c r="G20" s="8">
        <v>5</v>
      </c>
      <c r="H20" s="8">
        <v>20</v>
      </c>
      <c r="I20" s="8">
        <v>0.1</v>
      </c>
      <c r="J20" s="8">
        <v>53.2</v>
      </c>
      <c r="K20" s="8">
        <v>0.45</v>
      </c>
      <c r="L20" s="8"/>
      <c r="M20" s="8" t="s">
        <v>20</v>
      </c>
    </row>
    <row r="21" spans="1:13" x14ac:dyDescent="0.3">
      <c r="A21" s="3" t="s">
        <v>2</v>
      </c>
      <c r="B21" s="3" t="s">
        <v>43</v>
      </c>
      <c r="C21" s="3">
        <v>2027</v>
      </c>
      <c r="D21" s="8">
        <v>50</v>
      </c>
      <c r="E21" s="8">
        <v>1.5300499999999999</v>
      </c>
      <c r="F21" s="8">
        <v>218.3</v>
      </c>
      <c r="G21" s="8">
        <v>5</v>
      </c>
      <c r="H21" s="8">
        <v>20</v>
      </c>
      <c r="I21" s="8">
        <v>0.1</v>
      </c>
      <c r="J21" s="8">
        <v>53.2</v>
      </c>
      <c r="K21" s="8"/>
      <c r="L21" s="8"/>
      <c r="M21" s="8"/>
    </row>
    <row r="22" spans="1:13" x14ac:dyDescent="0.3">
      <c r="A22" s="3" t="s">
        <v>2</v>
      </c>
      <c r="B22" s="3" t="s">
        <v>46</v>
      </c>
      <c r="C22" s="3">
        <v>2027</v>
      </c>
      <c r="D22" s="8">
        <v>50</v>
      </c>
      <c r="E22" s="8">
        <v>1.766</v>
      </c>
      <c r="F22" s="8">
        <v>218.3</v>
      </c>
      <c r="G22" s="8">
        <v>5</v>
      </c>
      <c r="H22" s="8">
        <v>20</v>
      </c>
      <c r="I22" s="8">
        <v>0.1</v>
      </c>
      <c r="J22" s="8">
        <v>53.2</v>
      </c>
      <c r="K22" s="8"/>
      <c r="L22" s="8"/>
      <c r="M22" s="8"/>
    </row>
    <row r="23" spans="1:13" x14ac:dyDescent="0.3">
      <c r="A23" s="3" t="s">
        <v>3</v>
      </c>
      <c r="B23" s="3"/>
      <c r="C23" s="3">
        <v>2027</v>
      </c>
      <c r="D23" s="8">
        <v>50</v>
      </c>
      <c r="E23" s="8"/>
      <c r="F23" s="8">
        <v>184</v>
      </c>
      <c r="G23" s="8">
        <v>5</v>
      </c>
      <c r="H23" s="8">
        <v>20</v>
      </c>
      <c r="I23" s="8">
        <v>0.1</v>
      </c>
      <c r="J23" s="8">
        <v>53.2</v>
      </c>
      <c r="K23" s="8">
        <v>0.41</v>
      </c>
      <c r="L23" s="8"/>
      <c r="M23" s="8" t="s">
        <v>20</v>
      </c>
    </row>
    <row r="24" spans="1:13" x14ac:dyDescent="0.3">
      <c r="A24" s="3" t="s">
        <v>41</v>
      </c>
      <c r="B24" s="3" t="s">
        <v>43</v>
      </c>
      <c r="C24" s="3">
        <v>2027</v>
      </c>
      <c r="D24" s="8">
        <v>50</v>
      </c>
      <c r="E24" s="8"/>
      <c r="F24" s="8">
        <v>414</v>
      </c>
      <c r="G24" s="8">
        <v>5</v>
      </c>
      <c r="H24" s="8">
        <v>20</v>
      </c>
      <c r="I24" s="8">
        <v>0.1</v>
      </c>
      <c r="J24" s="8">
        <v>53.2</v>
      </c>
      <c r="K24" s="8"/>
      <c r="L24" s="8"/>
      <c r="M24" s="8"/>
    </row>
    <row r="25" spans="1:13" x14ac:dyDescent="0.3">
      <c r="A25" s="3" t="s">
        <v>41</v>
      </c>
      <c r="B25" s="3" t="s">
        <v>44</v>
      </c>
      <c r="C25" s="3">
        <v>2027</v>
      </c>
      <c r="D25" s="8">
        <v>50</v>
      </c>
      <c r="E25" s="8">
        <v>0.82899999999999996</v>
      </c>
      <c r="F25" s="8">
        <v>414</v>
      </c>
      <c r="G25" s="8">
        <v>5</v>
      </c>
      <c r="H25" s="8">
        <v>20</v>
      </c>
      <c r="I25" s="8">
        <v>0.1</v>
      </c>
      <c r="J25" s="8">
        <v>53.2</v>
      </c>
      <c r="K25" s="8">
        <v>0.14000000000000001</v>
      </c>
      <c r="L25" s="8"/>
      <c r="M25" s="8" t="s">
        <v>20</v>
      </c>
    </row>
    <row r="26" spans="1:13" x14ac:dyDescent="0.3">
      <c r="A26" s="3" t="s">
        <v>47</v>
      </c>
      <c r="B26" s="3" t="s">
        <v>46</v>
      </c>
      <c r="C26" s="3">
        <v>2027</v>
      </c>
      <c r="D26" s="8">
        <v>50</v>
      </c>
      <c r="E26" s="8">
        <v>1.355</v>
      </c>
      <c r="F26" s="8">
        <v>414</v>
      </c>
      <c r="G26" s="8">
        <v>5</v>
      </c>
      <c r="H26" s="8">
        <v>20</v>
      </c>
      <c r="I26" s="8">
        <v>0.1</v>
      </c>
      <c r="J26" s="8">
        <v>53.2</v>
      </c>
      <c r="K26" s="8"/>
      <c r="L26" s="8"/>
      <c r="M26" s="8"/>
    </row>
    <row r="27" spans="1:13" x14ac:dyDescent="0.3">
      <c r="A27" s="3" t="s">
        <v>47</v>
      </c>
      <c r="B27" s="3" t="s">
        <v>10</v>
      </c>
      <c r="C27" s="3">
        <v>2027</v>
      </c>
      <c r="D27" s="8">
        <v>50</v>
      </c>
      <c r="E27" s="8">
        <v>1.355</v>
      </c>
      <c r="F27" s="8">
        <v>414</v>
      </c>
      <c r="G27" s="8">
        <v>5</v>
      </c>
      <c r="H27" s="8">
        <v>20</v>
      </c>
      <c r="I27" s="8">
        <v>0.1</v>
      </c>
      <c r="J27" s="8">
        <v>53.2</v>
      </c>
      <c r="K27" s="8"/>
      <c r="L27" s="8"/>
      <c r="M27" s="8"/>
    </row>
    <row r="28" spans="1:13" x14ac:dyDescent="0.3">
      <c r="A28" s="3" t="s">
        <v>4</v>
      </c>
      <c r="B28" s="3"/>
      <c r="C28" s="3">
        <v>2027</v>
      </c>
      <c r="D28" s="8">
        <v>50</v>
      </c>
      <c r="E28" s="8">
        <v>-1</v>
      </c>
      <c r="F28" s="8"/>
      <c r="G28" s="8"/>
      <c r="H28" s="8"/>
      <c r="I28" s="8"/>
      <c r="J28" s="8">
        <v>10000000</v>
      </c>
      <c r="K28" s="8"/>
      <c r="L28" s="8"/>
      <c r="M28" s="8"/>
    </row>
    <row r="29" spans="1:13" x14ac:dyDescent="0.3">
      <c r="A29" s="3" t="s">
        <v>15</v>
      </c>
      <c r="B29" s="3"/>
      <c r="C29" s="3">
        <v>2027</v>
      </c>
      <c r="D29" s="8">
        <v>50</v>
      </c>
      <c r="E29" s="8"/>
      <c r="F29" s="8"/>
      <c r="G29" s="8"/>
      <c r="H29" s="8"/>
      <c r="I29" s="8"/>
      <c r="J29" s="8">
        <v>200</v>
      </c>
      <c r="K29" s="8"/>
      <c r="L29" s="8"/>
      <c r="M29" s="8"/>
    </row>
    <row r="30" spans="1:13" x14ac:dyDescent="0.3">
      <c r="A30" s="3" t="s">
        <v>16</v>
      </c>
      <c r="B30" s="3"/>
      <c r="C30" s="3">
        <v>2027</v>
      </c>
      <c r="D30" s="8">
        <v>50</v>
      </c>
      <c r="E30" s="8">
        <v>1.4E-2</v>
      </c>
      <c r="F30" s="8"/>
      <c r="G30" s="8"/>
      <c r="H30" s="8"/>
      <c r="I30" s="8"/>
      <c r="J30" s="8">
        <v>200</v>
      </c>
      <c r="K30" s="8"/>
      <c r="L30" s="8"/>
      <c r="M30" s="8"/>
    </row>
    <row r="31" spans="1:13" x14ac:dyDescent="0.3">
      <c r="A31" s="3" t="s">
        <v>17</v>
      </c>
      <c r="B31" s="3"/>
      <c r="C31" s="3">
        <v>2027</v>
      </c>
      <c r="D31" s="8">
        <v>50</v>
      </c>
      <c r="E31" s="8">
        <v>6.17</v>
      </c>
      <c r="F31" s="8">
        <v>1800</v>
      </c>
      <c r="G31" s="8">
        <v>1</v>
      </c>
      <c r="H31" s="8">
        <v>25</v>
      </c>
      <c r="I31" s="8">
        <v>0.1</v>
      </c>
      <c r="J31" s="8">
        <v>324.97573965832413</v>
      </c>
      <c r="K31" s="8"/>
      <c r="L31" s="8"/>
      <c r="M31" s="8"/>
    </row>
    <row r="32" spans="1:13" x14ac:dyDescent="0.3">
      <c r="A32" s="3" t="s">
        <v>18</v>
      </c>
      <c r="B32" s="3"/>
      <c r="C32" s="3">
        <v>2027</v>
      </c>
      <c r="D32" s="8">
        <v>50</v>
      </c>
      <c r="E32" s="8"/>
      <c r="F32" s="8">
        <v>5000</v>
      </c>
      <c r="G32" s="8">
        <v>1</v>
      </c>
      <c r="H32" s="8">
        <v>10</v>
      </c>
      <c r="I32" s="8">
        <v>0.1</v>
      </c>
      <c r="J32" s="8"/>
      <c r="K32" s="8"/>
      <c r="L32" s="8"/>
      <c r="M32" s="8"/>
    </row>
    <row r="33" spans="1:13" x14ac:dyDescent="0.3">
      <c r="A33" s="3" t="s">
        <v>26</v>
      </c>
      <c r="B33" s="3"/>
      <c r="C33" s="3">
        <v>2027</v>
      </c>
      <c r="D33" s="8">
        <v>50</v>
      </c>
      <c r="E33" s="9">
        <f>0.000001*-84*14500</f>
        <v>-1.218</v>
      </c>
      <c r="F33" s="8">
        <v>0</v>
      </c>
      <c r="G33" s="8"/>
      <c r="H33" s="8"/>
      <c r="I33" s="8"/>
      <c r="J33" s="8">
        <f>49.2578*13</f>
        <v>640.35140000000001</v>
      </c>
      <c r="K33" s="8"/>
      <c r="L33" s="8"/>
      <c r="M33" s="8"/>
    </row>
    <row r="34" spans="1:13" x14ac:dyDescent="0.3">
      <c r="A34" s="5" t="s">
        <v>0</v>
      </c>
      <c r="B34" s="5"/>
      <c r="C34" s="5">
        <v>2030</v>
      </c>
      <c r="D34" s="8">
        <v>60</v>
      </c>
      <c r="E34" s="8"/>
      <c r="F34" s="8"/>
      <c r="G34" s="8"/>
      <c r="H34" s="8"/>
      <c r="I34" s="8"/>
      <c r="J34" s="8">
        <v>180</v>
      </c>
      <c r="K34" s="8"/>
      <c r="L34" s="8"/>
      <c r="M34" s="8"/>
    </row>
    <row r="35" spans="1:13" x14ac:dyDescent="0.3">
      <c r="A35" s="5" t="s">
        <v>1</v>
      </c>
      <c r="B35" s="5"/>
      <c r="C35" s="5">
        <v>2030</v>
      </c>
      <c r="D35" s="8">
        <v>60</v>
      </c>
      <c r="E35" s="8">
        <v>0.26</v>
      </c>
      <c r="F35" s="8"/>
      <c r="G35" s="8"/>
      <c r="H35" s="8"/>
      <c r="I35" s="8"/>
      <c r="J35" s="8">
        <v>114</v>
      </c>
      <c r="K35" s="8"/>
      <c r="L35" s="8"/>
      <c r="M35" s="8"/>
    </row>
    <row r="36" spans="1:13" x14ac:dyDescent="0.3">
      <c r="A36" s="5" t="s">
        <v>2</v>
      </c>
      <c r="B36" s="5" t="s">
        <v>10</v>
      </c>
      <c r="C36" s="5">
        <v>2030</v>
      </c>
      <c r="D36" s="8">
        <v>60</v>
      </c>
      <c r="E36" s="8">
        <v>1.766</v>
      </c>
      <c r="F36" s="8">
        <v>218.3</v>
      </c>
      <c r="G36" s="8">
        <v>5</v>
      </c>
      <c r="H36" s="8">
        <v>20</v>
      </c>
      <c r="I36" s="8">
        <v>0.1</v>
      </c>
      <c r="J36" s="8">
        <v>53.2</v>
      </c>
      <c r="K36" s="8">
        <v>0.45</v>
      </c>
      <c r="L36" s="8"/>
      <c r="M36" s="8" t="s">
        <v>20</v>
      </c>
    </row>
    <row r="37" spans="1:13" x14ac:dyDescent="0.3">
      <c r="A37" s="5" t="s">
        <v>2</v>
      </c>
      <c r="B37" s="5" t="s">
        <v>43</v>
      </c>
      <c r="C37" s="5">
        <v>2030</v>
      </c>
      <c r="D37" s="8">
        <v>60</v>
      </c>
      <c r="E37" s="8">
        <v>1.5300499999999999</v>
      </c>
      <c r="F37" s="8">
        <v>218.3</v>
      </c>
      <c r="G37" s="8">
        <v>5</v>
      </c>
      <c r="H37" s="8">
        <v>20</v>
      </c>
      <c r="I37" s="8">
        <v>0.1</v>
      </c>
      <c r="J37" s="8">
        <v>53.2</v>
      </c>
      <c r="K37" s="8"/>
      <c r="L37" s="8"/>
      <c r="M37" s="8"/>
    </row>
    <row r="38" spans="1:13" x14ac:dyDescent="0.3">
      <c r="A38" s="5" t="s">
        <v>2</v>
      </c>
      <c r="B38" s="5" t="s">
        <v>46</v>
      </c>
      <c r="C38" s="5">
        <v>2030</v>
      </c>
      <c r="D38" s="8">
        <v>60</v>
      </c>
      <c r="E38" s="8">
        <v>1.766</v>
      </c>
      <c r="F38" s="8">
        <v>218.3</v>
      </c>
      <c r="G38" s="8">
        <v>5</v>
      </c>
      <c r="H38" s="8">
        <v>20</v>
      </c>
      <c r="I38" s="8">
        <v>0.1</v>
      </c>
      <c r="J38" s="8">
        <v>53.2</v>
      </c>
      <c r="K38" s="8"/>
      <c r="L38" s="8"/>
      <c r="M38" s="8"/>
    </row>
    <row r="39" spans="1:13" x14ac:dyDescent="0.3">
      <c r="A39" s="5" t="s">
        <v>3</v>
      </c>
      <c r="B39" s="5"/>
      <c r="C39" s="5">
        <v>2030</v>
      </c>
      <c r="D39" s="8">
        <v>60</v>
      </c>
      <c r="E39" s="8"/>
      <c r="F39" s="8">
        <v>184</v>
      </c>
      <c r="G39" s="8">
        <v>5</v>
      </c>
      <c r="H39" s="8">
        <v>20</v>
      </c>
      <c r="I39" s="8">
        <v>0.1</v>
      </c>
      <c r="J39" s="8">
        <v>53.2</v>
      </c>
      <c r="K39" s="8">
        <v>0.41</v>
      </c>
      <c r="L39" s="8"/>
      <c r="M39" s="8" t="s">
        <v>20</v>
      </c>
    </row>
    <row r="40" spans="1:13" x14ac:dyDescent="0.3">
      <c r="A40" s="5" t="s">
        <v>41</v>
      </c>
      <c r="B40" s="5" t="s">
        <v>43</v>
      </c>
      <c r="C40" s="5">
        <v>2030</v>
      </c>
      <c r="D40" s="8">
        <v>60</v>
      </c>
      <c r="E40" s="8"/>
      <c r="F40" s="8">
        <v>414</v>
      </c>
      <c r="G40" s="8">
        <v>5</v>
      </c>
      <c r="H40" s="8">
        <v>20</v>
      </c>
      <c r="I40" s="8">
        <v>0.1</v>
      </c>
      <c r="J40" s="8">
        <v>53.2</v>
      </c>
      <c r="K40" s="8">
        <v>0.14000000000000001</v>
      </c>
      <c r="L40" s="8"/>
      <c r="M40" s="8" t="s">
        <v>20</v>
      </c>
    </row>
    <row r="41" spans="1:13" x14ac:dyDescent="0.3">
      <c r="A41" s="5" t="s">
        <v>41</v>
      </c>
      <c r="B41" s="5" t="s">
        <v>44</v>
      </c>
      <c r="C41" s="5">
        <v>2030</v>
      </c>
      <c r="D41" s="8">
        <v>60</v>
      </c>
      <c r="E41" s="8">
        <v>0.82899999999999996</v>
      </c>
      <c r="F41" s="8">
        <v>414</v>
      </c>
      <c r="G41" s="8">
        <v>5</v>
      </c>
      <c r="H41" s="8">
        <v>20</v>
      </c>
      <c r="I41" s="8">
        <v>0.1</v>
      </c>
      <c r="J41" s="8">
        <v>53.2</v>
      </c>
    </row>
    <row r="42" spans="1:13" x14ac:dyDescent="0.3">
      <c r="A42" s="5" t="s">
        <v>47</v>
      </c>
      <c r="B42" s="5" t="s">
        <v>46</v>
      </c>
      <c r="C42" s="5">
        <v>2030</v>
      </c>
      <c r="D42" s="8">
        <v>60</v>
      </c>
      <c r="E42" s="8">
        <v>1.355</v>
      </c>
      <c r="F42" s="8">
        <v>414</v>
      </c>
      <c r="G42" s="8">
        <v>5</v>
      </c>
      <c r="H42" s="8">
        <v>20</v>
      </c>
      <c r="I42" s="8">
        <v>0.1</v>
      </c>
      <c r="J42" s="8">
        <v>53.2</v>
      </c>
      <c r="K42" s="8"/>
      <c r="L42" s="8"/>
      <c r="M42" s="8"/>
    </row>
    <row r="43" spans="1:13" x14ac:dyDescent="0.3">
      <c r="A43" s="5" t="s">
        <v>47</v>
      </c>
      <c r="B43" s="5" t="s">
        <v>10</v>
      </c>
      <c r="C43" s="5">
        <v>2030</v>
      </c>
      <c r="D43" s="8">
        <v>60</v>
      </c>
      <c r="E43" s="8">
        <v>1.355</v>
      </c>
      <c r="F43" s="8">
        <v>414</v>
      </c>
      <c r="G43" s="8">
        <v>5</v>
      </c>
      <c r="H43" s="8">
        <v>20</v>
      </c>
      <c r="I43" s="8">
        <v>0.1</v>
      </c>
      <c r="J43" s="8">
        <v>53.2</v>
      </c>
      <c r="K43" s="8"/>
      <c r="L43" s="8"/>
      <c r="M43" s="8"/>
    </row>
    <row r="44" spans="1:13" x14ac:dyDescent="0.3">
      <c r="A44" s="5" t="s">
        <v>4</v>
      </c>
      <c r="B44" s="5"/>
      <c r="C44" s="5">
        <v>2030</v>
      </c>
      <c r="D44" s="8">
        <v>60</v>
      </c>
      <c r="E44" s="8">
        <v>-1</v>
      </c>
      <c r="F44" s="8"/>
      <c r="G44" s="8"/>
      <c r="H44" s="8"/>
      <c r="I44" s="8"/>
      <c r="J44" s="8">
        <v>10000000</v>
      </c>
      <c r="K44" s="8"/>
      <c r="L44" s="8"/>
      <c r="M44" s="8"/>
    </row>
    <row r="45" spans="1:13" x14ac:dyDescent="0.3">
      <c r="A45" s="5" t="s">
        <v>15</v>
      </c>
      <c r="B45" s="5"/>
      <c r="C45" s="5">
        <v>2030</v>
      </c>
      <c r="D45" s="8">
        <v>60</v>
      </c>
      <c r="E45" s="8"/>
      <c r="F45" s="8"/>
      <c r="G45" s="8"/>
      <c r="H45" s="8"/>
      <c r="I45" s="8"/>
      <c r="J45" s="8">
        <v>200</v>
      </c>
      <c r="K45" s="8"/>
      <c r="L45" s="8"/>
      <c r="M45" s="8"/>
    </row>
    <row r="46" spans="1:13" x14ac:dyDescent="0.3">
      <c r="A46" s="5" t="s">
        <v>16</v>
      </c>
      <c r="B46" s="5"/>
      <c r="C46" s="5">
        <v>2030</v>
      </c>
      <c r="D46" s="8">
        <v>60</v>
      </c>
      <c r="E46" s="8">
        <v>1.4E-2</v>
      </c>
      <c r="F46" s="8"/>
      <c r="G46" s="8"/>
      <c r="H46" s="8"/>
      <c r="I46" s="8"/>
      <c r="J46" s="8">
        <v>200</v>
      </c>
      <c r="K46" s="8"/>
      <c r="L46" s="8"/>
      <c r="M46" s="8"/>
    </row>
    <row r="47" spans="1:13" x14ac:dyDescent="0.3">
      <c r="A47" s="5" t="s">
        <v>17</v>
      </c>
      <c r="B47" s="5"/>
      <c r="C47" s="5">
        <v>2030</v>
      </c>
      <c r="D47" s="8">
        <v>60</v>
      </c>
      <c r="E47" s="8">
        <v>6.17</v>
      </c>
      <c r="F47" s="8">
        <v>1800</v>
      </c>
      <c r="G47" s="8">
        <v>1</v>
      </c>
      <c r="H47" s="8">
        <v>25</v>
      </c>
      <c r="I47" s="8">
        <v>0.1</v>
      </c>
      <c r="J47" s="8">
        <v>324.97573965832413</v>
      </c>
      <c r="K47" s="8"/>
      <c r="L47" s="8"/>
      <c r="M47" s="8"/>
    </row>
    <row r="48" spans="1:13" x14ac:dyDescent="0.3">
      <c r="A48" s="5" t="s">
        <v>18</v>
      </c>
      <c r="B48" s="5"/>
      <c r="C48" s="5">
        <v>2030</v>
      </c>
      <c r="D48" s="8">
        <v>60</v>
      </c>
      <c r="E48" s="8"/>
      <c r="F48" s="8">
        <v>5000</v>
      </c>
      <c r="G48" s="8">
        <v>1</v>
      </c>
      <c r="H48" s="8">
        <v>10</v>
      </c>
      <c r="I48" s="8">
        <v>0.1</v>
      </c>
      <c r="J48" s="8"/>
      <c r="K48" s="8">
        <v>1</v>
      </c>
      <c r="L48" s="8"/>
      <c r="M48" s="8" t="s">
        <v>23</v>
      </c>
    </row>
    <row r="49" spans="1:13" x14ac:dyDescent="0.3">
      <c r="A49" s="5" t="s">
        <v>26</v>
      </c>
      <c r="B49" s="5"/>
      <c r="C49" s="5">
        <v>2030</v>
      </c>
      <c r="D49" s="8">
        <v>60</v>
      </c>
      <c r="E49" s="9">
        <f>0.000001*-84*14500</f>
        <v>-1.218</v>
      </c>
      <c r="F49" s="8">
        <v>0</v>
      </c>
      <c r="G49" s="8"/>
      <c r="H49" s="8"/>
      <c r="I49" s="8"/>
      <c r="J49" s="8">
        <f>49.2578*13</f>
        <v>640.35140000000001</v>
      </c>
      <c r="K49" s="8"/>
      <c r="L49" s="8"/>
      <c r="M4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E3A9-C0EE-6F42-8EFF-5D7691C2A1FF}">
  <dimension ref="A1:H37"/>
  <sheetViews>
    <sheetView topLeftCell="A14" workbookViewId="0">
      <selection activeCell="F36" sqref="F36"/>
    </sheetView>
  </sheetViews>
  <sheetFormatPr baseColWidth="10" defaultRowHeight="15.6" x14ac:dyDescent="0.3"/>
  <sheetData>
    <row r="1" spans="1:8" s="1" customFormat="1" x14ac:dyDescent="0.3">
      <c r="A1" s="19" t="s">
        <v>36</v>
      </c>
      <c r="B1" s="19" t="s">
        <v>38</v>
      </c>
      <c r="C1" s="22" t="s">
        <v>30</v>
      </c>
      <c r="D1" s="22" t="s">
        <v>27</v>
      </c>
      <c r="E1" s="22" t="s">
        <v>37</v>
      </c>
      <c r="F1" s="22" t="s">
        <v>25</v>
      </c>
      <c r="G1" s="22" t="s">
        <v>34</v>
      </c>
      <c r="H1" s="22" t="s">
        <v>33</v>
      </c>
    </row>
    <row r="2" spans="1:8" x14ac:dyDescent="0.3">
      <c r="A2" s="2" t="s">
        <v>10</v>
      </c>
      <c r="B2" s="2">
        <v>2015</v>
      </c>
      <c r="C2" s="10">
        <f>29308*0.0000049</f>
        <v>0.14360919999999999</v>
      </c>
      <c r="D2" s="4">
        <f>250*0.95</f>
        <v>237.5</v>
      </c>
      <c r="E2" s="4">
        <v>0</v>
      </c>
      <c r="F2" s="4">
        <v>0</v>
      </c>
      <c r="G2" s="7"/>
      <c r="H2" s="7"/>
    </row>
    <row r="3" spans="1:8" x14ac:dyDescent="0.3">
      <c r="A3" s="2" t="s">
        <v>11</v>
      </c>
      <c r="B3" s="2">
        <v>2015</v>
      </c>
      <c r="C3" s="10">
        <f>0.000001*5*16900</f>
        <v>8.4499999999999992E-2</v>
      </c>
      <c r="D3" s="4">
        <v>400</v>
      </c>
      <c r="E3" s="4">
        <v>0</v>
      </c>
      <c r="F3" s="4">
        <v>0</v>
      </c>
      <c r="G3" s="7"/>
      <c r="H3" s="7"/>
    </row>
    <row r="4" spans="1:8" x14ac:dyDescent="0.3">
      <c r="A4" s="2" t="s">
        <v>12</v>
      </c>
      <c r="B4" s="2">
        <v>2015</v>
      </c>
      <c r="C4" s="10">
        <f>41816*0.000016</f>
        <v>0.66905599999999998</v>
      </c>
      <c r="D4" s="4">
        <f>60*17.8</f>
        <v>1068</v>
      </c>
      <c r="E4" s="4">
        <v>0</v>
      </c>
      <c r="F4" s="4">
        <v>0</v>
      </c>
      <c r="G4" s="7"/>
      <c r="H4" s="7"/>
    </row>
    <row r="5" spans="1:8" x14ac:dyDescent="0.3">
      <c r="A5" s="2" t="s">
        <v>13</v>
      </c>
      <c r="B5" s="2">
        <v>2015</v>
      </c>
      <c r="C5" s="10">
        <v>0.06</v>
      </c>
      <c r="D5" s="4">
        <v>60</v>
      </c>
      <c r="E5" s="4">
        <v>0</v>
      </c>
      <c r="F5" s="4">
        <v>0</v>
      </c>
      <c r="G5" s="7"/>
      <c r="H5" s="7"/>
    </row>
    <row r="6" spans="1:8" x14ac:dyDescent="0.3">
      <c r="A6" s="2" t="s">
        <v>14</v>
      </c>
      <c r="B6" s="2">
        <v>2015</v>
      </c>
      <c r="C6" s="10">
        <f>45998*0.0000084</f>
        <v>0.38638319999999998</v>
      </c>
      <c r="D6" s="4">
        <v>291.66900000000004</v>
      </c>
      <c r="E6" s="4">
        <v>0</v>
      </c>
      <c r="F6" s="4"/>
      <c r="G6" s="7"/>
      <c r="H6" s="7"/>
    </row>
    <row r="7" spans="1:8" x14ac:dyDescent="0.3">
      <c r="A7" s="2" t="s">
        <v>6</v>
      </c>
      <c r="B7" s="2">
        <v>2015</v>
      </c>
      <c r="C7" s="4">
        <v>-1</v>
      </c>
      <c r="D7" s="4">
        <v>10000</v>
      </c>
      <c r="E7" s="4">
        <v>0</v>
      </c>
      <c r="F7" s="4">
        <v>0</v>
      </c>
      <c r="G7" s="7"/>
      <c r="H7" s="7"/>
    </row>
    <row r="8" spans="1:8" x14ac:dyDescent="0.3">
      <c r="A8" s="2" t="s">
        <v>23</v>
      </c>
      <c r="B8" s="2">
        <v>2015</v>
      </c>
      <c r="C8" s="4">
        <v>0</v>
      </c>
      <c r="D8" s="4">
        <v>10000</v>
      </c>
      <c r="E8" s="4">
        <v>0</v>
      </c>
      <c r="F8" s="4">
        <v>0</v>
      </c>
      <c r="G8" s="7"/>
      <c r="H8" s="7"/>
    </row>
    <row r="9" spans="1:8" x14ac:dyDescent="0.3">
      <c r="A9" s="2" t="s">
        <v>24</v>
      </c>
      <c r="B9" s="2">
        <v>2015</v>
      </c>
      <c r="C9" s="4">
        <v>0</v>
      </c>
      <c r="D9" s="4">
        <v>10000</v>
      </c>
      <c r="E9" s="4">
        <v>0</v>
      </c>
      <c r="F9" s="4">
        <v>0</v>
      </c>
      <c r="G9" s="7"/>
      <c r="H9" s="7"/>
    </row>
    <row r="10" spans="1:8" x14ac:dyDescent="0.3">
      <c r="A10" s="2" t="s">
        <v>19</v>
      </c>
      <c r="B10" s="2">
        <v>2015</v>
      </c>
      <c r="C10" s="4">
        <v>0</v>
      </c>
      <c r="D10" s="4">
        <v>1.5</v>
      </c>
      <c r="E10" s="4">
        <v>0</v>
      </c>
      <c r="F10" s="4">
        <v>0</v>
      </c>
      <c r="G10" s="7"/>
      <c r="H10" s="7"/>
    </row>
    <row r="11" spans="1:8" x14ac:dyDescent="0.3">
      <c r="A11" s="2" t="s">
        <v>20</v>
      </c>
      <c r="B11" s="2">
        <v>2015</v>
      </c>
      <c r="C11" s="4">
        <v>0</v>
      </c>
      <c r="D11" s="4">
        <v>10000</v>
      </c>
      <c r="E11" s="4">
        <v>1</v>
      </c>
      <c r="F11" s="4">
        <v>15000000</v>
      </c>
      <c r="G11" s="7"/>
      <c r="H11" s="7"/>
    </row>
    <row r="12" spans="1:8" x14ac:dyDescent="0.3">
      <c r="A12" s="11" t="s">
        <v>21</v>
      </c>
      <c r="B12" s="2">
        <v>2015</v>
      </c>
      <c r="C12" s="4">
        <v>0</v>
      </c>
      <c r="D12" s="4">
        <v>10000</v>
      </c>
      <c r="E12" s="4">
        <v>0</v>
      </c>
      <c r="F12" s="4">
        <v>0</v>
      </c>
      <c r="G12" s="7"/>
      <c r="H12" s="7"/>
    </row>
    <row r="13" spans="1:8" x14ac:dyDescent="0.3">
      <c r="A13" s="11" t="s">
        <v>22</v>
      </c>
      <c r="B13" s="2">
        <v>2015</v>
      </c>
      <c r="C13" s="4">
        <v>0</v>
      </c>
      <c r="D13" s="4">
        <v>10000</v>
      </c>
      <c r="E13" s="4">
        <v>0</v>
      </c>
      <c r="F13" s="4">
        <v>0</v>
      </c>
      <c r="G13" s="7"/>
      <c r="H13" s="7"/>
    </row>
    <row r="14" spans="1:8" x14ac:dyDescent="0.3">
      <c r="A14" s="3" t="s">
        <v>10</v>
      </c>
      <c r="B14" s="3">
        <v>2027</v>
      </c>
      <c r="C14" s="10">
        <f>29308*0.0000049</f>
        <v>0.14360919999999999</v>
      </c>
      <c r="D14" s="4">
        <f>250*0.95</f>
        <v>237.5</v>
      </c>
      <c r="E14" s="4">
        <v>0</v>
      </c>
      <c r="F14" s="4">
        <v>0</v>
      </c>
      <c r="G14" s="7"/>
      <c r="H14" s="7"/>
    </row>
    <row r="15" spans="1:8" x14ac:dyDescent="0.3">
      <c r="A15" s="3" t="s">
        <v>11</v>
      </c>
      <c r="B15" s="3">
        <v>2027</v>
      </c>
      <c r="C15" s="10">
        <f>0.000001*5*16900</f>
        <v>8.4499999999999992E-2</v>
      </c>
      <c r="D15" s="4">
        <v>400</v>
      </c>
      <c r="E15" s="4">
        <v>0</v>
      </c>
      <c r="F15" s="4">
        <v>0</v>
      </c>
      <c r="G15" s="7"/>
      <c r="H15" s="7"/>
    </row>
    <row r="16" spans="1:8" x14ac:dyDescent="0.3">
      <c r="A16" s="3" t="s">
        <v>12</v>
      </c>
      <c r="B16" s="3">
        <v>2027</v>
      </c>
      <c r="C16" s="10">
        <f>41816*0.000016</f>
        <v>0.66905599999999998</v>
      </c>
      <c r="D16" s="4">
        <f>60*17.8</f>
        <v>1068</v>
      </c>
      <c r="E16" s="4">
        <v>0</v>
      </c>
      <c r="F16" s="4">
        <v>0</v>
      </c>
      <c r="G16" s="7"/>
      <c r="H16" s="7"/>
    </row>
    <row r="17" spans="1:8" x14ac:dyDescent="0.3">
      <c r="A17" s="3" t="s">
        <v>13</v>
      </c>
      <c r="B17" s="3">
        <v>2027</v>
      </c>
      <c r="C17" s="10">
        <v>0.06</v>
      </c>
      <c r="D17" s="4">
        <v>60</v>
      </c>
      <c r="E17" s="4">
        <v>0</v>
      </c>
      <c r="F17" s="4">
        <v>0</v>
      </c>
      <c r="G17" s="7"/>
      <c r="H17" s="7"/>
    </row>
    <row r="18" spans="1:8" x14ac:dyDescent="0.3">
      <c r="A18" s="3" t="s">
        <v>14</v>
      </c>
      <c r="B18" s="3">
        <v>2027</v>
      </c>
      <c r="C18" s="10">
        <f>45998*0.0000084</f>
        <v>0.38638319999999998</v>
      </c>
      <c r="D18" s="4">
        <v>291.66900000000004</v>
      </c>
      <c r="E18" s="4">
        <v>0</v>
      </c>
      <c r="F18" s="4"/>
      <c r="G18" s="7"/>
      <c r="H18" s="7"/>
    </row>
    <row r="19" spans="1:8" x14ac:dyDescent="0.3">
      <c r="A19" s="3" t="s">
        <v>6</v>
      </c>
      <c r="B19" s="3">
        <v>2027</v>
      </c>
      <c r="C19" s="4">
        <v>-1</v>
      </c>
      <c r="D19" s="4">
        <v>10000</v>
      </c>
      <c r="E19" s="4">
        <v>0</v>
      </c>
      <c r="F19" s="4">
        <v>0</v>
      </c>
      <c r="G19" s="7"/>
      <c r="H19" s="7"/>
    </row>
    <row r="20" spans="1:8" x14ac:dyDescent="0.3">
      <c r="A20" s="3" t="s">
        <v>23</v>
      </c>
      <c r="B20" s="3">
        <v>2027</v>
      </c>
      <c r="C20" s="4">
        <v>0</v>
      </c>
      <c r="D20" s="4">
        <f>D8</f>
        <v>10000</v>
      </c>
      <c r="E20" s="4">
        <v>0</v>
      </c>
      <c r="F20" s="4">
        <v>0</v>
      </c>
      <c r="G20" s="7"/>
      <c r="H20" s="7"/>
    </row>
    <row r="21" spans="1:8" x14ac:dyDescent="0.3">
      <c r="A21" s="3" t="s">
        <v>24</v>
      </c>
      <c r="B21" s="3">
        <v>2027</v>
      </c>
      <c r="C21" s="4">
        <v>0</v>
      </c>
      <c r="D21" s="4">
        <f>D9</f>
        <v>10000</v>
      </c>
      <c r="E21" s="4">
        <v>0</v>
      </c>
      <c r="F21" s="4">
        <v>0</v>
      </c>
      <c r="G21" s="7"/>
      <c r="H21" s="7"/>
    </row>
    <row r="22" spans="1:8" x14ac:dyDescent="0.3">
      <c r="A22" s="3" t="s">
        <v>19</v>
      </c>
      <c r="B22" s="3">
        <v>2027</v>
      </c>
      <c r="C22" s="4">
        <v>0</v>
      </c>
      <c r="D22" s="4">
        <v>1.5</v>
      </c>
      <c r="E22" s="4">
        <v>0</v>
      </c>
      <c r="F22" s="4">
        <v>0</v>
      </c>
      <c r="G22" s="7"/>
      <c r="H22" s="7"/>
    </row>
    <row r="23" spans="1:8" x14ac:dyDescent="0.3">
      <c r="A23" s="3" t="s">
        <v>20</v>
      </c>
      <c r="B23" s="3">
        <v>2027</v>
      </c>
      <c r="C23" s="4">
        <v>0</v>
      </c>
      <c r="D23" s="4">
        <v>10000</v>
      </c>
      <c r="E23" s="4">
        <v>1</v>
      </c>
      <c r="F23" s="4">
        <v>13500000</v>
      </c>
      <c r="G23" s="7"/>
      <c r="H23" s="7"/>
    </row>
    <row r="24" spans="1:8" x14ac:dyDescent="0.3">
      <c r="A24" s="12" t="s">
        <v>21</v>
      </c>
      <c r="B24" s="3">
        <v>2027</v>
      </c>
      <c r="C24" s="4">
        <v>0</v>
      </c>
      <c r="D24" s="4">
        <v>10000</v>
      </c>
      <c r="E24" s="4">
        <v>0</v>
      </c>
      <c r="F24" s="4">
        <v>0</v>
      </c>
      <c r="G24" s="7"/>
      <c r="H24" s="7"/>
    </row>
    <row r="25" spans="1:8" x14ac:dyDescent="0.3">
      <c r="A25" s="12" t="s">
        <v>22</v>
      </c>
      <c r="B25" s="3">
        <v>2027</v>
      </c>
      <c r="C25" s="4">
        <v>0</v>
      </c>
      <c r="D25" s="4">
        <v>10000</v>
      </c>
      <c r="E25" s="4">
        <v>0</v>
      </c>
      <c r="F25" s="4">
        <v>0</v>
      </c>
      <c r="G25" s="7"/>
      <c r="H25" s="7"/>
    </row>
    <row r="26" spans="1:8" x14ac:dyDescent="0.3">
      <c r="A26" s="5" t="s">
        <v>10</v>
      </c>
      <c r="B26" s="5">
        <v>2030</v>
      </c>
      <c r="C26" s="10">
        <f>29308*0.0000049</f>
        <v>0.14360919999999999</v>
      </c>
      <c r="D26" s="4">
        <f>250*0.95</f>
        <v>237.5</v>
      </c>
      <c r="E26" s="4">
        <v>0</v>
      </c>
      <c r="F26" s="4">
        <v>0</v>
      </c>
      <c r="G26" s="7"/>
      <c r="H26" s="7"/>
    </row>
    <row r="27" spans="1:8" x14ac:dyDescent="0.3">
      <c r="A27" s="5" t="s">
        <v>11</v>
      </c>
      <c r="B27" s="5">
        <v>2030</v>
      </c>
      <c r="C27" s="10">
        <f>0.000001*5*16900</f>
        <v>8.4499999999999992E-2</v>
      </c>
      <c r="D27" s="4">
        <v>400</v>
      </c>
      <c r="E27" s="4">
        <v>0</v>
      </c>
      <c r="F27" s="4">
        <v>0</v>
      </c>
      <c r="G27" s="7"/>
      <c r="H27" s="7"/>
    </row>
    <row r="28" spans="1:8" x14ac:dyDescent="0.3">
      <c r="A28" s="5" t="s">
        <v>12</v>
      </c>
      <c r="B28" s="5">
        <v>2030</v>
      </c>
      <c r="C28" s="10">
        <f>41816*0.000016</f>
        <v>0.66905599999999998</v>
      </c>
      <c r="D28" s="4">
        <f>60*17.8</f>
        <v>1068</v>
      </c>
      <c r="E28" s="4">
        <v>0</v>
      </c>
      <c r="F28" s="4">
        <v>0</v>
      </c>
      <c r="G28" s="7"/>
      <c r="H28" s="7"/>
    </row>
    <row r="29" spans="1:8" x14ac:dyDescent="0.3">
      <c r="A29" s="5" t="s">
        <v>13</v>
      </c>
      <c r="B29" s="5">
        <v>2030</v>
      </c>
      <c r="C29" s="10">
        <v>0.06</v>
      </c>
      <c r="D29" s="4">
        <v>60</v>
      </c>
      <c r="E29" s="4">
        <v>0</v>
      </c>
      <c r="F29" s="4">
        <v>0</v>
      </c>
      <c r="G29" s="7"/>
      <c r="H29" s="7"/>
    </row>
    <row r="30" spans="1:8" x14ac:dyDescent="0.3">
      <c r="A30" s="5" t="s">
        <v>14</v>
      </c>
      <c r="B30" s="5">
        <v>2030</v>
      </c>
      <c r="C30" s="10">
        <f>45998*0.0000084</f>
        <v>0.38638319999999998</v>
      </c>
      <c r="D30" s="4">
        <v>291.66900000000004</v>
      </c>
      <c r="E30" s="4">
        <v>0</v>
      </c>
      <c r="F30" s="4"/>
      <c r="G30" s="7"/>
      <c r="H30" s="7"/>
    </row>
    <row r="31" spans="1:8" x14ac:dyDescent="0.3">
      <c r="A31" s="5" t="s">
        <v>6</v>
      </c>
      <c r="B31" s="5">
        <v>2030</v>
      </c>
      <c r="C31" s="4">
        <v>-1</v>
      </c>
      <c r="D31" s="4">
        <v>10000</v>
      </c>
      <c r="E31" s="4">
        <v>0</v>
      </c>
      <c r="F31" s="4">
        <v>0</v>
      </c>
      <c r="G31" s="7"/>
      <c r="H31" s="7"/>
    </row>
    <row r="32" spans="1:8" x14ac:dyDescent="0.3">
      <c r="A32" s="5" t="s">
        <v>23</v>
      </c>
      <c r="B32" s="5">
        <v>2030</v>
      </c>
      <c r="C32" s="4">
        <v>0</v>
      </c>
      <c r="D32" s="4">
        <f>D20</f>
        <v>10000</v>
      </c>
      <c r="E32" s="4">
        <v>0</v>
      </c>
      <c r="F32" s="4">
        <v>0</v>
      </c>
      <c r="G32" s="7"/>
      <c r="H32" s="7"/>
    </row>
    <row r="33" spans="1:8" x14ac:dyDescent="0.3">
      <c r="A33" s="5" t="s">
        <v>24</v>
      </c>
      <c r="B33" s="5">
        <v>2030</v>
      </c>
      <c r="C33" s="4">
        <v>0</v>
      </c>
      <c r="D33" s="4">
        <f>D21</f>
        <v>10000</v>
      </c>
      <c r="E33" s="4">
        <v>0</v>
      </c>
      <c r="F33" s="4">
        <v>0</v>
      </c>
      <c r="G33" s="7"/>
      <c r="H33" s="7"/>
    </row>
    <row r="34" spans="1:8" x14ac:dyDescent="0.3">
      <c r="A34" s="5" t="s">
        <v>19</v>
      </c>
      <c r="B34" s="5">
        <v>2030</v>
      </c>
      <c r="C34" s="4">
        <v>0</v>
      </c>
      <c r="D34" s="4">
        <v>1.5</v>
      </c>
      <c r="E34" s="4">
        <v>0</v>
      </c>
      <c r="F34" s="4">
        <v>0</v>
      </c>
      <c r="G34" s="7"/>
      <c r="H34" s="7"/>
    </row>
    <row r="35" spans="1:8" x14ac:dyDescent="0.3">
      <c r="A35" s="5" t="s">
        <v>20</v>
      </c>
      <c r="B35" s="5">
        <v>2030</v>
      </c>
      <c r="C35" s="4">
        <v>0</v>
      </c>
      <c r="D35" s="4">
        <v>10000</v>
      </c>
      <c r="E35" s="4">
        <v>1</v>
      </c>
      <c r="F35" s="4">
        <v>13500000</v>
      </c>
      <c r="G35" s="7"/>
      <c r="H35" s="7"/>
    </row>
    <row r="36" spans="1:8" x14ac:dyDescent="0.3">
      <c r="A36" s="13" t="s">
        <v>21</v>
      </c>
      <c r="B36" s="5">
        <v>2030</v>
      </c>
      <c r="C36" s="4">
        <v>0</v>
      </c>
      <c r="D36" s="4">
        <v>10000</v>
      </c>
      <c r="E36" s="4">
        <v>0</v>
      </c>
      <c r="F36" s="4">
        <v>0</v>
      </c>
      <c r="G36" s="7"/>
      <c r="H36" s="7"/>
    </row>
    <row r="37" spans="1:8" x14ac:dyDescent="0.3">
      <c r="A37" s="13" t="s">
        <v>22</v>
      </c>
      <c r="B37" s="5">
        <v>2030</v>
      </c>
      <c r="C37" s="4">
        <v>0</v>
      </c>
      <c r="D37" s="4">
        <v>10000</v>
      </c>
      <c r="E37" s="4">
        <v>0</v>
      </c>
      <c r="F37" s="4">
        <v>0</v>
      </c>
      <c r="G37" s="7"/>
      <c r="H3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C86B-EA41-AD43-AFC8-B7990C2DC2F5}">
  <dimension ref="A1:P49"/>
  <sheetViews>
    <sheetView workbookViewId="0">
      <selection activeCell="M20" sqref="M20"/>
    </sheetView>
  </sheetViews>
  <sheetFormatPr baseColWidth="10" defaultRowHeight="15.6" x14ac:dyDescent="0.3"/>
  <cols>
    <col min="1" max="3" width="14.8984375" style="7" customWidth="1"/>
    <col min="4" max="16384" width="11.19921875" style="7"/>
  </cols>
  <sheetData>
    <row r="1" spans="1:16" x14ac:dyDescent="0.3">
      <c r="A1" s="19" t="s">
        <v>5</v>
      </c>
      <c r="B1" s="19" t="s">
        <v>45</v>
      </c>
      <c r="C1" s="19" t="s">
        <v>38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6</v>
      </c>
      <c r="J1" s="16" t="s">
        <v>23</v>
      </c>
      <c r="K1" s="16" t="s">
        <v>24</v>
      </c>
      <c r="L1" s="16" t="s">
        <v>19</v>
      </c>
      <c r="M1" s="17" t="s">
        <v>20</v>
      </c>
      <c r="N1" s="18" t="s">
        <v>21</v>
      </c>
      <c r="O1" s="18" t="s">
        <v>22</v>
      </c>
    </row>
    <row r="2" spans="1:16" x14ac:dyDescent="0.3">
      <c r="A2" s="15" t="s">
        <v>4</v>
      </c>
      <c r="B2" s="15"/>
      <c r="C2" s="15">
        <v>2015</v>
      </c>
      <c r="D2" s="4"/>
      <c r="E2" s="4"/>
      <c r="F2" s="4"/>
      <c r="G2" s="4"/>
      <c r="H2" s="4"/>
      <c r="I2" s="4">
        <v>1</v>
      </c>
      <c r="J2" s="4"/>
      <c r="K2" s="4"/>
      <c r="L2" s="4"/>
      <c r="M2" s="4"/>
      <c r="N2" s="4"/>
      <c r="O2" s="4"/>
      <c r="P2" s="4"/>
    </row>
    <row r="3" spans="1:16" x14ac:dyDescent="0.3">
      <c r="A3" s="15" t="s">
        <v>15</v>
      </c>
      <c r="B3" s="15"/>
      <c r="C3" s="15">
        <v>2015</v>
      </c>
      <c r="D3" s="4"/>
      <c r="E3" s="4"/>
      <c r="F3" s="4"/>
      <c r="G3" s="4">
        <v>0.76</v>
      </c>
      <c r="H3" s="4"/>
      <c r="I3" s="4"/>
      <c r="J3" s="4"/>
      <c r="K3" s="4">
        <v>-1</v>
      </c>
      <c r="L3" s="4">
        <v>1</v>
      </c>
      <c r="M3" s="4"/>
      <c r="N3" s="4"/>
      <c r="O3" s="4"/>
      <c r="P3" s="4"/>
    </row>
    <row r="4" spans="1:16" x14ac:dyDescent="0.3">
      <c r="A4" s="15" t="s">
        <v>16</v>
      </c>
      <c r="B4" s="15"/>
      <c r="C4" s="15">
        <v>2015</v>
      </c>
      <c r="D4" s="4"/>
      <c r="E4" s="4"/>
      <c r="F4" s="4"/>
      <c r="G4" s="4"/>
      <c r="H4" s="4">
        <v>7.0000000000000007E-2</v>
      </c>
      <c r="I4" s="4"/>
      <c r="J4" s="4"/>
      <c r="K4" s="4">
        <v>-1</v>
      </c>
      <c r="L4" s="4">
        <v>1</v>
      </c>
      <c r="M4" s="4"/>
      <c r="N4" s="4"/>
      <c r="O4" s="4"/>
      <c r="P4" s="4"/>
    </row>
    <row r="5" spans="1:16" x14ac:dyDescent="0.3">
      <c r="A5" s="15" t="s">
        <v>17</v>
      </c>
      <c r="B5" s="15"/>
      <c r="C5" s="15">
        <v>2015</v>
      </c>
      <c r="D5" s="4"/>
      <c r="E5" s="4"/>
      <c r="F5" s="4"/>
      <c r="G5" s="4"/>
      <c r="H5" s="4">
        <v>3.04</v>
      </c>
      <c r="I5" s="4"/>
      <c r="J5" s="4">
        <v>-1</v>
      </c>
      <c r="K5" s="4">
        <v>4.45</v>
      </c>
      <c r="L5" s="4"/>
      <c r="M5" s="4"/>
      <c r="N5" s="4"/>
      <c r="O5" s="4"/>
      <c r="P5" s="4"/>
    </row>
    <row r="6" spans="1:16" x14ac:dyDescent="0.3">
      <c r="A6" s="15" t="s">
        <v>18</v>
      </c>
      <c r="B6" s="15"/>
      <c r="C6" s="15">
        <v>2015</v>
      </c>
      <c r="D6" s="4"/>
      <c r="E6" s="4"/>
      <c r="F6" s="4"/>
      <c r="G6" s="4">
        <v>55</v>
      </c>
      <c r="H6" s="4"/>
      <c r="I6" s="4"/>
      <c r="J6" s="4">
        <v>-1</v>
      </c>
      <c r="K6" s="14"/>
      <c r="L6" s="4"/>
      <c r="M6" s="4"/>
      <c r="N6" s="4"/>
      <c r="O6" s="4"/>
      <c r="P6" s="4"/>
    </row>
    <row r="7" spans="1:16" x14ac:dyDescent="0.3">
      <c r="A7" s="15" t="s">
        <v>26</v>
      </c>
      <c r="B7" s="15"/>
      <c r="C7" s="15">
        <v>2015</v>
      </c>
      <c r="D7" s="4"/>
      <c r="E7" s="4"/>
      <c r="F7" s="4"/>
      <c r="G7" s="4"/>
      <c r="H7" s="4">
        <v>-1</v>
      </c>
      <c r="I7" s="4"/>
      <c r="J7" s="4"/>
      <c r="K7" s="4"/>
      <c r="L7" s="4"/>
      <c r="M7" s="4"/>
      <c r="N7" s="4"/>
      <c r="O7" s="4"/>
      <c r="P7" s="4"/>
    </row>
    <row r="8" spans="1:16" x14ac:dyDescent="0.3">
      <c r="A8" s="2" t="s">
        <v>0</v>
      </c>
      <c r="B8" s="2"/>
      <c r="C8" s="2">
        <v>2015</v>
      </c>
      <c r="D8" s="4"/>
      <c r="E8" s="4"/>
      <c r="F8" s="4"/>
      <c r="G8" s="4">
        <f>0.004</f>
        <v>4.0000000000000001E-3</v>
      </c>
      <c r="H8" s="4">
        <v>1.9E-2</v>
      </c>
      <c r="I8" s="4"/>
      <c r="J8" s="4"/>
      <c r="K8" s="4"/>
      <c r="L8" s="4"/>
      <c r="M8" s="4"/>
      <c r="N8" s="4"/>
      <c r="O8" s="4">
        <v>-1</v>
      </c>
      <c r="P8" s="4"/>
    </row>
    <row r="9" spans="1:16" x14ac:dyDescent="0.3">
      <c r="A9" s="2" t="s">
        <v>1</v>
      </c>
      <c r="B9" s="2"/>
      <c r="C9" s="2">
        <v>2015</v>
      </c>
      <c r="D9" s="4"/>
      <c r="E9" s="4"/>
      <c r="F9" s="4"/>
      <c r="G9" s="4">
        <v>0.14000000000000001</v>
      </c>
      <c r="H9" s="4">
        <v>4.7656761603050032E-2</v>
      </c>
      <c r="I9" s="4"/>
      <c r="J9" s="4"/>
      <c r="K9" s="4"/>
      <c r="L9" s="4"/>
      <c r="M9" s="4"/>
      <c r="N9" s="4">
        <v>-1</v>
      </c>
      <c r="O9" s="4"/>
      <c r="P9" s="4"/>
    </row>
    <row r="10" spans="1:16" x14ac:dyDescent="0.3">
      <c r="A10" s="2" t="s">
        <v>2</v>
      </c>
      <c r="B10" s="2" t="s">
        <v>10</v>
      </c>
      <c r="C10" s="2">
        <v>2015</v>
      </c>
      <c r="D10" s="4">
        <v>0.53336811799229455</v>
      </c>
      <c r="E10" s="4"/>
      <c r="F10" s="4"/>
      <c r="G10" s="4">
        <v>0.19400000000000001</v>
      </c>
      <c r="H10" s="4">
        <v>1.6199870401036789E-2</v>
      </c>
      <c r="I10" s="4"/>
      <c r="J10" s="4"/>
      <c r="K10" s="4"/>
      <c r="L10" s="4"/>
      <c r="M10" s="4">
        <v>-1</v>
      </c>
      <c r="N10" s="4">
        <v>1</v>
      </c>
      <c r="O10" s="4"/>
      <c r="P10" s="4"/>
    </row>
    <row r="11" spans="1:16" x14ac:dyDescent="0.3">
      <c r="A11" s="2" t="s">
        <v>2</v>
      </c>
      <c r="B11" s="2" t="s">
        <v>43</v>
      </c>
      <c r="C11" s="2">
        <v>2015</v>
      </c>
      <c r="D11" s="4">
        <v>0.45336290029345033</v>
      </c>
      <c r="E11" s="4"/>
      <c r="F11" s="4"/>
      <c r="G11" s="4">
        <v>0.19400000000000001</v>
      </c>
      <c r="H11" s="4">
        <v>1.6199870401036789E-2</v>
      </c>
      <c r="I11" s="4"/>
      <c r="J11" s="4">
        <v>1.8334529055985125E-2</v>
      </c>
      <c r="K11" s="4"/>
      <c r="L11" s="4"/>
      <c r="M11" s="4">
        <v>-1</v>
      </c>
      <c r="N11" s="4">
        <v>1</v>
      </c>
      <c r="O11" s="4"/>
      <c r="P11" s="4"/>
    </row>
    <row r="12" spans="1:16" x14ac:dyDescent="0.3">
      <c r="A12" s="2" t="s">
        <v>2</v>
      </c>
      <c r="B12" s="2" t="s">
        <v>46</v>
      </c>
      <c r="C12" s="2">
        <v>2015</v>
      </c>
      <c r="D12" s="4">
        <v>0.24762981812463489</v>
      </c>
      <c r="E12" s="4">
        <v>0.42682158542731652</v>
      </c>
      <c r="F12" s="4"/>
      <c r="G12" s="4">
        <v>0.19400000000000001</v>
      </c>
      <c r="H12" s="4">
        <v>1.6199870401036789E-2</v>
      </c>
      <c r="I12" s="4"/>
      <c r="J12" s="4"/>
      <c r="K12" s="4"/>
      <c r="L12" s="4"/>
      <c r="M12" s="4">
        <v>-1</v>
      </c>
      <c r="N12" s="4">
        <v>1</v>
      </c>
      <c r="O12" s="4"/>
      <c r="P12" s="4"/>
    </row>
    <row r="13" spans="1:16" x14ac:dyDescent="0.3">
      <c r="A13" s="2" t="s">
        <v>3</v>
      </c>
      <c r="B13" s="2"/>
      <c r="C13" s="2">
        <v>2015</v>
      </c>
      <c r="D13" s="4"/>
      <c r="E13" s="4"/>
      <c r="F13" s="4"/>
      <c r="G13" s="4">
        <v>0.88000000000000012</v>
      </c>
      <c r="H13" s="4">
        <v>1.6199870401036789E-2</v>
      </c>
      <c r="I13" s="4"/>
      <c r="J13" s="4"/>
      <c r="K13" s="4"/>
      <c r="L13" s="4"/>
      <c r="M13" s="4">
        <v>-1</v>
      </c>
      <c r="N13" s="4"/>
      <c r="O13" s="4">
        <v>1</v>
      </c>
      <c r="P13" s="4"/>
    </row>
    <row r="14" spans="1:16" x14ac:dyDescent="0.3">
      <c r="A14" s="2" t="s">
        <v>41</v>
      </c>
      <c r="B14" s="2" t="s">
        <v>43</v>
      </c>
      <c r="C14" s="2">
        <v>2015</v>
      </c>
      <c r="D14" s="4"/>
      <c r="E14" s="4"/>
      <c r="F14" s="4"/>
      <c r="G14" s="4">
        <v>1.26</v>
      </c>
      <c r="H14" s="4">
        <v>1.6199870401036789E-2</v>
      </c>
      <c r="I14" s="4"/>
      <c r="J14" s="4">
        <v>0.05</v>
      </c>
      <c r="K14" s="4"/>
      <c r="L14" s="4"/>
      <c r="M14" s="4">
        <v>-1</v>
      </c>
      <c r="N14" s="4">
        <v>1</v>
      </c>
      <c r="O14" s="4"/>
      <c r="P14" s="4"/>
    </row>
    <row r="15" spans="1:16" x14ac:dyDescent="0.3">
      <c r="A15" s="2" t="s">
        <v>41</v>
      </c>
      <c r="B15" s="2" t="s">
        <v>44</v>
      </c>
      <c r="C15" s="2">
        <v>2015</v>
      </c>
      <c r="D15" s="4"/>
      <c r="E15" s="4"/>
      <c r="F15" s="4"/>
      <c r="G15" s="4">
        <v>1.26</v>
      </c>
      <c r="H15" s="4">
        <v>0.1852270896118545</v>
      </c>
      <c r="I15" s="4"/>
      <c r="J15" s="4"/>
      <c r="K15" s="4"/>
      <c r="L15" s="4"/>
      <c r="M15" s="4">
        <v>-1</v>
      </c>
      <c r="N15" s="4">
        <v>1</v>
      </c>
      <c r="O15" s="4"/>
      <c r="P15" s="4"/>
    </row>
    <row r="16" spans="1:16" x14ac:dyDescent="0.3">
      <c r="A16" s="2" t="s">
        <v>47</v>
      </c>
      <c r="B16" s="2" t="s">
        <v>46</v>
      </c>
      <c r="C16" s="2">
        <v>2015</v>
      </c>
      <c r="D16" s="4"/>
      <c r="E16" s="4">
        <v>0.19192346461228307</v>
      </c>
      <c r="F16" s="4"/>
      <c r="G16" s="4">
        <v>1.327</v>
      </c>
      <c r="H16" s="4">
        <v>1.6199870401036789E-2</v>
      </c>
      <c r="I16" s="4"/>
      <c r="J16" s="4"/>
      <c r="K16" s="4"/>
      <c r="L16" s="4"/>
      <c r="M16" s="4">
        <v>-1</v>
      </c>
      <c r="N16" s="4">
        <v>1</v>
      </c>
      <c r="O16" s="4"/>
      <c r="P16" s="4"/>
    </row>
    <row r="17" spans="1:16" x14ac:dyDescent="0.3">
      <c r="A17" s="2" t="s">
        <v>47</v>
      </c>
      <c r="B17" s="2" t="s">
        <v>10</v>
      </c>
      <c r="C17" s="2">
        <v>2015</v>
      </c>
      <c r="D17" s="4">
        <v>0.12848432777391336</v>
      </c>
      <c r="E17" s="4"/>
      <c r="F17" s="4"/>
      <c r="G17" s="4">
        <v>1.327</v>
      </c>
      <c r="H17" s="4">
        <v>1.6199870401036789E-2</v>
      </c>
      <c r="I17" s="4"/>
      <c r="J17" s="4"/>
      <c r="K17" s="4"/>
      <c r="L17" s="4"/>
      <c r="M17" s="4">
        <v>-1</v>
      </c>
      <c r="N17" s="4">
        <v>1</v>
      </c>
      <c r="O17" s="4"/>
      <c r="P17" s="4"/>
    </row>
    <row r="18" spans="1:16" x14ac:dyDescent="0.3">
      <c r="A18" s="20" t="s">
        <v>4</v>
      </c>
      <c r="B18" s="20"/>
      <c r="C18" s="20">
        <v>2027</v>
      </c>
      <c r="D18" s="4"/>
      <c r="E18" s="4"/>
      <c r="F18" s="4"/>
      <c r="G18" s="4"/>
      <c r="H18" s="4"/>
      <c r="I18" s="4">
        <v>1</v>
      </c>
      <c r="J18" s="4"/>
      <c r="K18" s="4"/>
      <c r="L18" s="4"/>
      <c r="M18" s="4"/>
      <c r="N18" s="4"/>
      <c r="O18" s="4"/>
      <c r="P18" s="4"/>
    </row>
    <row r="19" spans="1:16" x14ac:dyDescent="0.3">
      <c r="A19" s="20" t="s">
        <v>15</v>
      </c>
      <c r="B19" s="20"/>
      <c r="C19" s="20">
        <v>2027</v>
      </c>
      <c r="D19" s="4"/>
      <c r="E19" s="4"/>
      <c r="F19" s="4"/>
      <c r="G19" s="4">
        <v>0.76</v>
      </c>
      <c r="H19" s="4"/>
      <c r="I19" s="4"/>
      <c r="J19" s="4"/>
      <c r="K19" s="4">
        <v>-1</v>
      </c>
      <c r="L19" s="4">
        <v>1</v>
      </c>
      <c r="M19" s="4"/>
      <c r="N19" s="4"/>
      <c r="O19" s="4"/>
    </row>
    <row r="20" spans="1:16" x14ac:dyDescent="0.3">
      <c r="A20" s="20" t="s">
        <v>16</v>
      </c>
      <c r="B20" s="20"/>
      <c r="C20" s="20">
        <v>2027</v>
      </c>
      <c r="D20" s="4"/>
      <c r="E20" s="4"/>
      <c r="F20" s="4"/>
      <c r="G20" s="4"/>
      <c r="H20" s="4">
        <v>7.0000000000000007E-2</v>
      </c>
      <c r="I20" s="4"/>
      <c r="J20" s="4"/>
      <c r="K20" s="4">
        <v>-1</v>
      </c>
      <c r="L20" s="4">
        <v>1</v>
      </c>
      <c r="M20" s="4"/>
      <c r="N20" s="4"/>
      <c r="O20" s="4"/>
    </row>
    <row r="21" spans="1:16" x14ac:dyDescent="0.3">
      <c r="A21" s="20" t="s">
        <v>17</v>
      </c>
      <c r="B21" s="20"/>
      <c r="C21" s="20">
        <v>2027</v>
      </c>
      <c r="D21" s="4"/>
      <c r="E21" s="4"/>
      <c r="F21" s="4"/>
      <c r="G21" s="4"/>
      <c r="H21" s="4">
        <v>3.04</v>
      </c>
      <c r="I21" s="4"/>
      <c r="J21" s="4">
        <v>-1</v>
      </c>
      <c r="K21" s="4">
        <v>4.45</v>
      </c>
      <c r="L21" s="4"/>
      <c r="M21" s="4"/>
      <c r="N21" s="4"/>
      <c r="O21" s="4"/>
    </row>
    <row r="22" spans="1:16" x14ac:dyDescent="0.3">
      <c r="A22" s="20" t="s">
        <v>18</v>
      </c>
      <c r="B22" s="20"/>
      <c r="C22" s="20">
        <v>2027</v>
      </c>
      <c r="D22" s="4"/>
      <c r="E22" s="4"/>
      <c r="F22" s="4"/>
      <c r="G22" s="4">
        <v>55</v>
      </c>
      <c r="H22" s="4"/>
      <c r="I22" s="4"/>
      <c r="J22" s="4">
        <v>-1</v>
      </c>
      <c r="K22" s="14"/>
      <c r="L22" s="4"/>
      <c r="M22" s="4"/>
      <c r="N22" s="4"/>
      <c r="O22" s="4"/>
    </row>
    <row r="23" spans="1:16" x14ac:dyDescent="0.3">
      <c r="A23" s="20" t="s">
        <v>26</v>
      </c>
      <c r="B23" s="20"/>
      <c r="C23" s="20">
        <v>2027</v>
      </c>
      <c r="D23" s="4"/>
      <c r="E23" s="4"/>
      <c r="F23" s="4"/>
      <c r="G23" s="4"/>
      <c r="H23" s="4">
        <v>-1</v>
      </c>
      <c r="I23" s="4"/>
      <c r="J23" s="4"/>
      <c r="K23" s="4"/>
      <c r="L23" s="4"/>
      <c r="M23" s="4"/>
      <c r="N23" s="4"/>
      <c r="O23" s="4"/>
    </row>
    <row r="24" spans="1:16" x14ac:dyDescent="0.3">
      <c r="A24" s="3" t="s">
        <v>0</v>
      </c>
      <c r="B24" s="3"/>
      <c r="C24" s="3">
        <v>2027</v>
      </c>
      <c r="D24" s="4"/>
      <c r="E24" s="4"/>
      <c r="F24" s="4"/>
      <c r="G24" s="4">
        <f>0.004</f>
        <v>4.0000000000000001E-3</v>
      </c>
      <c r="H24" s="4">
        <v>1.9E-2</v>
      </c>
      <c r="I24" s="4"/>
      <c r="J24" s="4"/>
      <c r="K24" s="4"/>
      <c r="L24" s="4"/>
      <c r="M24" s="4"/>
      <c r="N24" s="4"/>
      <c r="O24" s="4">
        <v>-1</v>
      </c>
    </row>
    <row r="25" spans="1:16" x14ac:dyDescent="0.3">
      <c r="A25" s="3" t="s">
        <v>1</v>
      </c>
      <c r="B25" s="3"/>
      <c r="C25" s="3">
        <v>2027</v>
      </c>
      <c r="D25" s="4"/>
      <c r="E25" s="4"/>
      <c r="F25" s="4"/>
      <c r="G25" s="4">
        <v>0.14000000000000001</v>
      </c>
      <c r="H25" s="4">
        <v>4.7656761603050032E-2</v>
      </c>
      <c r="I25" s="4"/>
      <c r="J25" s="4"/>
      <c r="K25" s="4"/>
      <c r="L25" s="4"/>
      <c r="M25" s="4"/>
      <c r="N25" s="4">
        <v>-1</v>
      </c>
      <c r="O25" s="4"/>
    </row>
    <row r="26" spans="1:16" x14ac:dyDescent="0.3">
      <c r="A26" s="3" t="s">
        <v>2</v>
      </c>
      <c r="B26" s="3" t="s">
        <v>10</v>
      </c>
      <c r="C26" s="3">
        <v>2027</v>
      </c>
      <c r="D26" s="4">
        <v>0.53336811799229455</v>
      </c>
      <c r="E26" s="4"/>
      <c r="F26" s="4"/>
      <c r="G26" s="4">
        <v>0.19400000000000001</v>
      </c>
      <c r="H26" s="4">
        <v>1.6199870401036789E-2</v>
      </c>
      <c r="I26" s="4"/>
      <c r="J26" s="4"/>
      <c r="K26" s="4"/>
      <c r="L26" s="4"/>
      <c r="M26" s="4">
        <v>-1</v>
      </c>
      <c r="N26" s="4">
        <v>1</v>
      </c>
      <c r="O26" s="4"/>
    </row>
    <row r="27" spans="1:16" x14ac:dyDescent="0.3">
      <c r="A27" s="3" t="s">
        <v>2</v>
      </c>
      <c r="B27" s="3" t="s">
        <v>43</v>
      </c>
      <c r="C27" s="3">
        <v>2027</v>
      </c>
      <c r="D27" s="4">
        <v>0.45336290029345033</v>
      </c>
      <c r="E27" s="4"/>
      <c r="F27" s="4"/>
      <c r="G27" s="4">
        <v>0.19400000000000001</v>
      </c>
      <c r="H27" s="4">
        <v>1.6199870401036789E-2</v>
      </c>
      <c r="I27" s="4"/>
      <c r="J27" s="4">
        <v>1.8334529055985125E-2</v>
      </c>
      <c r="K27" s="4"/>
      <c r="L27" s="4"/>
      <c r="M27" s="4">
        <v>-1</v>
      </c>
      <c r="N27" s="4">
        <v>1</v>
      </c>
      <c r="O27" s="4"/>
    </row>
    <row r="28" spans="1:16" x14ac:dyDescent="0.3">
      <c r="A28" s="3" t="s">
        <v>2</v>
      </c>
      <c r="B28" s="3" t="s">
        <v>46</v>
      </c>
      <c r="C28" s="3">
        <v>2027</v>
      </c>
      <c r="D28" s="4">
        <v>0.24762981812463489</v>
      </c>
      <c r="E28" s="4">
        <v>0.42682158542731652</v>
      </c>
      <c r="F28" s="4"/>
      <c r="G28" s="4">
        <v>0.19400000000000001</v>
      </c>
      <c r="H28" s="4">
        <v>1.6199870401036789E-2</v>
      </c>
      <c r="I28" s="4"/>
      <c r="J28" s="4"/>
      <c r="K28" s="4"/>
      <c r="L28" s="4"/>
      <c r="M28" s="4">
        <v>-1</v>
      </c>
      <c r="N28" s="4">
        <v>1</v>
      </c>
      <c r="O28" s="4"/>
    </row>
    <row r="29" spans="1:16" x14ac:dyDescent="0.3">
      <c r="A29" s="3" t="s">
        <v>3</v>
      </c>
      <c r="B29" s="3"/>
      <c r="C29" s="3">
        <v>2027</v>
      </c>
      <c r="D29" s="4"/>
      <c r="E29" s="4"/>
      <c r="F29" s="4"/>
      <c r="G29" s="4">
        <v>0.88000000000000012</v>
      </c>
      <c r="H29" s="4">
        <v>1.6199870401036789E-2</v>
      </c>
      <c r="I29" s="4"/>
      <c r="J29" s="4"/>
      <c r="K29" s="4"/>
      <c r="L29" s="4"/>
      <c r="M29" s="4">
        <v>-1</v>
      </c>
      <c r="N29" s="4"/>
      <c r="O29" s="4">
        <v>1</v>
      </c>
    </row>
    <row r="30" spans="1:16" x14ac:dyDescent="0.3">
      <c r="A30" s="3" t="s">
        <v>41</v>
      </c>
      <c r="B30" s="3" t="s">
        <v>43</v>
      </c>
      <c r="C30" s="3">
        <v>2027</v>
      </c>
      <c r="D30" s="4"/>
      <c r="E30" s="4"/>
      <c r="F30" s="4"/>
      <c r="G30" s="4">
        <v>1.26</v>
      </c>
      <c r="H30" s="4">
        <v>1.6199870401036789E-2</v>
      </c>
      <c r="I30" s="4"/>
      <c r="J30" s="4">
        <v>0.05</v>
      </c>
      <c r="K30" s="4"/>
      <c r="L30" s="4"/>
      <c r="M30" s="4">
        <v>-1</v>
      </c>
      <c r="N30" s="4">
        <v>1</v>
      </c>
      <c r="O30" s="4"/>
    </row>
    <row r="31" spans="1:16" x14ac:dyDescent="0.3">
      <c r="A31" s="3" t="s">
        <v>41</v>
      </c>
      <c r="B31" s="3" t="s">
        <v>44</v>
      </c>
      <c r="C31" s="3">
        <v>2027</v>
      </c>
      <c r="D31" s="4"/>
      <c r="E31" s="4"/>
      <c r="F31" s="4"/>
      <c r="G31" s="4">
        <v>1.26</v>
      </c>
      <c r="H31" s="4">
        <v>0.1852270896118545</v>
      </c>
      <c r="I31" s="4"/>
      <c r="J31" s="4"/>
      <c r="K31" s="4"/>
      <c r="L31" s="4"/>
      <c r="M31" s="4">
        <v>-1</v>
      </c>
      <c r="N31" s="4">
        <v>1</v>
      </c>
      <c r="O31" s="4"/>
    </row>
    <row r="32" spans="1:16" x14ac:dyDescent="0.3">
      <c r="A32" s="3" t="s">
        <v>47</v>
      </c>
      <c r="B32" s="3" t="s">
        <v>46</v>
      </c>
      <c r="C32" s="3">
        <v>2027</v>
      </c>
      <c r="D32" s="4"/>
      <c r="E32" s="4">
        <v>0.19192346461228307</v>
      </c>
      <c r="F32" s="4"/>
      <c r="G32" s="4">
        <v>1.327</v>
      </c>
      <c r="H32" s="4">
        <v>1.6199870401036789E-2</v>
      </c>
      <c r="I32" s="4"/>
      <c r="J32" s="4"/>
      <c r="K32" s="4"/>
      <c r="L32" s="4"/>
      <c r="M32" s="4">
        <v>-1</v>
      </c>
      <c r="N32" s="4">
        <v>1</v>
      </c>
      <c r="O32" s="4"/>
    </row>
    <row r="33" spans="1:15" x14ac:dyDescent="0.3">
      <c r="A33" s="3" t="s">
        <v>47</v>
      </c>
      <c r="B33" s="3" t="s">
        <v>10</v>
      </c>
      <c r="C33" s="3">
        <v>2027</v>
      </c>
      <c r="D33" s="4">
        <v>0.12848432777391336</v>
      </c>
      <c r="E33" s="4"/>
      <c r="F33" s="4"/>
      <c r="G33" s="4">
        <v>1.327</v>
      </c>
      <c r="H33" s="4">
        <v>1.6199870401036789E-2</v>
      </c>
      <c r="I33" s="4"/>
      <c r="J33" s="4"/>
      <c r="K33" s="4"/>
      <c r="L33" s="4"/>
      <c r="M33" s="4">
        <v>-1</v>
      </c>
      <c r="N33" s="4">
        <v>1</v>
      </c>
      <c r="O33" s="4"/>
    </row>
    <row r="34" spans="1:15" x14ac:dyDescent="0.3">
      <c r="A34" s="21" t="s">
        <v>4</v>
      </c>
      <c r="B34" s="21"/>
      <c r="C34" s="21">
        <v>2030</v>
      </c>
      <c r="D34" s="4"/>
      <c r="E34" s="4"/>
      <c r="F34" s="4"/>
      <c r="G34" s="4"/>
      <c r="H34" s="4"/>
      <c r="I34" s="4">
        <v>1</v>
      </c>
      <c r="J34" s="4"/>
      <c r="K34" s="4"/>
      <c r="L34" s="4"/>
      <c r="M34" s="4"/>
      <c r="N34" s="4"/>
      <c r="O34" s="4"/>
    </row>
    <row r="35" spans="1:15" x14ac:dyDescent="0.3">
      <c r="A35" s="21" t="s">
        <v>15</v>
      </c>
      <c r="B35" s="21"/>
      <c r="C35" s="21">
        <v>2030</v>
      </c>
      <c r="D35" s="4"/>
      <c r="E35" s="4"/>
      <c r="F35" s="4"/>
      <c r="G35" s="4">
        <v>0.76</v>
      </c>
      <c r="H35" s="4"/>
      <c r="I35" s="4"/>
      <c r="J35" s="4"/>
      <c r="K35" s="4">
        <v>-1</v>
      </c>
      <c r="L35" s="4">
        <v>1</v>
      </c>
      <c r="M35" s="4"/>
      <c r="N35" s="4"/>
      <c r="O35" s="4"/>
    </row>
    <row r="36" spans="1:15" x14ac:dyDescent="0.3">
      <c r="A36" s="21" t="s">
        <v>16</v>
      </c>
      <c r="B36" s="21"/>
      <c r="C36" s="21">
        <v>2030</v>
      </c>
      <c r="D36" s="4"/>
      <c r="E36" s="4"/>
      <c r="F36" s="4"/>
      <c r="G36" s="4"/>
      <c r="H36" s="4">
        <v>7.0000000000000007E-2</v>
      </c>
      <c r="I36" s="4"/>
      <c r="J36" s="4"/>
      <c r="K36" s="4">
        <v>-1</v>
      </c>
      <c r="L36" s="4">
        <v>1</v>
      </c>
      <c r="M36" s="4"/>
      <c r="N36" s="4"/>
      <c r="O36" s="4"/>
    </row>
    <row r="37" spans="1:15" x14ac:dyDescent="0.3">
      <c r="A37" s="21" t="s">
        <v>17</v>
      </c>
      <c r="B37" s="21"/>
      <c r="C37" s="21">
        <v>2030</v>
      </c>
      <c r="D37" s="4"/>
      <c r="E37" s="4"/>
      <c r="F37" s="4"/>
      <c r="G37" s="4"/>
      <c r="H37" s="4">
        <v>3.04</v>
      </c>
      <c r="I37" s="4"/>
      <c r="J37" s="4">
        <v>-1</v>
      </c>
      <c r="K37" s="4">
        <v>4.45</v>
      </c>
      <c r="L37" s="4"/>
      <c r="M37" s="4"/>
      <c r="N37" s="4"/>
      <c r="O37" s="4"/>
    </row>
    <row r="38" spans="1:15" x14ac:dyDescent="0.3">
      <c r="A38" s="21" t="s">
        <v>18</v>
      </c>
      <c r="B38" s="21"/>
      <c r="C38" s="21">
        <v>2030</v>
      </c>
      <c r="D38" s="4"/>
      <c r="E38" s="4"/>
      <c r="F38" s="4"/>
      <c r="G38" s="4">
        <v>55</v>
      </c>
      <c r="H38" s="4"/>
      <c r="I38" s="4"/>
      <c r="J38" s="4">
        <v>-1</v>
      </c>
      <c r="K38" s="14"/>
      <c r="L38" s="4"/>
      <c r="M38" s="4"/>
      <c r="N38" s="4"/>
      <c r="O38" s="4"/>
    </row>
    <row r="39" spans="1:15" x14ac:dyDescent="0.3">
      <c r="A39" s="21" t="s">
        <v>26</v>
      </c>
      <c r="B39" s="21"/>
      <c r="C39" s="21">
        <v>2030</v>
      </c>
      <c r="D39" s="4"/>
      <c r="E39" s="4"/>
      <c r="F39" s="4"/>
      <c r="G39" s="4"/>
      <c r="H39" s="4">
        <v>-1</v>
      </c>
      <c r="I39" s="4"/>
      <c r="J39" s="4"/>
      <c r="K39" s="4"/>
      <c r="L39" s="4"/>
      <c r="M39" s="4"/>
      <c r="N39" s="4"/>
      <c r="O39" s="4"/>
    </row>
    <row r="40" spans="1:15" x14ac:dyDescent="0.3">
      <c r="A40" s="5" t="s">
        <v>0</v>
      </c>
      <c r="B40" s="5"/>
      <c r="C40" s="5">
        <v>2030</v>
      </c>
      <c r="D40" s="4"/>
      <c r="E40" s="4"/>
      <c r="F40" s="4"/>
      <c r="G40" s="4">
        <f>0.004</f>
        <v>4.0000000000000001E-3</v>
      </c>
      <c r="H40" s="4">
        <v>1.9E-2</v>
      </c>
      <c r="I40" s="4"/>
      <c r="J40" s="4"/>
      <c r="K40" s="4"/>
      <c r="L40" s="4"/>
      <c r="M40" s="4"/>
      <c r="N40" s="4"/>
      <c r="O40" s="4">
        <v>-1</v>
      </c>
    </row>
    <row r="41" spans="1:15" x14ac:dyDescent="0.3">
      <c r="A41" s="5" t="s">
        <v>1</v>
      </c>
      <c r="B41" s="5"/>
      <c r="C41" s="5">
        <v>2030</v>
      </c>
      <c r="D41" s="4"/>
      <c r="E41" s="4"/>
      <c r="F41" s="4"/>
      <c r="G41" s="4">
        <v>0.14000000000000001</v>
      </c>
      <c r="H41" s="4">
        <v>4.7656761603050032E-2</v>
      </c>
      <c r="I41" s="4"/>
      <c r="J41" s="4"/>
      <c r="K41" s="4"/>
      <c r="L41" s="4"/>
      <c r="M41" s="4"/>
      <c r="N41" s="4">
        <v>-1</v>
      </c>
      <c r="O41" s="4"/>
    </row>
    <row r="42" spans="1:15" x14ac:dyDescent="0.3">
      <c r="A42" s="5" t="s">
        <v>2</v>
      </c>
      <c r="B42" s="5" t="s">
        <v>10</v>
      </c>
      <c r="C42" s="5">
        <v>2030</v>
      </c>
      <c r="D42" s="4">
        <v>0.53336811799229455</v>
      </c>
      <c r="E42" s="4"/>
      <c r="F42" s="4"/>
      <c r="G42" s="4">
        <v>0.19400000000000001</v>
      </c>
      <c r="H42" s="4">
        <v>1.6199870401036789E-2</v>
      </c>
      <c r="I42" s="4"/>
      <c r="J42" s="4"/>
      <c r="K42" s="4"/>
      <c r="L42" s="4"/>
      <c r="M42" s="4">
        <v>-1</v>
      </c>
      <c r="N42" s="4">
        <v>1</v>
      </c>
      <c r="O42" s="4"/>
    </row>
    <row r="43" spans="1:15" x14ac:dyDescent="0.3">
      <c r="A43" s="5" t="s">
        <v>2</v>
      </c>
      <c r="B43" s="5" t="s">
        <v>43</v>
      </c>
      <c r="C43" s="5">
        <v>2030</v>
      </c>
      <c r="D43" s="4">
        <v>0.45336290029345033</v>
      </c>
      <c r="E43" s="4"/>
      <c r="F43" s="4"/>
      <c r="G43" s="4">
        <v>0.19400000000000001</v>
      </c>
      <c r="H43" s="4">
        <v>1.6199870401036789E-2</v>
      </c>
      <c r="I43" s="4"/>
      <c r="J43" s="4">
        <v>1.8334529055985125E-2</v>
      </c>
      <c r="K43" s="4"/>
      <c r="L43" s="4"/>
      <c r="M43" s="4">
        <v>-1</v>
      </c>
      <c r="N43" s="4">
        <v>1</v>
      </c>
      <c r="O43" s="4"/>
    </row>
    <row r="44" spans="1:15" x14ac:dyDescent="0.3">
      <c r="A44" s="5" t="s">
        <v>2</v>
      </c>
      <c r="B44" s="5" t="s">
        <v>46</v>
      </c>
      <c r="C44" s="5">
        <v>2030</v>
      </c>
      <c r="D44" s="4">
        <v>0.24762981812463489</v>
      </c>
      <c r="E44" s="4">
        <v>0.42682158542731652</v>
      </c>
      <c r="F44" s="4"/>
      <c r="G44" s="4">
        <v>0.19400000000000001</v>
      </c>
      <c r="H44" s="4">
        <v>1.6199870401036789E-2</v>
      </c>
      <c r="I44" s="4"/>
      <c r="J44" s="4"/>
      <c r="K44" s="4"/>
      <c r="L44" s="4"/>
      <c r="M44" s="4">
        <v>-1</v>
      </c>
      <c r="N44" s="4">
        <v>1</v>
      </c>
      <c r="O44" s="4"/>
    </row>
    <row r="45" spans="1:15" x14ac:dyDescent="0.3">
      <c r="A45" s="5" t="s">
        <v>3</v>
      </c>
      <c r="B45" s="5"/>
      <c r="C45" s="5">
        <v>2030</v>
      </c>
      <c r="D45" s="4"/>
      <c r="E45" s="4"/>
      <c r="F45" s="4"/>
      <c r="G45" s="4">
        <v>0.88000000000000012</v>
      </c>
      <c r="H45" s="4">
        <v>1.6199870401036789E-2</v>
      </c>
      <c r="I45" s="4"/>
      <c r="J45" s="4"/>
      <c r="K45" s="4"/>
      <c r="L45" s="4"/>
      <c r="M45" s="4">
        <v>-1</v>
      </c>
      <c r="N45" s="4"/>
      <c r="O45" s="4">
        <v>1</v>
      </c>
    </row>
    <row r="46" spans="1:15" x14ac:dyDescent="0.3">
      <c r="A46" s="5" t="s">
        <v>41</v>
      </c>
      <c r="B46" s="5" t="s">
        <v>43</v>
      </c>
      <c r="C46" s="5">
        <v>2030</v>
      </c>
      <c r="D46" s="4"/>
      <c r="E46" s="4"/>
      <c r="F46" s="4"/>
      <c r="G46" s="4">
        <v>1.26</v>
      </c>
      <c r="H46" s="4">
        <v>1.6199870401036789E-2</v>
      </c>
      <c r="I46" s="4"/>
      <c r="J46" s="4">
        <v>0.05</v>
      </c>
      <c r="K46" s="4"/>
      <c r="L46" s="4"/>
      <c r="M46" s="4">
        <v>-1</v>
      </c>
      <c r="N46" s="4">
        <v>1</v>
      </c>
      <c r="O46" s="4"/>
    </row>
    <row r="47" spans="1:15" x14ac:dyDescent="0.3">
      <c r="A47" s="5" t="s">
        <v>41</v>
      </c>
      <c r="B47" s="5" t="s">
        <v>44</v>
      </c>
      <c r="C47" s="5">
        <v>2030</v>
      </c>
      <c r="D47" s="4"/>
      <c r="E47" s="4"/>
      <c r="F47" s="4"/>
      <c r="G47" s="4">
        <v>1.26</v>
      </c>
      <c r="H47" s="4">
        <v>0.1852270896118545</v>
      </c>
      <c r="I47" s="4"/>
      <c r="J47" s="4"/>
      <c r="K47" s="4"/>
      <c r="L47" s="4"/>
      <c r="M47" s="4">
        <v>-1</v>
      </c>
      <c r="N47" s="4">
        <v>1</v>
      </c>
      <c r="O47" s="4"/>
    </row>
    <row r="48" spans="1:15" x14ac:dyDescent="0.3">
      <c r="A48" s="5" t="s">
        <v>47</v>
      </c>
      <c r="B48" s="5" t="s">
        <v>46</v>
      </c>
      <c r="C48" s="5">
        <v>2030</v>
      </c>
      <c r="D48" s="4"/>
      <c r="E48" s="4">
        <v>0.19192346461228307</v>
      </c>
      <c r="F48" s="4"/>
      <c r="G48" s="4">
        <v>1.327</v>
      </c>
      <c r="H48" s="4">
        <v>1.6199870401036789E-2</v>
      </c>
      <c r="I48" s="4"/>
      <c r="J48" s="4"/>
      <c r="K48" s="4"/>
      <c r="L48" s="4"/>
      <c r="M48" s="4">
        <v>-1</v>
      </c>
      <c r="N48" s="4">
        <v>1</v>
      </c>
      <c r="O48" s="4"/>
    </row>
    <row r="49" spans="1:15" x14ac:dyDescent="0.3">
      <c r="A49" s="5" t="s">
        <v>47</v>
      </c>
      <c r="B49" s="5" t="s">
        <v>10</v>
      </c>
      <c r="C49" s="5">
        <v>2030</v>
      </c>
      <c r="D49" s="4">
        <v>0.12848432777391336</v>
      </c>
      <c r="E49" s="4"/>
      <c r="F49" s="4"/>
      <c r="G49" s="4">
        <v>1.327</v>
      </c>
      <c r="H49" s="4">
        <v>1.6199870401036789E-2</v>
      </c>
      <c r="I49" s="4"/>
      <c r="J49" s="4"/>
      <c r="K49" s="4"/>
      <c r="L49" s="4"/>
      <c r="M49" s="4">
        <v>-1</v>
      </c>
      <c r="N49" s="4">
        <v>1</v>
      </c>
      <c r="O4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0B76-BAA9-45F2-B52A-1E9C977588C2}">
  <dimension ref="A1:E11"/>
  <sheetViews>
    <sheetView workbookViewId="0">
      <selection activeCell="D8" sqref="D8"/>
    </sheetView>
  </sheetViews>
  <sheetFormatPr baseColWidth="10" defaultRowHeight="15.6" x14ac:dyDescent="0.3"/>
  <cols>
    <col min="4" max="4" width="14.59765625" customWidth="1"/>
  </cols>
  <sheetData>
    <row r="1" spans="1:5" x14ac:dyDescent="0.3">
      <c r="A1" s="19" t="s">
        <v>5</v>
      </c>
      <c r="B1" s="19" t="s">
        <v>38</v>
      </c>
      <c r="C1" s="22" t="s">
        <v>40</v>
      </c>
      <c r="D1" s="22" t="s">
        <v>32</v>
      </c>
      <c r="E1" s="22" t="s">
        <v>48</v>
      </c>
    </row>
    <row r="2" spans="1:5" x14ac:dyDescent="0.3">
      <c r="A2" s="2" t="s">
        <v>2</v>
      </c>
      <c r="B2" s="2">
        <v>2015</v>
      </c>
      <c r="C2" s="8">
        <v>2007</v>
      </c>
      <c r="D2" s="8">
        <f>9900000</f>
        <v>9900000</v>
      </c>
      <c r="E2" s="8" t="s">
        <v>20</v>
      </c>
    </row>
    <row r="3" spans="1:5" x14ac:dyDescent="0.3">
      <c r="A3" s="2" t="s">
        <v>3</v>
      </c>
      <c r="B3" s="2">
        <v>2015</v>
      </c>
      <c r="C3" s="8">
        <v>2007</v>
      </c>
      <c r="D3" s="8">
        <f>5200000</f>
        <v>5200000</v>
      </c>
      <c r="E3" s="8" t="s">
        <v>20</v>
      </c>
    </row>
    <row r="4" spans="1:5" x14ac:dyDescent="0.3">
      <c r="A4" s="3" t="s">
        <v>2</v>
      </c>
      <c r="B4" s="3">
        <v>2027</v>
      </c>
      <c r="D4">
        <f>D2-D6</f>
        <v>7800000</v>
      </c>
      <c r="E4" s="8" t="s">
        <v>20</v>
      </c>
    </row>
    <row r="5" spans="1:5" x14ac:dyDescent="0.3">
      <c r="A5" s="3" t="s">
        <v>3</v>
      </c>
      <c r="B5" s="3">
        <v>2027</v>
      </c>
      <c r="D5" s="8">
        <f>0.42*15000000</f>
        <v>6300000</v>
      </c>
      <c r="E5" s="8" t="s">
        <v>20</v>
      </c>
    </row>
    <row r="6" spans="1:5" x14ac:dyDescent="0.3">
      <c r="A6" s="3" t="s">
        <v>41</v>
      </c>
      <c r="B6" s="3">
        <v>2027</v>
      </c>
      <c r="C6">
        <v>2027</v>
      </c>
      <c r="D6">
        <f>0.14*15000000</f>
        <v>2100000</v>
      </c>
      <c r="E6" s="8" t="s">
        <v>20</v>
      </c>
    </row>
    <row r="7" spans="1:5" x14ac:dyDescent="0.3">
      <c r="A7" s="3" t="s">
        <v>26</v>
      </c>
      <c r="B7" s="3">
        <v>2027</v>
      </c>
      <c r="D7">
        <v>860000</v>
      </c>
      <c r="E7" s="8" t="s">
        <v>14</v>
      </c>
    </row>
    <row r="8" spans="1:5" x14ac:dyDescent="0.3">
      <c r="A8" s="5" t="s">
        <v>2</v>
      </c>
      <c r="B8" s="5">
        <v>2030</v>
      </c>
      <c r="D8">
        <f>D4</f>
        <v>7800000</v>
      </c>
      <c r="E8" s="8" t="s">
        <v>20</v>
      </c>
    </row>
    <row r="9" spans="1:5" x14ac:dyDescent="0.3">
      <c r="A9" s="5" t="s">
        <v>3</v>
      </c>
      <c r="B9" s="5">
        <v>2030</v>
      </c>
      <c r="D9">
        <f>D5</f>
        <v>6300000</v>
      </c>
      <c r="E9" s="8" t="s">
        <v>20</v>
      </c>
    </row>
    <row r="10" spans="1:5" x14ac:dyDescent="0.3">
      <c r="A10" s="5" t="s">
        <v>41</v>
      </c>
      <c r="B10" s="5">
        <v>2030</v>
      </c>
      <c r="D10">
        <f>D6</f>
        <v>2100000</v>
      </c>
      <c r="E10" s="8" t="s">
        <v>20</v>
      </c>
    </row>
    <row r="11" spans="1:5" x14ac:dyDescent="0.3">
      <c r="A11" s="5" t="s">
        <v>26</v>
      </c>
      <c r="B11" s="5">
        <v>2030</v>
      </c>
      <c r="D11">
        <f>D7</f>
        <v>860000</v>
      </c>
      <c r="E1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TECHNOLOGIES</vt:lpstr>
      <vt:lpstr>RESOURCES</vt:lpstr>
      <vt:lpstr>TECHNOLOGIES_RESOURCES</vt:lpstr>
      <vt:lpstr>TECHNOLOGIES_capacity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Quentin RAILLARD-CAZANOVE</cp:lastModifiedBy>
  <dcterms:created xsi:type="dcterms:W3CDTF">2022-08-09T07:52:37Z</dcterms:created>
  <dcterms:modified xsi:type="dcterms:W3CDTF">2022-08-12T15:46:23Z</dcterms:modified>
</cp:coreProperties>
</file>