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bin\git\statistics\report\작성중\2022년2학기_표본조사론_출석수업_과제물\"/>
    </mc:Choice>
  </mc:AlternateContent>
  <xr:revisionPtr revIDLastSave="0" documentId="13_ncr:1_{F062963A-3327-4625-B114-98A855E0AE49}" xr6:coauthVersionLast="47" xr6:coauthVersionMax="47" xr10:uidLastSave="{00000000-0000-0000-0000-000000000000}"/>
  <bookViews>
    <workbookView xWindow="36840" yWindow="1725" windowWidth="28800" windowHeight="11295" activeTab="4" xr2:uid="{00000000-000D-0000-FFFF-FFFF00000000}"/>
  </bookViews>
  <sheets>
    <sheet name="2장 엑셀실습 표2-2" sheetId="1" r:id="rId1"/>
    <sheet name="추출된 표본과 추정결과" sheetId="2" r:id="rId2"/>
    <sheet name="문제1" sheetId="3" r:id="rId3"/>
    <sheet name="문제2" sheetId="4" r:id="rId4"/>
    <sheet name="문제3" sheetId="5" r:id="rId5"/>
    <sheet name="3-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D15" i="6"/>
  <c r="D14" i="6"/>
  <c r="D16" i="6" s="1"/>
  <c r="D13" i="6"/>
  <c r="E9" i="5"/>
  <c r="E8" i="5"/>
  <c r="E7" i="5"/>
  <c r="E6" i="5"/>
  <c r="E5" i="5"/>
  <c r="E4" i="5"/>
  <c r="C10" i="4"/>
  <c r="C8" i="4"/>
  <c r="C7" i="4"/>
  <c r="C6" i="4"/>
  <c r="C5" i="4"/>
  <c r="C4" i="4"/>
  <c r="E9" i="3"/>
  <c r="E10" i="3" s="1"/>
  <c r="E2" i="3"/>
  <c r="E3" i="3" s="1"/>
  <c r="E4" i="3" s="1"/>
  <c r="D14" i="2"/>
  <c r="D15" i="2" s="1"/>
  <c r="D13" i="2"/>
  <c r="F14" i="6" l="1"/>
  <c r="F13" i="6"/>
  <c r="E6" i="3"/>
  <c r="E5" i="3"/>
  <c r="D16" i="2"/>
  <c r="F14" i="2" l="1"/>
  <c r="F13" i="2"/>
</calcChain>
</file>

<file path=xl/sharedStrings.xml><?xml version="1.0" encoding="utf-8"?>
<sst xmlns="http://schemas.openxmlformats.org/spreadsheetml/2006/main" count="102" uniqueCount="65">
  <si>
    <t>일련번호</t>
  </si>
  <si>
    <t>구 명칭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</si>
  <si>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</si>
  <si>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</si>
  <si>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</si>
  <si>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</si>
  <si>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</si>
  <si>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</si>
  <si>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</si>
  <si>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</si>
  <si>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</si>
  <si>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</si>
  <si>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</si>
  <si>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</si>
  <si>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</si>
  <si>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</si>
  <si>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</si>
  <si>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</si>
  <si>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</si>
  <si>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</si>
  <si>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</si>
  <si>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</si>
  <si>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</si>
  <si>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</si>
  <si>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</si>
  <si>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</si>
  <si>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</si>
  <si>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표본평균</t>
  </si>
  <si>
    <t>신뢰구간 하한</t>
  </si>
  <si>
    <t>표본표준편차</t>
  </si>
  <si>
    <t>신뢰구간 상한</t>
  </si>
  <si>
    <t>추정 표준오차</t>
  </si>
  <si>
    <t>오차의 한계</t>
  </si>
  <si>
    <t>인구(2019년)</t>
    <phoneticPr fontId="4" type="noConversion"/>
  </si>
  <si>
    <t>인구(2019년)</t>
    <phoneticPr fontId="4" type="noConversion"/>
  </si>
  <si>
    <t>난수</t>
    <phoneticPr fontId="4" type="noConversion"/>
  </si>
  <si>
    <t>n</t>
    <phoneticPr fontId="4" type="noConversion"/>
  </si>
  <si>
    <t>신뢰구간 하한</t>
    <phoneticPr fontId="4" type="noConversion"/>
  </si>
  <si>
    <t>신뢰구간 상한</t>
    <phoneticPr fontId="4" type="noConversion"/>
  </si>
  <si>
    <t>총수량</t>
    <phoneticPr fontId="4" type="noConversion"/>
  </si>
  <si>
    <t>표본수</t>
    <phoneticPr fontId="4" type="noConversion"/>
  </si>
  <si>
    <t>표본분산</t>
    <phoneticPr fontId="4" type="noConversion"/>
  </si>
  <si>
    <t>표본평균</t>
    <phoneticPr fontId="4" type="noConversion"/>
  </si>
  <si>
    <t>추정량 분산</t>
    <phoneticPr fontId="4" type="noConversion"/>
  </si>
  <si>
    <t>표준오차</t>
    <phoneticPr fontId="4" type="noConversion"/>
  </si>
  <si>
    <t>오차의한계</t>
    <phoneticPr fontId="4" type="noConversion"/>
  </si>
  <si>
    <t>오차의한계(B)</t>
    <phoneticPr fontId="4" type="noConversion"/>
  </si>
  <si>
    <t>n0</t>
    <phoneticPr fontId="4" type="noConversion"/>
  </si>
  <si>
    <t>문제2</t>
    <phoneticPr fontId="4" type="noConversion"/>
  </si>
  <si>
    <t>조사대상수</t>
    <phoneticPr fontId="4" type="noConversion"/>
  </si>
  <si>
    <t>찬성자수</t>
    <phoneticPr fontId="4" type="noConversion"/>
  </si>
  <si>
    <t>지지율의 추정값</t>
    <phoneticPr fontId="4" type="noConversion"/>
  </si>
  <si>
    <t>분산의 추정값</t>
    <phoneticPr fontId="4" type="noConversion"/>
  </si>
  <si>
    <t>오차의 한계</t>
    <phoneticPr fontId="4" type="noConversion"/>
  </si>
  <si>
    <t>오차의한계 2.0 이내</t>
    <phoneticPr fontId="4" type="noConversion"/>
  </si>
  <si>
    <t>385명 이상의 표본의 크기</t>
    <phoneticPr fontId="4" type="noConversion"/>
  </si>
  <si>
    <t>n0/N에서 N이 무한대일때 0에 가까워지므로 n = n0가 된다. 따라서 2442명 이상의 표본의 크기로 조사를 하면 된다.</t>
    <phoneticPr fontId="4" type="noConversion"/>
  </si>
  <si>
    <t>문제3</t>
    <phoneticPr fontId="4" type="noConversion"/>
  </si>
  <si>
    <t>현장의 재고액</t>
    <phoneticPr fontId="4" type="noConversion"/>
  </si>
  <si>
    <t>N</t>
    <phoneticPr fontId="4" type="noConversion"/>
  </si>
  <si>
    <t>표본표준편차</t>
    <phoneticPr fontId="4" type="noConversion"/>
  </si>
  <si>
    <t>추정표준오차</t>
    <phoneticPr fontId="4" type="noConversion"/>
  </si>
  <si>
    <t>총재고액</t>
    <phoneticPr fontId="4" type="noConversion"/>
  </si>
  <si>
    <t>총재고액 하한</t>
    <phoneticPr fontId="4" type="noConversion"/>
  </si>
  <si>
    <t>총재고액 상한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</si>
</sst>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.00_ "/>
    <numFmt numFmtId="179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1"/>
      <color rgb="FF232323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sz val="14"/>
      <color rgb="FF23232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2" fillId="0" borderId="0"/>
    <xf numFmtId="41" fontId="14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5" fillId="0" borderId="0" xfId="0" applyFont="1">
      <alignment vertical="center"/>
    </xf>
    <xf numFmtId="41" fontId="1" fillId="0" borderId="0" xfId="1" applyNumberFormat="1"/>
    <xf numFmtId="0" fontId="3" fillId="0" borderId="0" xfId="0" applyFont="1">
      <alignment vertical="center"/>
    </xf>
    <xf numFmtId="0" fontId="3" fillId="0" borderId="2" xfId="1" applyFont="1" applyBorder="1" applyAlignment="1">
      <alignment horizontal="center"/>
    </xf>
    <xf numFmtId="0" fontId="3" fillId="0" borderId="2" xfId="1" applyFont="1" applyBorder="1" applyAlignment="1" applyProtection="1">
      <alignment horizontal="center"/>
      <protection locked="0"/>
    </xf>
    <xf numFmtId="0" fontId="0" fillId="0" borderId="2" xfId="0" applyBorder="1">
      <alignment vertical="center"/>
    </xf>
    <xf numFmtId="176" fontId="6" fillId="0" borderId="2" xfId="0" applyNumberFormat="1" applyFont="1" applyBorder="1" applyAlignment="1">
      <alignment horizontal="right" vertical="center" wrapText="1"/>
    </xf>
    <xf numFmtId="176" fontId="5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/>
    </xf>
    <xf numFmtId="0" fontId="7" fillId="2" borderId="2" xfId="1" applyFont="1" applyFill="1" applyBorder="1" applyAlignment="1" applyProtection="1">
      <alignment horizontal="center"/>
      <protection locked="0"/>
    </xf>
    <xf numFmtId="0" fontId="8" fillId="2" borderId="2" xfId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 applyProtection="1">
      <alignment horizontal="center"/>
      <protection locked="0"/>
    </xf>
    <xf numFmtId="0" fontId="10" fillId="0" borderId="1" xfId="1" applyFont="1" applyBorder="1" applyAlignment="1" applyProtection="1">
      <alignment horizontal="center"/>
      <protection locked="0"/>
    </xf>
    <xf numFmtId="0" fontId="11" fillId="0" borderId="0" xfId="1" applyFont="1"/>
    <xf numFmtId="0" fontId="12" fillId="0" borderId="0" xfId="0" applyFont="1">
      <alignment vertical="center"/>
    </xf>
    <xf numFmtId="0" fontId="12" fillId="0" borderId="0" xfId="1" applyFont="1" applyAlignment="1">
      <alignment horizontal="center"/>
    </xf>
    <xf numFmtId="0" fontId="12" fillId="0" borderId="0" xfId="1" applyFont="1" applyAlignment="1" applyProtection="1">
      <alignment horizontal="center"/>
      <protection locked="0"/>
    </xf>
    <xf numFmtId="0" fontId="12" fillId="0" borderId="0" xfId="3" applyFont="1" applyAlignment="1">
      <alignment horizontal="right" vertical="center"/>
    </xf>
    <xf numFmtId="41" fontId="11" fillId="0" borderId="0" xfId="2" applyFont="1" applyFill="1" applyBorder="1" applyProtection="1">
      <protection locked="0"/>
    </xf>
    <xf numFmtId="176" fontId="13" fillId="0" borderId="0" xfId="0" applyNumberFormat="1" applyFont="1" applyAlignment="1">
      <alignment horizontal="right" vertical="center" wrapText="1"/>
    </xf>
    <xf numFmtId="0" fontId="11" fillId="3" borderId="2" xfId="1" applyFont="1" applyFill="1" applyBorder="1"/>
    <xf numFmtId="41" fontId="11" fillId="3" borderId="2" xfId="1" applyNumberFormat="1" applyFont="1" applyFill="1" applyBorder="1"/>
    <xf numFmtId="177" fontId="11" fillId="3" borderId="2" xfId="1" applyNumberFormat="1" applyFont="1" applyFill="1" applyBorder="1"/>
    <xf numFmtId="178" fontId="11" fillId="3" borderId="2" xfId="1" applyNumberFormat="1" applyFont="1" applyFill="1" applyBorder="1"/>
    <xf numFmtId="0" fontId="12" fillId="3" borderId="2" xfId="0" applyFont="1" applyFill="1" applyBorder="1">
      <alignment vertical="center"/>
    </xf>
    <xf numFmtId="41" fontId="11" fillId="3" borderId="2" xfId="2" applyFont="1" applyFill="1" applyBorder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0" xfId="0" applyNumberFormat="1">
      <alignment vertical="center"/>
    </xf>
    <xf numFmtId="0" fontId="0" fillId="0" borderId="9" xfId="0" applyBorder="1">
      <alignment vertical="center"/>
    </xf>
    <xf numFmtId="41" fontId="0" fillId="0" borderId="0" xfId="4" applyFont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</cellXfs>
  <cellStyles count="5">
    <cellStyle name="쉼표 [0]" xfId="4" builtinId="6"/>
    <cellStyle name="쉼표 [0] 2" xfId="2" xr:uid="{00000000-0005-0000-0000-000000000000}"/>
    <cellStyle name="표준" xfId="0" builtinId="0"/>
    <cellStyle name="표준 2" xfId="1" xr:uid="{00000000-0005-0000-0000-000002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zoomScale="115" zoomScaleNormal="115" workbookViewId="0">
      <selection activeCell="C2" sqref="C2"/>
    </sheetView>
  </sheetViews>
  <sheetFormatPr defaultRowHeight="16.5" x14ac:dyDescent="0.3"/>
  <cols>
    <col min="1" max="2" width="10.75" style="3" customWidth="1"/>
    <col min="3" max="4" width="13.375" style="3" bestFit="1" customWidth="1"/>
    <col min="5" max="16384" width="9" style="1"/>
  </cols>
  <sheetData>
    <row r="1" spans="1:5" ht="17.25" x14ac:dyDescent="0.3">
      <c r="A1" s="9" t="s">
        <v>0</v>
      </c>
      <c r="B1" s="10" t="s">
        <v>1</v>
      </c>
      <c r="C1" s="11" t="s">
        <v>33</v>
      </c>
      <c r="D1" s="12" t="s">
        <v>35</v>
      </c>
    </row>
    <row r="2" spans="1:5" x14ac:dyDescent="0.3">
      <c r="A2" s="4">
        <v>1</v>
      </c>
      <c r="B2" s="5" t="s">
        <v>2</v>
      </c>
      <c r="C2" s="7">
        <v>154969</v>
      </c>
      <c r="D2" s="6"/>
      <c r="E2" s="8"/>
    </row>
    <row r="3" spans="1:5" x14ac:dyDescent="0.3">
      <c r="A3" s="4">
        <v>2</v>
      </c>
      <c r="B3" s="5" t="s">
        <v>3</v>
      </c>
      <c r="C3" s="7">
        <v>130957</v>
      </c>
      <c r="D3" s="6"/>
    </row>
    <row r="4" spans="1:5" x14ac:dyDescent="0.3">
      <c r="A4" s="4">
        <v>3</v>
      </c>
      <c r="B4" s="5" t="s">
        <v>4</v>
      </c>
      <c r="C4" s="7">
        <v>227181</v>
      </c>
      <c r="D4" s="6"/>
    </row>
    <row r="5" spans="1:5" x14ac:dyDescent="0.3">
      <c r="A5" s="4">
        <v>4</v>
      </c>
      <c r="B5" s="5" t="s">
        <v>5</v>
      </c>
      <c r="C5" s="7">
        <v>299688</v>
      </c>
      <c r="D5" s="6"/>
    </row>
    <row r="6" spans="1:5" x14ac:dyDescent="0.3">
      <c r="A6" s="4">
        <v>5</v>
      </c>
      <c r="B6" s="5" t="s">
        <v>6</v>
      </c>
      <c r="C6" s="7">
        <v>359766</v>
      </c>
      <c r="D6" s="6"/>
    </row>
    <row r="7" spans="1:5" x14ac:dyDescent="0.3">
      <c r="A7" s="4">
        <v>6</v>
      </c>
      <c r="B7" s="5" t="s">
        <v>7</v>
      </c>
      <c r="C7" s="7">
        <v>355094</v>
      </c>
      <c r="D7" s="6"/>
    </row>
    <row r="8" spans="1:5" x14ac:dyDescent="0.3">
      <c r="A8" s="4">
        <v>7</v>
      </c>
      <c r="B8" s="5" t="s">
        <v>8</v>
      </c>
      <c r="C8" s="7">
        <v>386331</v>
      </c>
      <c r="D8" s="6"/>
    </row>
    <row r="9" spans="1:5" x14ac:dyDescent="0.3">
      <c r="A9" s="4">
        <v>8</v>
      </c>
      <c r="B9" s="5" t="s">
        <v>9</v>
      </c>
      <c r="C9" s="7">
        <v>445327</v>
      </c>
      <c r="D9" s="6"/>
    </row>
    <row r="10" spans="1:5" x14ac:dyDescent="0.3">
      <c r="A10" s="4">
        <v>9</v>
      </c>
      <c r="B10" s="5" t="s">
        <v>10</v>
      </c>
      <c r="C10" s="7">
        <v>303871</v>
      </c>
      <c r="D10" s="6"/>
    </row>
    <row r="11" spans="1:5" x14ac:dyDescent="0.3">
      <c r="A11" s="4">
        <v>10</v>
      </c>
      <c r="B11" s="5" t="s">
        <v>11</v>
      </c>
      <c r="C11" s="7">
        <v>323543</v>
      </c>
      <c r="D11" s="6"/>
    </row>
    <row r="12" spans="1:5" x14ac:dyDescent="0.3">
      <c r="A12" s="4">
        <v>11</v>
      </c>
      <c r="B12" s="5" t="s">
        <v>12</v>
      </c>
      <c r="C12" s="7">
        <v>522480</v>
      </c>
      <c r="D12" s="6"/>
    </row>
    <row r="13" spans="1:5" x14ac:dyDescent="0.3">
      <c r="A13" s="4">
        <v>12</v>
      </c>
      <c r="B13" s="5" t="s">
        <v>13</v>
      </c>
      <c r="C13" s="7">
        <v>461530</v>
      </c>
      <c r="D13" s="6"/>
    </row>
    <row r="14" spans="1:5" x14ac:dyDescent="0.3">
      <c r="A14" s="4">
        <v>13</v>
      </c>
      <c r="B14" s="5" t="s">
        <v>14</v>
      </c>
      <c r="C14" s="7">
        <v>319394</v>
      </c>
      <c r="D14" s="6"/>
    </row>
    <row r="15" spans="1:5" x14ac:dyDescent="0.3">
      <c r="A15" s="4">
        <v>14</v>
      </c>
      <c r="B15" s="5" t="s">
        <v>15</v>
      </c>
      <c r="C15" s="7">
        <v>369327</v>
      </c>
      <c r="D15" s="6"/>
    </row>
    <row r="16" spans="1:5" x14ac:dyDescent="0.3">
      <c r="A16" s="4">
        <v>15</v>
      </c>
      <c r="B16" s="5" t="s">
        <v>16</v>
      </c>
      <c r="C16" s="7">
        <v>440354</v>
      </c>
      <c r="D16" s="6"/>
    </row>
    <row r="17" spans="1:4" x14ac:dyDescent="0.3">
      <c r="A17" s="4">
        <v>16</v>
      </c>
      <c r="B17" s="5" t="s">
        <v>17</v>
      </c>
      <c r="C17" s="7">
        <v>574097</v>
      </c>
      <c r="D17" s="6"/>
    </row>
    <row r="18" spans="1:4" x14ac:dyDescent="0.3">
      <c r="A18" s="4">
        <v>17</v>
      </c>
      <c r="B18" s="5" t="s">
        <v>18</v>
      </c>
      <c r="C18" s="7">
        <v>435560</v>
      </c>
      <c r="D18" s="6"/>
    </row>
    <row r="19" spans="1:4" x14ac:dyDescent="0.3">
      <c r="A19" s="4">
        <v>18</v>
      </c>
      <c r="B19" s="5" t="s">
        <v>19</v>
      </c>
      <c r="C19" s="7">
        <v>249747</v>
      </c>
      <c r="D19" s="6"/>
    </row>
    <row r="20" spans="1:4" x14ac:dyDescent="0.3">
      <c r="A20" s="4">
        <v>19</v>
      </c>
      <c r="B20" s="5" t="s">
        <v>20</v>
      </c>
      <c r="C20" s="7">
        <v>394083</v>
      </c>
      <c r="D20" s="6"/>
    </row>
    <row r="21" spans="1:4" x14ac:dyDescent="0.3">
      <c r="A21" s="4">
        <v>20</v>
      </c>
      <c r="B21" s="5" t="s">
        <v>21</v>
      </c>
      <c r="C21" s="7">
        <v>400368</v>
      </c>
      <c r="D21" s="6"/>
    </row>
    <row r="22" spans="1:4" x14ac:dyDescent="0.3">
      <c r="A22" s="4">
        <v>21</v>
      </c>
      <c r="B22" s="5" t="s">
        <v>22</v>
      </c>
      <c r="C22" s="7">
        <v>507828</v>
      </c>
      <c r="D22" s="6"/>
    </row>
    <row r="23" spans="1:4" x14ac:dyDescent="0.3">
      <c r="A23" s="4">
        <v>22</v>
      </c>
      <c r="B23" s="5" t="s">
        <v>23</v>
      </c>
      <c r="C23" s="7">
        <v>404960</v>
      </c>
      <c r="D23" s="6"/>
    </row>
    <row r="24" spans="1:4" x14ac:dyDescent="0.3">
      <c r="A24" s="4">
        <v>23</v>
      </c>
      <c r="B24" s="5" t="s">
        <v>24</v>
      </c>
      <c r="C24" s="7">
        <v>509199</v>
      </c>
      <c r="D24" s="6"/>
    </row>
    <row r="25" spans="1:4" x14ac:dyDescent="0.3">
      <c r="A25" s="4">
        <v>24</v>
      </c>
      <c r="B25" s="5" t="s">
        <v>25</v>
      </c>
      <c r="C25" s="7">
        <v>648600</v>
      </c>
      <c r="D25" s="6"/>
    </row>
    <row r="26" spans="1:4" x14ac:dyDescent="0.3">
      <c r="A26" s="4">
        <v>25</v>
      </c>
      <c r="B26" s="5" t="s">
        <v>26</v>
      </c>
      <c r="C26" s="7">
        <v>415287</v>
      </c>
      <c r="D26" s="6"/>
    </row>
    <row r="27" spans="1:4" x14ac:dyDescent="0.15">
      <c r="D27" s="2"/>
    </row>
  </sheetData>
  <sortState xmlns:xlrd2="http://schemas.microsoft.com/office/spreadsheetml/2017/richdata2" ref="A2:D26">
    <sortCondition ref="A2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C2" sqref="C2:C11"/>
    </sheetView>
  </sheetViews>
  <sheetFormatPr defaultRowHeight="20.25" x14ac:dyDescent="0.3"/>
  <cols>
    <col min="1" max="1" width="9.375" style="17" bestFit="1" customWidth="1"/>
    <col min="2" max="2" width="9" style="17"/>
    <col min="3" max="3" width="17.625" style="17" customWidth="1"/>
    <col min="4" max="4" width="16.875" style="17" customWidth="1"/>
    <col min="5" max="5" width="17.625" style="17" bestFit="1" customWidth="1"/>
    <col min="6" max="6" width="14.75" style="17" customWidth="1"/>
    <col min="7" max="16384" width="9" style="17"/>
  </cols>
  <sheetData>
    <row r="1" spans="1:11" ht="21" thickBot="1" x14ac:dyDescent="0.4">
      <c r="A1" s="13" t="s">
        <v>0</v>
      </c>
      <c r="B1" s="14" t="s">
        <v>1</v>
      </c>
      <c r="C1" s="15" t="s">
        <v>34</v>
      </c>
      <c r="D1" s="16"/>
      <c r="E1" s="16"/>
    </row>
    <row r="2" spans="1:11" x14ac:dyDescent="0.35">
      <c r="A2" s="18">
        <v>2</v>
      </c>
      <c r="B2" s="19" t="s">
        <v>3</v>
      </c>
      <c r="C2" s="22">
        <v>130957</v>
      </c>
      <c r="D2" s="16"/>
      <c r="E2" s="16"/>
      <c r="G2" s="18"/>
      <c r="H2" s="19"/>
      <c r="I2" s="20"/>
      <c r="J2" s="21"/>
      <c r="K2" s="22"/>
    </row>
    <row r="3" spans="1:11" x14ac:dyDescent="0.35">
      <c r="A3" s="18">
        <v>4</v>
      </c>
      <c r="B3" s="19" t="s">
        <v>5</v>
      </c>
      <c r="C3" s="22">
        <v>299688</v>
      </c>
      <c r="D3" s="16"/>
      <c r="E3" s="16"/>
      <c r="G3" s="18"/>
      <c r="H3" s="19"/>
      <c r="I3" s="20"/>
      <c r="J3" s="21"/>
      <c r="K3" s="22"/>
    </row>
    <row r="4" spans="1:11" x14ac:dyDescent="0.35">
      <c r="A4" s="18">
        <v>7</v>
      </c>
      <c r="B4" s="19" t="s">
        <v>8</v>
      </c>
      <c r="C4" s="22">
        <v>386331</v>
      </c>
      <c r="D4" s="16"/>
      <c r="E4" s="16"/>
      <c r="G4" s="18"/>
      <c r="H4" s="19"/>
      <c r="I4" s="20"/>
      <c r="J4" s="21"/>
      <c r="K4" s="22"/>
    </row>
    <row r="5" spans="1:11" x14ac:dyDescent="0.35">
      <c r="A5" s="18">
        <v>9</v>
      </c>
      <c r="B5" s="19" t="s">
        <v>10</v>
      </c>
      <c r="C5" s="22">
        <v>303871</v>
      </c>
      <c r="D5" s="16"/>
      <c r="E5" s="16"/>
      <c r="G5" s="18"/>
      <c r="H5" s="19"/>
      <c r="I5" s="20"/>
      <c r="J5" s="21"/>
      <c r="K5" s="22"/>
    </row>
    <row r="6" spans="1:11" x14ac:dyDescent="0.35">
      <c r="A6" s="18">
        <v>10</v>
      </c>
      <c r="B6" s="19" t="s">
        <v>11</v>
      </c>
      <c r="C6" s="22">
        <v>323543</v>
      </c>
      <c r="D6" s="16"/>
      <c r="E6" s="16"/>
      <c r="G6" s="18"/>
      <c r="H6" s="19"/>
      <c r="I6" s="20"/>
      <c r="J6" s="21"/>
      <c r="K6" s="22"/>
    </row>
    <row r="7" spans="1:11" x14ac:dyDescent="0.35">
      <c r="A7" s="18">
        <v>14</v>
      </c>
      <c r="B7" s="19" t="s">
        <v>15</v>
      </c>
      <c r="C7" s="22">
        <v>369327</v>
      </c>
      <c r="D7" s="16"/>
      <c r="E7" s="16"/>
      <c r="G7" s="18"/>
      <c r="H7" s="19"/>
      <c r="I7" s="20"/>
      <c r="J7" s="21"/>
      <c r="K7" s="22"/>
    </row>
    <row r="8" spans="1:11" x14ac:dyDescent="0.35">
      <c r="A8" s="18">
        <v>17</v>
      </c>
      <c r="B8" s="19" t="s">
        <v>18</v>
      </c>
      <c r="C8" s="22">
        <v>435560</v>
      </c>
      <c r="D8" s="16"/>
      <c r="E8" s="16"/>
      <c r="G8" s="18"/>
      <c r="H8" s="19"/>
      <c r="I8" s="20"/>
      <c r="J8" s="21"/>
      <c r="K8" s="22"/>
    </row>
    <row r="9" spans="1:11" x14ac:dyDescent="0.35">
      <c r="A9" s="18">
        <v>19</v>
      </c>
      <c r="B9" s="19" t="s">
        <v>20</v>
      </c>
      <c r="C9" s="22">
        <v>394083</v>
      </c>
      <c r="D9" s="16"/>
      <c r="E9" s="16"/>
      <c r="G9" s="18"/>
      <c r="H9" s="19"/>
      <c r="I9" s="20"/>
      <c r="J9" s="21"/>
      <c r="K9" s="22"/>
    </row>
    <row r="10" spans="1:11" x14ac:dyDescent="0.35">
      <c r="A10" s="18">
        <v>20</v>
      </c>
      <c r="B10" s="19" t="s">
        <v>21</v>
      </c>
      <c r="C10" s="22">
        <v>400368</v>
      </c>
      <c r="D10" s="16"/>
      <c r="E10" s="16"/>
      <c r="G10" s="18"/>
      <c r="H10" s="19"/>
      <c r="I10" s="20"/>
      <c r="J10" s="21"/>
      <c r="K10" s="22"/>
    </row>
    <row r="11" spans="1:11" x14ac:dyDescent="0.35">
      <c r="A11" s="18">
        <v>22</v>
      </c>
      <c r="B11" s="19" t="s">
        <v>23</v>
      </c>
      <c r="C11" s="22">
        <v>404960</v>
      </c>
      <c r="D11" s="16"/>
      <c r="E11" s="16"/>
      <c r="G11" s="18"/>
      <c r="H11" s="19"/>
      <c r="I11" s="20"/>
      <c r="J11" s="21"/>
      <c r="K11" s="22"/>
    </row>
    <row r="12" spans="1:11" x14ac:dyDescent="0.35">
      <c r="A12" s="18"/>
      <c r="B12" s="19"/>
      <c r="C12" s="22"/>
      <c r="D12" s="16"/>
      <c r="E12" s="16"/>
      <c r="G12" s="18"/>
      <c r="H12" s="19"/>
      <c r="I12" s="20"/>
      <c r="J12" s="21"/>
      <c r="K12" s="22"/>
    </row>
    <row r="13" spans="1:11" x14ac:dyDescent="0.35">
      <c r="A13" s="16"/>
      <c r="B13" s="16"/>
      <c r="C13" s="23" t="s">
        <v>27</v>
      </c>
      <c r="D13" s="24">
        <f>AVERAGE(C2:C11)</f>
        <v>344868.8</v>
      </c>
      <c r="E13" s="23" t="s">
        <v>28</v>
      </c>
      <c r="F13" s="25">
        <f>D13-D16</f>
        <v>301790.41112526756</v>
      </c>
      <c r="G13" s="16"/>
    </row>
    <row r="14" spans="1:11" x14ac:dyDescent="0.35">
      <c r="A14" s="16"/>
      <c r="B14" s="16"/>
      <c r="C14" s="23" t="s">
        <v>29</v>
      </c>
      <c r="D14" s="26">
        <f>_xlfn.STDEV.S(C2:C11)</f>
        <v>87933.393070235019</v>
      </c>
      <c r="E14" s="23" t="s">
        <v>30</v>
      </c>
      <c r="F14" s="25">
        <f>D13+D16</f>
        <v>387947.18887473241</v>
      </c>
      <c r="G14" s="16"/>
    </row>
    <row r="15" spans="1:11" x14ac:dyDescent="0.35">
      <c r="C15" s="23" t="s">
        <v>31</v>
      </c>
      <c r="D15" s="26">
        <f>SQRT(((25-10)/25)*D14^2/10)</f>
        <v>21539.194437366205</v>
      </c>
      <c r="E15" s="27"/>
      <c r="F15" s="27"/>
    </row>
    <row r="16" spans="1:11" x14ac:dyDescent="0.35">
      <c r="C16" s="23" t="s">
        <v>32</v>
      </c>
      <c r="D16" s="28">
        <f>2*D15</f>
        <v>43078.388874732409</v>
      </c>
      <c r="E16" s="27"/>
      <c r="F16" s="2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4D53-FD03-4D75-A5B5-9FECA3CD4805}">
  <dimension ref="A1:E11"/>
  <sheetViews>
    <sheetView workbookViewId="0">
      <selection activeCell="E10" sqref="E10"/>
    </sheetView>
  </sheetViews>
  <sheetFormatPr defaultRowHeight="16.5" x14ac:dyDescent="0.3"/>
  <cols>
    <col min="1" max="1" width="15.125" bestFit="1" customWidth="1"/>
    <col min="4" max="4" width="16.5" customWidth="1"/>
  </cols>
  <sheetData>
    <row r="1" spans="1:5" x14ac:dyDescent="0.3">
      <c r="A1" s="29" t="s">
        <v>39</v>
      </c>
      <c r="B1" s="30">
        <v>10000</v>
      </c>
    </row>
    <row r="2" spans="1:5" x14ac:dyDescent="0.3">
      <c r="A2" s="31" t="s">
        <v>40</v>
      </c>
      <c r="B2" s="32">
        <v>300</v>
      </c>
      <c r="D2" t="s">
        <v>43</v>
      </c>
      <c r="E2">
        <f>(B1-B2)/B1*(B3/B2)</f>
        <v>1.2933333333333332</v>
      </c>
    </row>
    <row r="3" spans="1:5" x14ac:dyDescent="0.3">
      <c r="A3" s="31" t="s">
        <v>41</v>
      </c>
      <c r="B3" s="32">
        <v>400</v>
      </c>
      <c r="D3" t="s">
        <v>44</v>
      </c>
      <c r="E3">
        <f>SQRT(E2)</f>
        <v>1.1372481406154653</v>
      </c>
    </row>
    <row r="4" spans="1:5" x14ac:dyDescent="0.3">
      <c r="A4" s="33" t="s">
        <v>42</v>
      </c>
      <c r="B4" s="34">
        <v>231</v>
      </c>
      <c r="D4" t="s">
        <v>45</v>
      </c>
      <c r="E4">
        <f>2*E3</f>
        <v>2.2744962812309306</v>
      </c>
    </row>
    <row r="5" spans="1:5" x14ac:dyDescent="0.3">
      <c r="D5" t="s">
        <v>37</v>
      </c>
      <c r="E5">
        <f>B4-E4</f>
        <v>228.72550371876906</v>
      </c>
    </row>
    <row r="6" spans="1:5" x14ac:dyDescent="0.3">
      <c r="D6" t="s">
        <v>38</v>
      </c>
      <c r="E6">
        <f>B4+E4</f>
        <v>233.27449628123094</v>
      </c>
    </row>
    <row r="8" spans="1:5" x14ac:dyDescent="0.3">
      <c r="D8" t="s">
        <v>46</v>
      </c>
      <c r="E8" s="35">
        <v>2</v>
      </c>
    </row>
    <row r="9" spans="1:5" x14ac:dyDescent="0.3">
      <c r="D9" t="s">
        <v>47</v>
      </c>
      <c r="E9">
        <f>((2*SQRT(B3))^2)/(E8^2)</f>
        <v>400</v>
      </c>
    </row>
    <row r="10" spans="1:5" x14ac:dyDescent="0.3">
      <c r="D10" t="s">
        <v>36</v>
      </c>
      <c r="E10">
        <f>E9/(1+E9/B1)</f>
        <v>384.61538461538458</v>
      </c>
    </row>
    <row r="11" spans="1:5" x14ac:dyDescent="0.3">
      <c r="D11" t="s">
        <v>54</v>
      </c>
      <c r="E11" t="s">
        <v>55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C54C-59FF-4C30-A2A7-2FBC6061B249}">
  <dimension ref="A1:C11"/>
  <sheetViews>
    <sheetView workbookViewId="0">
      <selection activeCell="B12" sqref="B12"/>
    </sheetView>
  </sheetViews>
  <sheetFormatPr defaultRowHeight="16.5" x14ac:dyDescent="0.3"/>
  <cols>
    <col min="2" max="2" width="24.75" customWidth="1"/>
    <col min="4" max="4" width="7.5" customWidth="1"/>
  </cols>
  <sheetData>
    <row r="1" spans="1:3" x14ac:dyDescent="0.3">
      <c r="A1" t="s">
        <v>48</v>
      </c>
    </row>
    <row r="2" spans="1:3" x14ac:dyDescent="0.3">
      <c r="B2" t="s">
        <v>49</v>
      </c>
      <c r="C2">
        <v>1700</v>
      </c>
    </row>
    <row r="3" spans="1:3" ht="17.25" thickBot="1" x14ac:dyDescent="0.35">
      <c r="B3" s="36" t="s">
        <v>50</v>
      </c>
      <c r="C3" s="36">
        <v>980</v>
      </c>
    </row>
    <row r="4" spans="1:3" ht="17.25" thickTop="1" x14ac:dyDescent="0.3">
      <c r="B4" t="s">
        <v>51</v>
      </c>
      <c r="C4">
        <f>C3/C2</f>
        <v>0.57647058823529407</v>
      </c>
    </row>
    <row r="5" spans="1:3" x14ac:dyDescent="0.3">
      <c r="B5" t="s">
        <v>52</v>
      </c>
      <c r="C5">
        <f>(C4*(1-C4)/(C3-1))</f>
        <v>2.4938942710413492E-4</v>
      </c>
    </row>
    <row r="6" spans="1:3" x14ac:dyDescent="0.3">
      <c r="B6" t="s">
        <v>53</v>
      </c>
      <c r="C6">
        <f>2*SQRT(C5)</f>
        <v>3.1584136974382247E-2</v>
      </c>
    </row>
    <row r="7" spans="1:3" x14ac:dyDescent="0.3">
      <c r="B7" t="s">
        <v>37</v>
      </c>
      <c r="C7">
        <f>C4-C6</f>
        <v>0.54488645126091184</v>
      </c>
    </row>
    <row r="8" spans="1:3" x14ac:dyDescent="0.3">
      <c r="B8" t="s">
        <v>38</v>
      </c>
      <c r="C8">
        <f>C4+C6</f>
        <v>0.60805472520967629</v>
      </c>
    </row>
    <row r="9" spans="1:3" x14ac:dyDescent="0.3">
      <c r="B9" t="s">
        <v>46</v>
      </c>
      <c r="C9">
        <v>0.02</v>
      </c>
    </row>
    <row r="10" spans="1:3" x14ac:dyDescent="0.3">
      <c r="B10" t="s">
        <v>47</v>
      </c>
      <c r="C10">
        <f>(2^2*C4*(1-C4))/(C9^2)</f>
        <v>2441.5224913494808</v>
      </c>
    </row>
    <row r="11" spans="1:3" x14ac:dyDescent="0.3">
      <c r="B11" t="s">
        <v>56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E31C-D82F-4767-BF66-DC5E2BBFAA11}">
  <dimension ref="A1:E13"/>
  <sheetViews>
    <sheetView tabSelected="1" workbookViewId="0">
      <selection activeCell="I17" sqref="I17"/>
    </sheetView>
  </sheetViews>
  <sheetFormatPr defaultRowHeight="16.5" x14ac:dyDescent="0.3"/>
  <cols>
    <col min="1" max="1" width="13.75" bestFit="1" customWidth="1"/>
    <col min="4" max="4" width="13" bestFit="1" customWidth="1"/>
    <col min="5" max="5" width="13.5" bestFit="1" customWidth="1"/>
  </cols>
  <sheetData>
    <row r="1" spans="1:5" x14ac:dyDescent="0.3">
      <c r="A1" t="s">
        <v>57</v>
      </c>
    </row>
    <row r="2" spans="1:5" x14ac:dyDescent="0.3">
      <c r="A2" t="s">
        <v>58</v>
      </c>
      <c r="B2" s="37">
        <v>35500</v>
      </c>
      <c r="D2" t="s">
        <v>59</v>
      </c>
      <c r="E2">
        <v>120</v>
      </c>
    </row>
    <row r="3" spans="1:5" x14ac:dyDescent="0.3">
      <c r="B3" s="37">
        <v>30200</v>
      </c>
      <c r="D3" t="s">
        <v>36</v>
      </c>
      <c r="E3">
        <v>12</v>
      </c>
    </row>
    <row r="4" spans="1:5" x14ac:dyDescent="0.3">
      <c r="B4" s="37">
        <v>28900</v>
      </c>
      <c r="D4" t="s">
        <v>42</v>
      </c>
      <c r="E4" s="38">
        <f>AVERAGE(B2:B12)</f>
        <v>32936.36363636364</v>
      </c>
    </row>
    <row r="5" spans="1:5" x14ac:dyDescent="0.3">
      <c r="B5" s="37">
        <v>36400</v>
      </c>
      <c r="D5" t="s">
        <v>60</v>
      </c>
      <c r="E5">
        <f>_xlfn.STDEV.S(B2:B13)</f>
        <v>4015.387071420796</v>
      </c>
    </row>
    <row r="6" spans="1:5" x14ac:dyDescent="0.3">
      <c r="B6" s="37">
        <v>29800</v>
      </c>
      <c r="D6" t="s">
        <v>61</v>
      </c>
      <c r="E6">
        <f>SQRT((E2-E3)/E2*E5^2/E3)</f>
        <v>1099.6590380658888</v>
      </c>
    </row>
    <row r="7" spans="1:5" x14ac:dyDescent="0.3">
      <c r="B7" s="37">
        <v>34100</v>
      </c>
      <c r="D7" t="s">
        <v>45</v>
      </c>
      <c r="E7">
        <f>2*E6</f>
        <v>2199.3180761317776</v>
      </c>
    </row>
    <row r="8" spans="1:5" x14ac:dyDescent="0.3">
      <c r="B8" s="37">
        <v>32600</v>
      </c>
      <c r="D8" t="s">
        <v>37</v>
      </c>
      <c r="E8" s="38">
        <f>E4-E7</f>
        <v>30737.045560231862</v>
      </c>
    </row>
    <row r="9" spans="1:5" x14ac:dyDescent="0.3">
      <c r="B9" s="37">
        <v>26400</v>
      </c>
      <c r="D9" t="s">
        <v>38</v>
      </c>
      <c r="E9" s="38">
        <f>E4+E7</f>
        <v>35135.681712495418</v>
      </c>
    </row>
    <row r="10" spans="1:5" x14ac:dyDescent="0.3">
      <c r="B10" s="37">
        <v>38000</v>
      </c>
      <c r="D10" t="s">
        <v>62</v>
      </c>
      <c r="E10" s="39">
        <f>E4*E2</f>
        <v>3952363.6363636367</v>
      </c>
    </row>
    <row r="11" spans="1:5" x14ac:dyDescent="0.3">
      <c r="B11" s="37">
        <v>38200</v>
      </c>
      <c r="D11" t="s">
        <v>63</v>
      </c>
      <c r="E11" s="39">
        <f>E8*E2</f>
        <v>3688445.4672278236</v>
      </c>
    </row>
    <row r="12" spans="1:5" x14ac:dyDescent="0.3">
      <c r="B12" s="37">
        <v>32200</v>
      </c>
      <c r="D12" t="s">
        <v>64</v>
      </c>
      <c r="E12" s="39">
        <f>E9*120</f>
        <v>4216281.8054994503</v>
      </c>
    </row>
    <row r="13" spans="1:5" x14ac:dyDescent="0.3">
      <c r="B13" s="37">
        <v>27500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EC1F-4F25-4B16-97FA-17D30CB74B4E}">
  <dimension ref="A1:K16"/>
  <sheetViews>
    <sheetView workbookViewId="0">
      <selection activeCell="F14" sqref="F14"/>
    </sheetView>
  </sheetViews>
  <sheetFormatPr defaultRowHeight="20.25" x14ac:dyDescent="0.3"/>
  <cols>
    <col min="1" max="1" width="9.375" style="17" bestFit="1" customWidth="1"/>
    <col min="2" max="2" width="9" style="17"/>
    <col min="3" max="3" width="17.625" style="17" customWidth="1"/>
    <col min="4" max="4" width="16.875" style="17" customWidth="1"/>
    <col min="5" max="5" width="17.625" style="17" bestFit="1" customWidth="1"/>
    <col min="6" max="6" width="14.75" style="17" customWidth="1"/>
    <col min="7" max="16384" width="9" style="17"/>
  </cols>
  <sheetData>
    <row r="1" spans="1:11" ht="21" thickBot="1" x14ac:dyDescent="0.4">
      <c r="A1" s="13"/>
      <c r="B1" s="14"/>
      <c r="C1" s="37">
        <v>35500</v>
      </c>
      <c r="D1" s="16"/>
      <c r="E1" s="16"/>
    </row>
    <row r="2" spans="1:11" x14ac:dyDescent="0.35">
      <c r="A2" s="18">
        <v>2</v>
      </c>
      <c r="B2" s="19" t="s">
        <v>3</v>
      </c>
      <c r="C2" s="37">
        <v>30200</v>
      </c>
      <c r="D2" s="16"/>
      <c r="E2" s="16"/>
      <c r="G2" s="18"/>
      <c r="H2" s="19"/>
      <c r="I2" s="20"/>
      <c r="J2" s="21"/>
      <c r="K2" s="22"/>
    </row>
    <row r="3" spans="1:11" x14ac:dyDescent="0.35">
      <c r="A3" s="18">
        <v>4</v>
      </c>
      <c r="B3" s="19" t="s">
        <v>5</v>
      </c>
      <c r="C3" s="37">
        <v>28900</v>
      </c>
      <c r="D3" s="16"/>
      <c r="E3" s="16"/>
      <c r="G3" s="18"/>
      <c r="H3" s="19"/>
      <c r="I3" s="20"/>
      <c r="J3" s="21"/>
      <c r="K3" s="22"/>
    </row>
    <row r="4" spans="1:11" x14ac:dyDescent="0.35">
      <c r="A4" s="18">
        <v>7</v>
      </c>
      <c r="B4" s="19" t="s">
        <v>8</v>
      </c>
      <c r="C4" s="37">
        <v>36400</v>
      </c>
      <c r="D4" s="16"/>
      <c r="E4" s="16"/>
      <c r="G4" s="18"/>
      <c r="H4" s="19"/>
      <c r="I4" s="20"/>
      <c r="J4" s="21"/>
      <c r="K4" s="22"/>
    </row>
    <row r="5" spans="1:11" x14ac:dyDescent="0.35">
      <c r="A5" s="18">
        <v>9</v>
      </c>
      <c r="B5" s="19" t="s">
        <v>10</v>
      </c>
      <c r="C5" s="37">
        <v>29800</v>
      </c>
      <c r="D5" s="16"/>
      <c r="E5" s="16"/>
      <c r="G5" s="18"/>
      <c r="H5" s="19"/>
      <c r="I5" s="20"/>
      <c r="J5" s="21"/>
      <c r="K5" s="22"/>
    </row>
    <row r="6" spans="1:11" x14ac:dyDescent="0.35">
      <c r="A6" s="18">
        <v>10</v>
      </c>
      <c r="B6" s="19" t="s">
        <v>11</v>
      </c>
      <c r="C6" s="37">
        <v>34100</v>
      </c>
      <c r="D6" s="16"/>
      <c r="E6" s="16"/>
      <c r="G6" s="18"/>
      <c r="H6" s="19"/>
      <c r="I6" s="20"/>
      <c r="J6" s="21"/>
      <c r="K6" s="22"/>
    </row>
    <row r="7" spans="1:11" x14ac:dyDescent="0.35">
      <c r="A7" s="18">
        <v>14</v>
      </c>
      <c r="B7" s="19" t="s">
        <v>15</v>
      </c>
      <c r="C7" s="37">
        <v>32600</v>
      </c>
      <c r="D7" s="16"/>
      <c r="E7" s="16"/>
      <c r="G7" s="18"/>
      <c r="H7" s="19"/>
      <c r="I7" s="20"/>
      <c r="J7" s="21"/>
      <c r="K7" s="22"/>
    </row>
    <row r="8" spans="1:11" x14ac:dyDescent="0.35">
      <c r="A8" s="18">
        <v>17</v>
      </c>
      <c r="B8" s="19" t="s">
        <v>18</v>
      </c>
      <c r="C8" s="37">
        <v>26400</v>
      </c>
      <c r="D8" s="16"/>
      <c r="E8" s="16"/>
      <c r="G8" s="18"/>
      <c r="H8" s="19"/>
      <c r="I8" s="20"/>
      <c r="J8" s="21"/>
      <c r="K8" s="22"/>
    </row>
    <row r="9" spans="1:11" x14ac:dyDescent="0.35">
      <c r="A9" s="18">
        <v>19</v>
      </c>
      <c r="B9" s="19" t="s">
        <v>20</v>
      </c>
      <c r="C9" s="37">
        <v>38000</v>
      </c>
      <c r="D9" s="16"/>
      <c r="E9" s="16"/>
      <c r="G9" s="18"/>
      <c r="H9" s="19"/>
      <c r="I9" s="20"/>
      <c r="J9" s="21"/>
      <c r="K9" s="22"/>
    </row>
    <row r="10" spans="1:11" x14ac:dyDescent="0.35">
      <c r="A10" s="18">
        <v>20</v>
      </c>
      <c r="B10" s="19" t="s">
        <v>21</v>
      </c>
      <c r="C10" s="37">
        <v>38200</v>
      </c>
      <c r="D10" s="16"/>
      <c r="E10" s="16"/>
      <c r="G10" s="18"/>
      <c r="H10" s="19"/>
      <c r="I10" s="20"/>
      <c r="J10" s="21"/>
      <c r="K10" s="22"/>
    </row>
    <row r="11" spans="1:11" x14ac:dyDescent="0.35">
      <c r="A11" s="18">
        <v>22</v>
      </c>
      <c r="B11" s="19" t="s">
        <v>23</v>
      </c>
      <c r="C11" s="37">
        <v>32200</v>
      </c>
      <c r="D11" s="16"/>
      <c r="E11" s="16"/>
      <c r="G11" s="18"/>
      <c r="H11" s="19"/>
      <c r="I11" s="20"/>
      <c r="J11" s="21"/>
      <c r="K11" s="22"/>
    </row>
    <row r="12" spans="1:11" x14ac:dyDescent="0.35">
      <c r="A12" s="18"/>
      <c r="B12" s="19"/>
      <c r="C12" s="37">
        <v>27500</v>
      </c>
      <c r="D12" s="16"/>
      <c r="E12" s="16"/>
      <c r="G12" s="18"/>
      <c r="H12" s="19"/>
      <c r="I12" s="20"/>
      <c r="J12" s="21"/>
      <c r="K12" s="22"/>
    </row>
    <row r="13" spans="1:11" x14ac:dyDescent="0.35">
      <c r="A13" s="16"/>
      <c r="B13" s="16"/>
      <c r="C13" s="23" t="s">
        <v>27</v>
      </c>
      <c r="D13" s="24">
        <f>AVERAGE(C1:C12)</f>
        <v>32483.333333333332</v>
      </c>
      <c r="E13" s="23" t="s">
        <v>28</v>
      </c>
      <c r="F13" s="25">
        <f>D13-D16</f>
        <v>30284.015257201554</v>
      </c>
      <c r="G13" s="16"/>
    </row>
    <row r="14" spans="1:11" x14ac:dyDescent="0.35">
      <c r="A14" s="16"/>
      <c r="B14" s="16"/>
      <c r="C14" s="23" t="s">
        <v>29</v>
      </c>
      <c r="D14" s="26">
        <f>_xlfn.STDEV.S(C1:C12)</f>
        <v>4015.387071420796</v>
      </c>
      <c r="E14" s="23" t="s">
        <v>30</v>
      </c>
      <c r="F14" s="25">
        <f>D13+D16</f>
        <v>34682.651409465107</v>
      </c>
      <c r="G14" s="16"/>
    </row>
    <row r="15" spans="1:11" x14ac:dyDescent="0.35">
      <c r="C15" s="23" t="s">
        <v>31</v>
      </c>
      <c r="D15" s="26">
        <f>SQRT(((120-12)/120)*D14^2/12)</f>
        <v>1099.6590380658888</v>
      </c>
      <c r="E15" s="27"/>
      <c r="F15" s="27"/>
    </row>
    <row r="16" spans="1:11" x14ac:dyDescent="0.35">
      <c r="C16" s="23" t="s">
        <v>32</v>
      </c>
      <c r="D16" s="28">
        <f>2*D15</f>
        <v>2199.3180761317776</v>
      </c>
      <c r="E16" s="27"/>
      <c r="F16" s="27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2장 엑셀실습 표2-2</vt:lpstr>
      <vt:lpstr>추출된 표본과 추정결과</vt:lpstr>
      <vt:lpstr>문제1</vt:lpstr>
      <vt:lpstr>문제2</vt:lpstr>
      <vt:lpstr>문제3</vt:lpstr>
      <vt:lpstr>3-1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</dc:creator>
  <cp:lastModifiedBy>홍원표</cp:lastModifiedBy>
  <dcterms:created xsi:type="dcterms:W3CDTF">2013-01-18T07:20:30Z</dcterms:created>
  <dcterms:modified xsi:type="dcterms:W3CDTF">2022-10-18T23:04:31Z</dcterms:modified>
</cp:coreProperties>
</file>