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17 Original" sheetId="1" state="visible" r:id="rId2"/>
    <sheet name="Mar17" sheetId="2" state="visible" r:id="rId3"/>
    <sheet name="Mar17Check" sheetId="3" state="visible" r:id="rId4"/>
  </sheets>
  <definedNames>
    <definedName function="false" hidden="false" localSheetId="1" name="_xlnm.Print_Titles" vbProcedure="false">Mar17!$1:$1</definedName>
    <definedName function="false" hidden="false" localSheetId="0" name="_xlnm.Print_Titles" vbProcedure="false">'Mar17 Original'!$1:$1</definedName>
    <definedName function="false" hidden="true" localSheetId="2" name="_xlnm._FilterDatabase" vbProcedure="false">Mar17Check!$A$1:$F$24</definedName>
    <definedName function="false" hidden="false" localSheetId="0" name="_xlnm.Print_Titles" vbProcedure="false">'Mar17 Original'!$1:$1</definedName>
    <definedName function="false" hidden="false" localSheetId="0" name="_xlnm.Print_Titles_0" vbProcedure="false">'Mar17 Original'!$1:$1</definedName>
    <definedName function="false" hidden="false" localSheetId="1" name="_xlnm.Print_Titles" vbProcedure="false">Mar17!$1:$1</definedName>
    <definedName function="false" hidden="false" localSheetId="1" name="_xlnm.Print_Titles_0" vbProcedure="false">Mar17!$1:$1</definedName>
    <definedName function="false" hidden="false" localSheetId="1" name="_xlnm.Print_Titles_0_0" vbProcedure="false">Mar17!$1:$1</definedName>
    <definedName function="false" hidden="false" localSheetId="2" name="_xlnm._FilterDatabase" vbProcedure="false">Mar17Check!$A$1:$F$24</definedName>
  </definedNames>
  <calcPr iterateCount="100" refMode="A1" iterate="false" iterateDelta="4.14861422492438E-27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<sst xmlns="http://schemas.openxmlformats.org/spreadsheetml/2006/main" count="377" uniqueCount="63">
  <si>
    <t xml:space="preserve">POD</t>
  </si>
  <si>
    <t xml:space="preserve">Beginning AR</t>
  </si>
  <si>
    <t xml:space="preserve">Charges</t>
  </si>
  <si>
    <t xml:space="preserve">Payments</t>
  </si>
  <si>
    <t xml:space="preserve">Collectable Adjustments</t>
  </si>
  <si>
    <t xml:space="preserve"> Non-Collectable Adjustments</t>
  </si>
  <si>
    <t xml:space="preserve">Total Adjustments</t>
  </si>
  <si>
    <t xml:space="preserve">Total</t>
  </si>
  <si>
    <t xml:space="preserve">AGYN</t>
  </si>
  <si>
    <t xml:space="preserve">Monthly Financial Report</t>
  </si>
  <si>
    <t xml:space="preserve">Minus ABCI</t>
  </si>
  <si>
    <t xml:space="preserve">POD Total</t>
  </si>
  <si>
    <t xml:space="preserve">AOBG</t>
  </si>
  <si>
    <t xml:space="preserve">AWS</t>
  </si>
  <si>
    <t xml:space="preserve">CW</t>
  </si>
  <si>
    <t xml:space="preserve">DOBG</t>
  </si>
  <si>
    <t xml:space="preserve">GANG</t>
  </si>
  <si>
    <t xml:space="preserve">GEOG</t>
  </si>
  <si>
    <t xml:space="preserve">GAOB</t>
  </si>
  <si>
    <t xml:space="preserve">Minus Unidentified</t>
  </si>
  <si>
    <t xml:space="preserve">GCFH</t>
  </si>
  <si>
    <t xml:space="preserve">GWOB</t>
  </si>
  <si>
    <t xml:space="preserve">MGYN</t>
  </si>
  <si>
    <t xml:space="preserve">NAOG</t>
  </si>
  <si>
    <t xml:space="preserve">NAWS</t>
  </si>
  <si>
    <t xml:space="preserve">NPOG</t>
  </si>
  <si>
    <t xml:space="preserve">NSNP</t>
  </si>
  <si>
    <t xml:space="preserve">OBGA</t>
  </si>
  <si>
    <t xml:space="preserve">OGAM</t>
  </si>
  <si>
    <t xml:space="preserve">PWC</t>
  </si>
  <si>
    <t xml:space="preserve">RBOG</t>
  </si>
  <si>
    <t xml:space="preserve">ROS</t>
  </si>
  <si>
    <t xml:space="preserve">SWH</t>
  </si>
  <si>
    <t xml:space="preserve">TWGG</t>
  </si>
  <si>
    <t xml:space="preserve">WHA</t>
  </si>
  <si>
    <t xml:space="preserve">Total of ALL (balances to Centrcity rpt)</t>
  </si>
  <si>
    <t xml:space="preserve">ABCI Total</t>
  </si>
  <si>
    <t xml:space="preserve">Unidentified Total</t>
  </si>
  <si>
    <t xml:space="preserve">POD ONLY Total</t>
  </si>
  <si>
    <t xml:space="preserve">For the AWHG Monthly Finanical Summary Report</t>
  </si>
  <si>
    <t xml:space="preserve">Monthly Financial Report Total</t>
  </si>
  <si>
    <t xml:space="preserve">Minus GCFH</t>
  </si>
  <si>
    <t xml:space="preserve">Minus GEOG</t>
  </si>
  <si>
    <t xml:space="preserve">Enter this line=&gt;</t>
  </si>
  <si>
    <t xml:space="preserve">Minus AGYN</t>
  </si>
  <si>
    <t xml:space="preserve">Minus TWGG</t>
  </si>
  <si>
    <t xml:space="preserve">Minus MGYN</t>
  </si>
  <si>
    <t xml:space="preserve">For Changed in AR report (taking out GCFH &amp; GEOG)</t>
  </si>
  <si>
    <t xml:space="preserve">Collectable Adj</t>
  </si>
  <si>
    <t xml:space="preserve">Non-Collectable Adj</t>
  </si>
  <si>
    <t xml:space="preserve">Ending AR</t>
  </si>
  <si>
    <t xml:space="preserve">ABCI</t>
  </si>
  <si>
    <t xml:space="preserve">AWHG Total</t>
  </si>
  <si>
    <t xml:space="preserve">Monthly-GCFH-GEOG-Unidentified</t>
  </si>
  <si>
    <t xml:space="preserve">Add box G90, G65, and G60, and that should equal G58</t>
  </si>
  <si>
    <t xml:space="preserve">Pod – All</t>
  </si>
  <si>
    <t xml:space="preserve">arTotal</t>
  </si>
  <si>
    <t xml:space="preserve">chargesTotal</t>
  </si>
  <si>
    <t xml:space="preserve">paymentsTotal</t>
  </si>
  <si>
    <t xml:space="preserve">adjustmentsTotal</t>
  </si>
  <si>
    <t xml:space="preserve">total</t>
  </si>
  <si>
    <t xml:space="preserve">-----</t>
  </si>
  <si>
    <t xml:space="preserve">Pod – Mammo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</si>
</sst>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\$* #,##0.00_);_(\$* \(#,##0.00\);_(\$* \-??_);_(@_)"/>
    <numFmt numFmtId="166" formatCode="#,###.0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6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CC1DA"/>
        <bgColor rgb="FFB7DEE8"/>
      </patternFill>
    </fill>
    <fill>
      <patternFill patternType="solid">
        <fgColor rgb="FFC3D69B"/>
        <bgColor rgb="FFD7E4BD"/>
      </patternFill>
    </fill>
    <fill>
      <patternFill patternType="solid">
        <fgColor rgb="FFFFFF00"/>
        <bgColor rgb="FFFFFF00"/>
      </patternFill>
    </fill>
    <fill>
      <patternFill patternType="solid">
        <fgColor rgb="FFD7E4BD"/>
        <bgColor rgb="FFC3D69B"/>
      </patternFill>
    </fill>
    <fill>
      <patternFill patternType="solid">
        <fgColor rgb="FFB7DEE8"/>
        <bgColor rgb="FFD7E4BD"/>
      </patternFill>
    </fill>
    <fill>
      <patternFill patternType="solid">
        <fgColor rgb="FFFCD5B5"/>
        <bgColor rgb="FFD7E4BD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3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7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7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7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C3D69B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19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1" width="21.1"/>
    <col collapsed="false" customWidth="true" hidden="false" outlineLevel="0" max="2" min="2" style="2" width="25.29"/>
    <col collapsed="false" customWidth="true" hidden="false" outlineLevel="0" max="3" min="3" style="1" width="21.29"/>
    <col collapsed="false" customWidth="true" hidden="false" outlineLevel="0" max="4" min="4" style="1" width="16.87"/>
    <col collapsed="false" customWidth="true" hidden="false" outlineLevel="0" max="5" min="5" style="1" width="17.71"/>
    <col collapsed="false" customWidth="true" hidden="false" outlineLevel="0" max="6" min="6" style="1" width="19.57"/>
    <col collapsed="false" customWidth="true" hidden="false" outlineLevel="0" max="8" min="7" style="1" width="20.14"/>
    <col collapsed="false" customWidth="true" hidden="false" outlineLevel="0" max="9" min="9" style="1" width="17"/>
    <col collapsed="false" customWidth="true" hidden="false" outlineLevel="0" max="10" min="10" style="1" width="9"/>
    <col collapsed="false" customWidth="true" hidden="false" outlineLevel="0" max="1025" min="11" style="1" width="9.13"/>
  </cols>
  <sheetData>
    <row r="1" customFormat="false" ht="63" hidden="false" customHeight="true" outlineLevel="0" collapsed="false">
      <c r="A1" s="3" t="s">
        <v>0</v>
      </c>
      <c r="B1" s="4"/>
      <c r="C1" s="5" t="s">
        <v>1</v>
      </c>
      <c r="D1" s="5" t="s">
        <v>2</v>
      </c>
      <c r="E1" s="5" t="s">
        <v>3</v>
      </c>
      <c r="F1" s="6" t="s">
        <v>4</v>
      </c>
      <c r="G1" s="6" t="s">
        <v>5</v>
      </c>
      <c r="H1" s="7" t="s">
        <v>6</v>
      </c>
      <c r="I1" s="8" t="s">
        <v>7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</row>
    <row r="2" customFormat="false" ht="20.1" hidden="false" customHeight="true" outlineLevel="0" collapsed="false">
      <c r="A2" s="10" t="s">
        <v>8</v>
      </c>
      <c r="B2" s="11" t="s">
        <v>9</v>
      </c>
      <c r="C2" s="12" t="n">
        <v>57979.96</v>
      </c>
      <c r="D2" s="12" t="n">
        <v>88203.15</v>
      </c>
      <c r="E2" s="12" t="n">
        <v>-41635.56</v>
      </c>
      <c r="F2" s="12" t="n">
        <v>326.16</v>
      </c>
      <c r="G2" s="12" t="n">
        <v>-36535.26</v>
      </c>
      <c r="H2" s="13" t="n">
        <f aca="false">SUM(F2:G2)</f>
        <v>-36209.1</v>
      </c>
      <c r="I2" s="14" t="n">
        <f aca="false">SUM(C2,D2,E2,H2)</f>
        <v>68338.45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customFormat="false" ht="20.1" hidden="false" customHeight="true" outlineLevel="0" collapsed="false">
      <c r="A3" s="15"/>
      <c r="B3" s="16" t="s">
        <v>10</v>
      </c>
      <c r="C3" s="17" t="n">
        <v>0</v>
      </c>
      <c r="D3" s="17" t="n">
        <v>0</v>
      </c>
      <c r="E3" s="17" t="n">
        <v>0</v>
      </c>
      <c r="F3" s="17" t="n">
        <v>0</v>
      </c>
      <c r="G3" s="17" t="n">
        <v>0</v>
      </c>
      <c r="H3" s="18" t="n">
        <v>0</v>
      </c>
      <c r="I3" s="19" t="n">
        <f aca="false">SUM(C3,D3,E3,H3)</f>
        <v>0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customFormat="false" ht="20.1" hidden="false" customHeight="true" outlineLevel="0" collapsed="false">
      <c r="A4" s="20"/>
      <c r="B4" s="21" t="s">
        <v>11</v>
      </c>
      <c r="C4" s="22" t="n">
        <f aca="false">SUM(C2)-C3</f>
        <v>57979.96</v>
      </c>
      <c r="D4" s="22" t="n">
        <f aca="false">SUM(D2)-D3</f>
        <v>88203.15</v>
      </c>
      <c r="E4" s="22" t="n">
        <f aca="false">SUM(E2)-E3</f>
        <v>-41635.56</v>
      </c>
      <c r="F4" s="22" t="n">
        <f aca="false">SUM(F2)-F3</f>
        <v>326.16</v>
      </c>
      <c r="G4" s="22" t="n">
        <f aca="false">SUM(G2)-G3</f>
        <v>-36535.26</v>
      </c>
      <c r="H4" s="23" t="n">
        <f aca="false">SUM(H2)-H3</f>
        <v>-36209.1</v>
      </c>
      <c r="I4" s="24" t="n">
        <f aca="false">SUM(I2)-I3</f>
        <v>68338.45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 customFormat="false" ht="20.1" hidden="false" customHeight="true" outlineLevel="0" collapsed="false">
      <c r="A5" s="15" t="s">
        <v>12</v>
      </c>
      <c r="B5" s="11" t="s">
        <v>9</v>
      </c>
      <c r="C5" s="12" t="n">
        <v>464269.78</v>
      </c>
      <c r="D5" s="12" t="n">
        <v>537781.89</v>
      </c>
      <c r="E5" s="12" t="n">
        <v>-306552.25</v>
      </c>
      <c r="F5" s="12" t="n">
        <v>-9324.23</v>
      </c>
      <c r="G5" s="12" t="n">
        <v>-271447.42</v>
      </c>
      <c r="H5" s="13" t="n">
        <f aca="false">SUM(F5:G5)</f>
        <v>-280771.65</v>
      </c>
      <c r="I5" s="14" t="n">
        <f aca="false">SUM(C5,D5,E5,H5)</f>
        <v>414727.77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 customFormat="false" ht="20.1" hidden="false" customHeight="true" outlineLevel="0" collapsed="false">
      <c r="A6" s="25" t="str">
        <f aca="false">A5&amp;"-"&amp;B6</f>
        <v>AOBG-Minus ABCI</v>
      </c>
      <c r="B6" s="16" t="s">
        <v>10</v>
      </c>
      <c r="C6" s="17" t="n">
        <v>0</v>
      </c>
      <c r="D6" s="17" t="n">
        <v>0</v>
      </c>
      <c r="E6" s="17" t="n">
        <v>0</v>
      </c>
      <c r="F6" s="17" t="n">
        <v>0</v>
      </c>
      <c r="G6" s="17" t="n">
        <v>0</v>
      </c>
      <c r="H6" s="18" t="n">
        <f aca="false">SUM(F6:G6)</f>
        <v>0</v>
      </c>
      <c r="I6" s="19" t="n">
        <f aca="false">SUM(C6,D6,E6,H6)</f>
        <v>0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</row>
    <row r="7" customFormat="false" ht="20.1" hidden="false" customHeight="true" outlineLevel="0" collapsed="false">
      <c r="A7" s="15"/>
      <c r="B7" s="21" t="s">
        <v>11</v>
      </c>
      <c r="C7" s="22" t="n">
        <f aca="false">SUM(C5)-C6</f>
        <v>464269.78</v>
      </c>
      <c r="D7" s="22" t="n">
        <f aca="false">SUM(D5)-D6</f>
        <v>537781.89</v>
      </c>
      <c r="E7" s="22" t="n">
        <f aca="false">SUM(E5)-E6</f>
        <v>-306552.25</v>
      </c>
      <c r="F7" s="22" t="n">
        <f aca="false">SUM(F5)-F6</f>
        <v>-9324.23</v>
      </c>
      <c r="G7" s="22" t="n">
        <f aca="false">SUM(G5)-G6</f>
        <v>-271447.42</v>
      </c>
      <c r="H7" s="23" t="n">
        <f aca="false">SUM(H5)-H6</f>
        <v>-280771.65</v>
      </c>
      <c r="I7" s="24" t="n">
        <f aca="false">SUM(I5)-I6</f>
        <v>414727.77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</row>
    <row r="8" customFormat="false" ht="20.1" hidden="false" customHeight="true" outlineLevel="0" collapsed="false">
      <c r="A8" s="26" t="s">
        <v>13</v>
      </c>
      <c r="B8" s="11" t="s">
        <v>9</v>
      </c>
      <c r="C8" s="12" t="n">
        <v>356694.01</v>
      </c>
      <c r="D8" s="12" t="n">
        <v>993243.37</v>
      </c>
      <c r="E8" s="12" t="n">
        <v>-564601.9</v>
      </c>
      <c r="F8" s="12" t="n">
        <v>-2606.39</v>
      </c>
      <c r="G8" s="12" t="n">
        <v>-443551.51</v>
      </c>
      <c r="H8" s="13" t="n">
        <f aca="false">SUM(F8:G8)</f>
        <v>-446157.9</v>
      </c>
      <c r="I8" s="14" t="n">
        <f aca="false">SUM(C8,D8,E8,H8)</f>
        <v>339177.58</v>
      </c>
    </row>
    <row r="9" customFormat="false" ht="20.1" hidden="false" customHeight="true" outlineLevel="0" collapsed="false">
      <c r="A9" s="25" t="str">
        <f aca="false">A8&amp;"-"&amp;B9</f>
        <v>AWS-Minus ABCI</v>
      </c>
      <c r="B9" s="16" t="s">
        <v>10</v>
      </c>
      <c r="C9" s="17" t="n">
        <v>1840</v>
      </c>
      <c r="D9" s="17" t="n">
        <v>2760</v>
      </c>
      <c r="E9" s="17" t="n">
        <v>-1571.62</v>
      </c>
      <c r="F9" s="17" t="n">
        <v>0</v>
      </c>
      <c r="G9" s="17" t="n">
        <v>-1253.38</v>
      </c>
      <c r="H9" s="18" t="n">
        <f aca="false">SUM(F9:G9)</f>
        <v>-1253.38</v>
      </c>
      <c r="I9" s="19" t="n">
        <f aca="false">SUM(C9,D9,E9,H9)</f>
        <v>1775</v>
      </c>
    </row>
    <row r="10" customFormat="false" ht="20.1" hidden="false" customHeight="true" outlineLevel="0" collapsed="false">
      <c r="A10" s="27"/>
      <c r="B10" s="21" t="s">
        <v>11</v>
      </c>
      <c r="C10" s="22" t="n">
        <f aca="false">SUM(C8)-C9</f>
        <v>354854.01</v>
      </c>
      <c r="D10" s="22" t="n">
        <f aca="false">SUM(D8)-D9</f>
        <v>990483.37</v>
      </c>
      <c r="E10" s="22" t="n">
        <f aca="false">SUM(E8)-E9</f>
        <v>-563030.28</v>
      </c>
      <c r="F10" s="22" t="n">
        <f aca="false">SUM(F8)-F9</f>
        <v>-2606.39</v>
      </c>
      <c r="G10" s="22" t="n">
        <f aca="false">SUM(G8)-G9</f>
        <v>-442298.13</v>
      </c>
      <c r="H10" s="23" t="n">
        <f aca="false">SUM(H8)-H9</f>
        <v>-444904.52</v>
      </c>
      <c r="I10" s="24" t="n">
        <f aca="false">SUM(I8)-I9</f>
        <v>337402.58</v>
      </c>
    </row>
    <row r="11" customFormat="false" ht="20.1" hidden="false" customHeight="true" outlineLevel="0" collapsed="false">
      <c r="A11" s="26" t="s">
        <v>14</v>
      </c>
      <c r="B11" s="11" t="s">
        <v>9</v>
      </c>
      <c r="C11" s="12" t="n">
        <v>511248.32</v>
      </c>
      <c r="D11" s="12" t="n">
        <v>770349.36</v>
      </c>
      <c r="E11" s="12" t="n">
        <v>-407706.61</v>
      </c>
      <c r="F11" s="12" t="n">
        <v>-3324.03</v>
      </c>
      <c r="G11" s="12" t="n">
        <v>-364570.22</v>
      </c>
      <c r="H11" s="13" t="n">
        <f aca="false">SUM(F11:G11)</f>
        <v>-367894.25</v>
      </c>
      <c r="I11" s="14" t="n">
        <f aca="false">SUM(C11,D11,E11,H11)</f>
        <v>505996.82</v>
      </c>
    </row>
    <row r="12" customFormat="false" ht="20.1" hidden="false" customHeight="true" outlineLevel="0" collapsed="false">
      <c r="A12" s="25" t="str">
        <f aca="false">A11&amp;"-"&amp;B12</f>
        <v>CW-Minus ABCI</v>
      </c>
      <c r="B12" s="16" t="s">
        <v>10</v>
      </c>
      <c r="C12" s="17" t="n">
        <v>3838.78</v>
      </c>
      <c r="D12" s="17" t="n">
        <v>5060</v>
      </c>
      <c r="E12" s="17" t="n">
        <v>-3308.38</v>
      </c>
      <c r="F12" s="17" t="n">
        <v>0</v>
      </c>
      <c r="G12" s="17" t="n">
        <v>-2821.62</v>
      </c>
      <c r="H12" s="18" t="n">
        <f aca="false">SUM(F12:G12)</f>
        <v>-2821.62</v>
      </c>
      <c r="I12" s="19" t="n">
        <f aca="false">SUM(C12,D12,E12,H12)</f>
        <v>2768.78</v>
      </c>
    </row>
    <row r="13" customFormat="false" ht="20.1" hidden="false" customHeight="true" outlineLevel="0" collapsed="false">
      <c r="A13" s="27"/>
      <c r="B13" s="21" t="s">
        <v>11</v>
      </c>
      <c r="C13" s="22" t="n">
        <f aca="false">SUM(C11)-C12</f>
        <v>507409.54</v>
      </c>
      <c r="D13" s="22" t="n">
        <f aca="false">SUM(D11)-D12</f>
        <v>765289.36</v>
      </c>
      <c r="E13" s="22" t="n">
        <f aca="false">SUM(E11)-E12</f>
        <v>-404398.23</v>
      </c>
      <c r="F13" s="22" t="n">
        <f aca="false">SUM(F11)-F12</f>
        <v>-3324.03</v>
      </c>
      <c r="G13" s="22" t="n">
        <f aca="false">SUM(G11)-G12</f>
        <v>-361748.6</v>
      </c>
      <c r="H13" s="23" t="n">
        <f aca="false">SUM(H11)-H12</f>
        <v>-365072.63</v>
      </c>
      <c r="I13" s="24" t="n">
        <f aca="false">SUM(I11)-I12</f>
        <v>503228.04</v>
      </c>
    </row>
    <row r="14" customFormat="false" ht="20.1" hidden="false" customHeight="true" outlineLevel="0" collapsed="false">
      <c r="A14" s="26" t="s">
        <v>15</v>
      </c>
      <c r="B14" s="11" t="s">
        <v>9</v>
      </c>
      <c r="C14" s="12" t="n">
        <v>138882.1</v>
      </c>
      <c r="D14" s="12" t="n">
        <v>118274.98</v>
      </c>
      <c r="E14" s="12" t="n">
        <v>-65596</v>
      </c>
      <c r="F14" s="12" t="n">
        <v>-1482.63</v>
      </c>
      <c r="G14" s="12" t="n">
        <v>-69881.83</v>
      </c>
      <c r="H14" s="13" t="n">
        <f aca="false">SUM(F14:G14)</f>
        <v>-71364.46</v>
      </c>
      <c r="I14" s="14" t="n">
        <f aca="false">SUM(C14,D14,E14,H14)</f>
        <v>120196.62</v>
      </c>
    </row>
    <row r="15" customFormat="false" ht="20.1" hidden="false" customHeight="true" outlineLevel="0" collapsed="false">
      <c r="A15" s="25" t="str">
        <f aca="false">A14&amp;"-"&amp;B15</f>
        <v>DOBG-Minus ABCI</v>
      </c>
      <c r="B15" s="16" t="s">
        <v>10</v>
      </c>
      <c r="C15" s="17" t="n">
        <v>3632.83</v>
      </c>
      <c r="D15" s="17" t="n">
        <v>5520</v>
      </c>
      <c r="E15" s="17" t="n">
        <v>-2478.09</v>
      </c>
      <c r="F15" s="17" t="n">
        <v>0.49</v>
      </c>
      <c r="G15" s="17" t="n">
        <v>-2359.83</v>
      </c>
      <c r="H15" s="18" t="n">
        <f aca="false">SUM(F15:G15)</f>
        <v>-2359.34</v>
      </c>
      <c r="I15" s="19" t="n">
        <f aca="false">SUM(C15,D15,E15,H15)</f>
        <v>4315.4</v>
      </c>
    </row>
    <row r="16" customFormat="false" ht="20.1" hidden="false" customHeight="true" outlineLevel="0" collapsed="false">
      <c r="A16" s="27"/>
      <c r="B16" s="21" t="s">
        <v>11</v>
      </c>
      <c r="C16" s="22" t="n">
        <f aca="false">SUM(C14)-C15</f>
        <v>135249.27</v>
      </c>
      <c r="D16" s="22" t="n">
        <f aca="false">SUM(D14)-D15</f>
        <v>112754.98</v>
      </c>
      <c r="E16" s="22" t="n">
        <f aca="false">SUM(E14)-E15</f>
        <v>-63117.91</v>
      </c>
      <c r="F16" s="22" t="n">
        <f aca="false">SUM(F14)-F15</f>
        <v>-1483.12</v>
      </c>
      <c r="G16" s="22" t="n">
        <f aca="false">SUM(G14)-G15</f>
        <v>-67522</v>
      </c>
      <c r="H16" s="23" t="n">
        <f aca="false">SUM(H14)-H15</f>
        <v>-69005.12</v>
      </c>
      <c r="I16" s="24" t="n">
        <f aca="false">SUM(I14)-I15</f>
        <v>115881.22</v>
      </c>
    </row>
    <row r="17" customFormat="false" ht="15.75" hidden="false" customHeight="false" outlineLevel="0" collapsed="false">
      <c r="A17" s="26" t="s">
        <v>16</v>
      </c>
      <c r="B17" s="11" t="s">
        <v>9</v>
      </c>
      <c r="C17" s="12" t="n">
        <v>210001.71</v>
      </c>
      <c r="D17" s="12" t="n">
        <v>375252.58</v>
      </c>
      <c r="E17" s="12" t="n">
        <v>-190780.04</v>
      </c>
      <c r="F17" s="12" t="n">
        <v>-2650.97</v>
      </c>
      <c r="G17" s="12" t="n">
        <v>-185614.11</v>
      </c>
      <c r="H17" s="13" t="n">
        <f aca="false">SUM(F17:G17)</f>
        <v>-188265.08</v>
      </c>
      <c r="I17" s="14" t="n">
        <f aca="false">SUM(C17,D17,E17,H17)</f>
        <v>206209.17</v>
      </c>
    </row>
    <row r="18" customFormat="false" ht="15" hidden="false" customHeight="false" outlineLevel="0" collapsed="false">
      <c r="A18" s="25" t="str">
        <f aca="false">A17&amp;"-"&amp;B18</f>
        <v>GANG-Minus ABCI</v>
      </c>
      <c r="B18" s="16" t="s">
        <v>10</v>
      </c>
      <c r="C18" s="17" t="n">
        <v>0</v>
      </c>
      <c r="D18" s="17" t="n">
        <v>0</v>
      </c>
      <c r="E18" s="17" t="n">
        <v>0</v>
      </c>
      <c r="F18" s="17" t="n">
        <v>0</v>
      </c>
      <c r="G18" s="17" t="n">
        <v>0</v>
      </c>
      <c r="H18" s="18" t="n">
        <f aca="false">SUM(F18:G18)</f>
        <v>0</v>
      </c>
      <c r="I18" s="19" t="n">
        <f aca="false">SUM(C18,D18,E18,H18)</f>
        <v>0</v>
      </c>
    </row>
    <row r="19" customFormat="false" ht="15.75" hidden="false" customHeight="false" outlineLevel="0" collapsed="false">
      <c r="A19" s="27"/>
      <c r="B19" s="21" t="s">
        <v>11</v>
      </c>
      <c r="C19" s="22" t="n">
        <f aca="false">SUM(C17)-C18</f>
        <v>210001.71</v>
      </c>
      <c r="D19" s="22" t="n">
        <f aca="false">SUM(D17)-D18</f>
        <v>375252.58</v>
      </c>
      <c r="E19" s="22" t="n">
        <f aca="false">SUM(E17)-E18</f>
        <v>-190780.04</v>
      </c>
      <c r="F19" s="22" t="n">
        <f aca="false">SUM(F17)-F18</f>
        <v>-2650.97</v>
      </c>
      <c r="G19" s="22" t="n">
        <f aca="false">SUM(G17)-G18</f>
        <v>-185614.11</v>
      </c>
      <c r="H19" s="23" t="n">
        <f aca="false">SUM(H17)-H18</f>
        <v>-188265.08</v>
      </c>
      <c r="I19" s="24" t="n">
        <f aca="false">SUM(I17)-I18</f>
        <v>206209.17</v>
      </c>
    </row>
    <row r="20" customFormat="false" ht="15.75" hidden="false" customHeight="false" outlineLevel="0" collapsed="false">
      <c r="A20" s="26" t="s">
        <v>17</v>
      </c>
      <c r="B20" s="11" t="s">
        <v>9</v>
      </c>
      <c r="C20" s="12" t="n">
        <v>1915.11</v>
      </c>
      <c r="D20" s="12" t="n">
        <v>0</v>
      </c>
      <c r="E20" s="12" t="n">
        <v>-455.1</v>
      </c>
      <c r="F20" s="12" t="n">
        <v>53.96</v>
      </c>
      <c r="G20" s="12" t="n">
        <v>0</v>
      </c>
      <c r="H20" s="13" t="n">
        <f aca="false">SUM(F20:G20)</f>
        <v>53.96</v>
      </c>
      <c r="I20" s="14" t="n">
        <f aca="false">SUM(C20,D20,E20,H20)</f>
        <v>1513.97</v>
      </c>
    </row>
    <row r="21" customFormat="false" ht="15" hidden="false" customHeight="false" outlineLevel="0" collapsed="false">
      <c r="A21" s="25" t="str">
        <f aca="false">A20&amp;"-"&amp;B21</f>
        <v>GEOG-Minus ABCI</v>
      </c>
      <c r="B21" s="16" t="s">
        <v>10</v>
      </c>
      <c r="C21" s="17" t="n">
        <v>0</v>
      </c>
      <c r="D21" s="17" t="n">
        <v>0</v>
      </c>
      <c r="E21" s="17" t="n">
        <v>0</v>
      </c>
      <c r="F21" s="17" t="n">
        <v>0</v>
      </c>
      <c r="G21" s="17" t="n">
        <v>0</v>
      </c>
      <c r="H21" s="18" t="n">
        <f aca="false">SUM(F21:G21)</f>
        <v>0</v>
      </c>
      <c r="I21" s="19" t="n">
        <f aca="false">SUM(C21,D21,E21,H21)</f>
        <v>0</v>
      </c>
    </row>
    <row r="22" customFormat="false" ht="15.75" hidden="false" customHeight="false" outlineLevel="0" collapsed="false">
      <c r="A22" s="27"/>
      <c r="B22" s="21" t="s">
        <v>11</v>
      </c>
      <c r="C22" s="22" t="n">
        <f aca="false">SUM(C20)-C21</f>
        <v>1915.11</v>
      </c>
      <c r="D22" s="22" t="n">
        <f aca="false">SUM(D20)-D21</f>
        <v>0</v>
      </c>
      <c r="E22" s="22" t="n">
        <f aca="false">SUM(E20)-E21</f>
        <v>-455.1</v>
      </c>
      <c r="F22" s="22" t="n">
        <f aca="false">SUM(F20)-F21</f>
        <v>53.96</v>
      </c>
      <c r="G22" s="22" t="n">
        <f aca="false">SUM(G20)-G21</f>
        <v>0</v>
      </c>
      <c r="H22" s="23" t="n">
        <f aca="false">SUM(H20)-H21</f>
        <v>53.96</v>
      </c>
      <c r="I22" s="24" t="n">
        <f aca="false">SUM(I20)-I21</f>
        <v>1513.97</v>
      </c>
    </row>
    <row r="23" customFormat="false" ht="15.75" hidden="false" customHeight="false" outlineLevel="0" collapsed="false">
      <c r="A23" s="26" t="s">
        <v>18</v>
      </c>
      <c r="B23" s="11" t="s">
        <v>9</v>
      </c>
      <c r="C23" s="12" t="n">
        <v>414345.9</v>
      </c>
      <c r="D23" s="12" t="n">
        <v>725533</v>
      </c>
      <c r="E23" s="12" t="n">
        <v>-342555.16</v>
      </c>
      <c r="F23" s="12" t="n">
        <v>-8260.67</v>
      </c>
      <c r="G23" s="12" t="n">
        <v>-306775.7</v>
      </c>
      <c r="H23" s="13" t="n">
        <f aca="false">SUM(F23:G23)</f>
        <v>-315036.37</v>
      </c>
      <c r="I23" s="14" t="n">
        <f aca="false">SUM(C23,D23,E23,H23)</f>
        <v>482287.37</v>
      </c>
    </row>
    <row r="24" customFormat="false" ht="15" hidden="false" customHeight="false" outlineLevel="0" collapsed="false">
      <c r="A24" s="25" t="str">
        <f aca="false">A23&amp;"-"&amp;B24</f>
        <v>GAOB-Minus ABCI</v>
      </c>
      <c r="B24" s="16" t="s">
        <v>10</v>
      </c>
      <c r="C24" s="17" t="n">
        <v>19493.15</v>
      </c>
      <c r="D24" s="17" t="n">
        <v>33091</v>
      </c>
      <c r="E24" s="17" t="n">
        <v>-19304.8</v>
      </c>
      <c r="F24" s="17" t="n">
        <v>0.15</v>
      </c>
      <c r="G24" s="17" t="n">
        <v>-16341.86</v>
      </c>
      <c r="H24" s="18" t="n">
        <f aca="false">SUM(F24:G24)</f>
        <v>-16341.71</v>
      </c>
      <c r="I24" s="19" t="n">
        <f aca="false">SUM(C24,D24,E24,H24)</f>
        <v>16937.64</v>
      </c>
    </row>
    <row r="25" customFormat="false" ht="15.75" hidden="false" customHeight="false" outlineLevel="0" collapsed="false">
      <c r="A25" s="28"/>
      <c r="B25" s="16" t="s">
        <v>19</v>
      </c>
      <c r="C25" s="17" t="n">
        <v>-30368.68</v>
      </c>
      <c r="D25" s="17" t="n">
        <v>0</v>
      </c>
      <c r="E25" s="17" t="n">
        <v>715.44</v>
      </c>
      <c r="F25" s="17" t="n">
        <v>0</v>
      </c>
      <c r="G25" s="17" t="n">
        <v>0</v>
      </c>
      <c r="H25" s="18" t="n">
        <f aca="false">SUM(F25:G25)</f>
        <v>0</v>
      </c>
      <c r="I25" s="19" t="n">
        <f aca="false">SUM(C25,D25,E25,H25)</f>
        <v>-29653.24</v>
      </c>
    </row>
    <row r="26" customFormat="false" ht="15.75" hidden="false" customHeight="false" outlineLevel="0" collapsed="false">
      <c r="A26" s="27"/>
      <c r="B26" s="21" t="s">
        <v>11</v>
      </c>
      <c r="C26" s="22" t="n">
        <f aca="false">SUM(C23)-C24-C25</f>
        <v>425221.43</v>
      </c>
      <c r="D26" s="22" t="n">
        <f aca="false">SUM(D23)-D24-D25</f>
        <v>692442</v>
      </c>
      <c r="E26" s="22" t="n">
        <f aca="false">SUM(E23)-E24-E25</f>
        <v>-323965.8</v>
      </c>
      <c r="F26" s="22" t="n">
        <f aca="false">SUM(F23)-F24-F25</f>
        <v>-8260.82</v>
      </c>
      <c r="G26" s="22" t="n">
        <f aca="false">SUM(G23)-G24-G25</f>
        <v>-290433.84</v>
      </c>
      <c r="H26" s="23" t="n">
        <f aca="false">SUM(H23)-H24-H25</f>
        <v>-298694.66</v>
      </c>
      <c r="I26" s="24" t="n">
        <f aca="false">SUM(I23)-I24-I25</f>
        <v>495002.97</v>
      </c>
    </row>
    <row r="27" customFormat="false" ht="15.75" hidden="false" customHeight="false" outlineLevel="0" collapsed="false">
      <c r="A27" s="26" t="s">
        <v>20</v>
      </c>
      <c r="B27" s="11" t="s">
        <v>9</v>
      </c>
      <c r="C27" s="12" t="n">
        <v>-8883.8</v>
      </c>
      <c r="D27" s="12" t="n">
        <v>0</v>
      </c>
      <c r="E27" s="12" t="n">
        <v>-871.25</v>
      </c>
      <c r="F27" s="12" t="n">
        <v>95</v>
      </c>
      <c r="G27" s="12" t="n">
        <v>-23.75</v>
      </c>
      <c r="H27" s="13" t="n">
        <f aca="false">SUM(F27:G27)</f>
        <v>71.25</v>
      </c>
      <c r="I27" s="14" t="n">
        <f aca="false">SUM(C27,D27,E27,H27)</f>
        <v>-9683.8</v>
      </c>
    </row>
    <row r="28" customFormat="false" ht="15" hidden="false" customHeight="false" outlineLevel="0" collapsed="false">
      <c r="A28" s="25" t="str">
        <f aca="false">A27&amp;"-"&amp;B28</f>
        <v>GCFH-Minus ABCI</v>
      </c>
      <c r="B28" s="16" t="s">
        <v>10</v>
      </c>
      <c r="C28" s="17" t="n">
        <v>0</v>
      </c>
      <c r="D28" s="17" t="n">
        <v>0</v>
      </c>
      <c r="E28" s="17" t="n">
        <v>0</v>
      </c>
      <c r="F28" s="17" t="n">
        <v>0</v>
      </c>
      <c r="G28" s="17" t="n">
        <v>0</v>
      </c>
      <c r="H28" s="18" t="n">
        <f aca="false">SUM(F28:G28)</f>
        <v>0</v>
      </c>
      <c r="I28" s="19" t="n">
        <f aca="false">SUM(C28,D28,E28,H28)</f>
        <v>0</v>
      </c>
    </row>
    <row r="29" customFormat="false" ht="15.75" hidden="false" customHeight="false" outlineLevel="0" collapsed="false">
      <c r="A29" s="27"/>
      <c r="B29" s="21" t="s">
        <v>11</v>
      </c>
      <c r="C29" s="22" t="n">
        <f aca="false">SUM(C27)-C28</f>
        <v>-8883.8</v>
      </c>
      <c r="D29" s="22" t="n">
        <f aca="false">SUM(D27)-D28</f>
        <v>0</v>
      </c>
      <c r="E29" s="22" t="n">
        <f aca="false">SUM(E27)-E28</f>
        <v>-871.25</v>
      </c>
      <c r="F29" s="22" t="n">
        <f aca="false">SUM(F27)-F28</f>
        <v>95</v>
      </c>
      <c r="G29" s="22" t="n">
        <f aca="false">SUM(G27)-G28</f>
        <v>-23.75</v>
      </c>
      <c r="H29" s="23" t="n">
        <f aca="false">SUM(H27)-H28</f>
        <v>71.25</v>
      </c>
      <c r="I29" s="24" t="n">
        <f aca="false">SUM(I27)-I28</f>
        <v>-9683.8</v>
      </c>
    </row>
    <row r="30" customFormat="false" ht="15.75" hidden="false" customHeight="false" outlineLevel="0" collapsed="false">
      <c r="A30" s="26" t="s">
        <v>21</v>
      </c>
      <c r="B30" s="11" t="s">
        <v>9</v>
      </c>
      <c r="C30" s="12" t="n">
        <v>565231.13</v>
      </c>
      <c r="D30" s="12" t="n">
        <v>840116</v>
      </c>
      <c r="E30" s="12" t="n">
        <v>-328927.26</v>
      </c>
      <c r="F30" s="12" t="n">
        <v>-6216.01</v>
      </c>
      <c r="G30" s="12" t="n">
        <v>-436979.74</v>
      </c>
      <c r="H30" s="13" t="n">
        <f aca="false">SUM(F30:G30)</f>
        <v>-443195.75</v>
      </c>
      <c r="I30" s="14" t="n">
        <f aca="false">SUM(C30,D30,E30,H30)</f>
        <v>633224.12</v>
      </c>
    </row>
    <row r="31" customFormat="false" ht="15" hidden="false" customHeight="false" outlineLevel="0" collapsed="false">
      <c r="A31" s="25" t="str">
        <f aca="false">A30&amp;"-"&amp;B31</f>
        <v>GWOB-Minus ABCI</v>
      </c>
      <c r="B31" s="16" t="s">
        <v>10</v>
      </c>
      <c r="C31" s="17" t="n">
        <v>0</v>
      </c>
      <c r="D31" s="17" t="n">
        <v>0</v>
      </c>
      <c r="E31" s="17" t="n">
        <v>0</v>
      </c>
      <c r="F31" s="17" t="n">
        <v>0</v>
      </c>
      <c r="G31" s="17" t="n">
        <v>0</v>
      </c>
      <c r="H31" s="18" t="n">
        <f aca="false">SUM(F31:G31)</f>
        <v>0</v>
      </c>
      <c r="I31" s="19" t="n">
        <f aca="false">SUM(C31,D31,E31,H31)</f>
        <v>0</v>
      </c>
    </row>
    <row r="32" customFormat="false" ht="15.75" hidden="false" customHeight="false" outlineLevel="0" collapsed="false">
      <c r="A32" s="27"/>
      <c r="B32" s="21" t="s">
        <v>11</v>
      </c>
      <c r="C32" s="22" t="n">
        <f aca="false">SUM(C30)-C31</f>
        <v>565231.13</v>
      </c>
      <c r="D32" s="22" t="n">
        <f aca="false">SUM(D30)-D31</f>
        <v>840116</v>
      </c>
      <c r="E32" s="22" t="n">
        <f aca="false">SUM(E30)-E31</f>
        <v>-328927.26</v>
      </c>
      <c r="F32" s="22" t="n">
        <f aca="false">SUM(F30)-F31</f>
        <v>-6216.01</v>
      </c>
      <c r="G32" s="22" t="n">
        <f aca="false">SUM(G30)-G31</f>
        <v>-436979.74</v>
      </c>
      <c r="H32" s="23" t="n">
        <f aca="false">SUM(H30)-H31</f>
        <v>-443195.75</v>
      </c>
      <c r="I32" s="24" t="n">
        <f aca="false">SUM(I30)-I31</f>
        <v>633224.12</v>
      </c>
    </row>
    <row r="33" customFormat="false" ht="15.75" hidden="false" customHeight="false" outlineLevel="0" collapsed="false">
      <c r="A33" s="26" t="s">
        <v>22</v>
      </c>
      <c r="B33" s="11" t="s">
        <v>9</v>
      </c>
      <c r="C33" s="12" t="n">
        <v>0</v>
      </c>
      <c r="D33" s="12" t="n">
        <v>1017054.11</v>
      </c>
      <c r="E33" s="12" t="n">
        <v>-250739.61</v>
      </c>
      <c r="F33" s="12" t="n">
        <v>-192</v>
      </c>
      <c r="G33" s="12" t="n">
        <v>-251264.62</v>
      </c>
      <c r="H33" s="13" t="n">
        <f aca="false">SUM(F33:G33)</f>
        <v>-251456.62</v>
      </c>
      <c r="I33" s="14" t="n">
        <f aca="false">SUM(C33,D33,E33,H33)</f>
        <v>514857.88</v>
      </c>
    </row>
    <row r="34" customFormat="false" ht="15" hidden="false" customHeight="false" outlineLevel="0" collapsed="false">
      <c r="A34" s="25" t="str">
        <f aca="false">A33&amp;"-"&amp;B34</f>
        <v>MGYN-Minus ABCI</v>
      </c>
      <c r="B34" s="16" t="s">
        <v>10</v>
      </c>
      <c r="C34" s="17" t="n">
        <v>0</v>
      </c>
      <c r="D34" s="17" t="n">
        <v>0</v>
      </c>
      <c r="E34" s="17" t="n">
        <v>0</v>
      </c>
      <c r="F34" s="17" t="n">
        <v>0</v>
      </c>
      <c r="G34" s="17" t="n">
        <v>0</v>
      </c>
      <c r="H34" s="18" t="n">
        <f aca="false">SUM(F34:G34)</f>
        <v>0</v>
      </c>
      <c r="I34" s="19" t="n">
        <f aca="false">SUM(C34,D34,E34,H34)</f>
        <v>0</v>
      </c>
    </row>
    <row r="35" customFormat="false" ht="15.75" hidden="false" customHeight="false" outlineLevel="0" collapsed="false">
      <c r="A35" s="27"/>
      <c r="B35" s="21" t="s">
        <v>11</v>
      </c>
      <c r="C35" s="22" t="n">
        <f aca="false">SUM(C33)-C34</f>
        <v>0</v>
      </c>
      <c r="D35" s="22" t="n">
        <f aca="false">SUM(D33)-D34</f>
        <v>1017054.11</v>
      </c>
      <c r="E35" s="22" t="n">
        <f aca="false">SUM(E33)-E34</f>
        <v>-250739.61</v>
      </c>
      <c r="F35" s="22" t="n">
        <f aca="false">SUM(F33)-F34</f>
        <v>-192</v>
      </c>
      <c r="G35" s="22" t="n">
        <f aca="false">SUM(G33)-G34</f>
        <v>-251264.62</v>
      </c>
      <c r="H35" s="23" t="n">
        <f aca="false">SUM(H33)-H34</f>
        <v>-251456.62</v>
      </c>
      <c r="I35" s="24" t="n">
        <f aca="false">SUM(I33)-I34</f>
        <v>514857.88</v>
      </c>
    </row>
    <row r="36" customFormat="false" ht="15.75" hidden="false" customHeight="false" outlineLevel="0" collapsed="false">
      <c r="A36" s="26" t="s">
        <v>23</v>
      </c>
      <c r="B36" s="11" t="s">
        <v>9</v>
      </c>
      <c r="C36" s="12" t="n">
        <v>456733.96</v>
      </c>
      <c r="D36" s="12" t="n">
        <v>899433.72</v>
      </c>
      <c r="E36" s="12" t="n">
        <v>-476015.1</v>
      </c>
      <c r="F36" s="12" t="n">
        <v>-1560.88</v>
      </c>
      <c r="G36" s="12" t="n">
        <v>-379952.51</v>
      </c>
      <c r="H36" s="13" t="n">
        <f aca="false">SUM(F36:G36)</f>
        <v>-381513.39</v>
      </c>
      <c r="I36" s="14" t="n">
        <f aca="false">SUM(C36,D36,E36,H36)</f>
        <v>498639.19</v>
      </c>
    </row>
    <row r="37" customFormat="false" ht="15" hidden="false" customHeight="false" outlineLevel="0" collapsed="false">
      <c r="A37" s="25" t="str">
        <f aca="false">A36&amp;"-"&amp;B37</f>
        <v>NAOG-Minus ABCI</v>
      </c>
      <c r="B37" s="16" t="s">
        <v>10</v>
      </c>
      <c r="C37" s="17" t="n">
        <v>9736.46</v>
      </c>
      <c r="D37" s="17" t="n">
        <v>18400</v>
      </c>
      <c r="E37" s="17" t="n">
        <v>-8910.04</v>
      </c>
      <c r="F37" s="17" t="n">
        <v>0</v>
      </c>
      <c r="G37" s="17" t="n">
        <v>-7944.17</v>
      </c>
      <c r="H37" s="18" t="n">
        <f aca="false">SUM(F37:G37)</f>
        <v>-7944.17</v>
      </c>
      <c r="I37" s="19" t="n">
        <f aca="false">SUM(C37,D37,E37,H37)</f>
        <v>11282.25</v>
      </c>
    </row>
    <row r="38" customFormat="false" ht="15.75" hidden="false" customHeight="false" outlineLevel="0" collapsed="false">
      <c r="A38" s="27"/>
      <c r="B38" s="21" t="s">
        <v>11</v>
      </c>
      <c r="C38" s="22" t="n">
        <f aca="false">SUM(C36)-C37</f>
        <v>446997.5</v>
      </c>
      <c r="D38" s="22" t="n">
        <f aca="false">SUM(D36)-D37</f>
        <v>881033.72</v>
      </c>
      <c r="E38" s="22" t="n">
        <f aca="false">SUM(E36)-E37</f>
        <v>-467105.06</v>
      </c>
      <c r="F38" s="22" t="n">
        <f aca="false">SUM(F36)-F37</f>
        <v>-1560.88</v>
      </c>
      <c r="G38" s="22" t="n">
        <f aca="false">SUM(G36)-G37</f>
        <v>-372008.34</v>
      </c>
      <c r="H38" s="23" t="n">
        <f aca="false">SUM(H36)-H37</f>
        <v>-373569.22</v>
      </c>
      <c r="I38" s="24" t="n">
        <f aca="false">SUM(I36)-I37</f>
        <v>487356.94</v>
      </c>
    </row>
    <row r="39" customFormat="false" ht="15.75" hidden="false" customHeight="false" outlineLevel="0" collapsed="false">
      <c r="A39" s="26" t="s">
        <v>24</v>
      </c>
      <c r="B39" s="11" t="s">
        <v>9</v>
      </c>
      <c r="C39" s="12" t="n">
        <v>977519.17</v>
      </c>
      <c r="D39" s="12" t="n">
        <v>1687988.53</v>
      </c>
      <c r="E39" s="12" t="n">
        <v>-838823.26</v>
      </c>
      <c r="F39" s="12" t="n">
        <v>-17772.13</v>
      </c>
      <c r="G39" s="12" t="n">
        <v>-783320.89</v>
      </c>
      <c r="H39" s="13" t="n">
        <f aca="false">SUM(F39:G39)</f>
        <v>-801093.02</v>
      </c>
      <c r="I39" s="14" t="n">
        <f aca="false">SUM(C39,D39,E39,H39)</f>
        <v>1025591.42</v>
      </c>
    </row>
    <row r="40" customFormat="false" ht="15" hidden="false" customHeight="false" outlineLevel="0" collapsed="false">
      <c r="A40" s="25" t="str">
        <f aca="false">A39&amp;"-"&amp;B40</f>
        <v>NAWS-Minus ABCI</v>
      </c>
      <c r="B40" s="16" t="s">
        <v>10</v>
      </c>
      <c r="C40" s="17" t="n">
        <v>12590.74</v>
      </c>
      <c r="D40" s="17" t="n">
        <v>18985</v>
      </c>
      <c r="E40" s="17" t="n">
        <v>-10755.36</v>
      </c>
      <c r="F40" s="17" t="n">
        <v>-471.55</v>
      </c>
      <c r="G40" s="17" t="n">
        <v>-8910.02</v>
      </c>
      <c r="H40" s="18" t="n">
        <f aca="false">SUM(F40:G40)</f>
        <v>-9381.57</v>
      </c>
      <c r="I40" s="19" t="n">
        <f aca="false">SUM(C40,D40,E40,H40)</f>
        <v>11438.81</v>
      </c>
    </row>
    <row r="41" customFormat="false" ht="15.75" hidden="false" customHeight="false" outlineLevel="0" collapsed="false">
      <c r="A41" s="27"/>
      <c r="B41" s="21" t="s">
        <v>11</v>
      </c>
      <c r="C41" s="22" t="n">
        <f aca="false">SUM(C39)-C40</f>
        <v>964928.43</v>
      </c>
      <c r="D41" s="22" t="n">
        <f aca="false">SUM(D39)-D40</f>
        <v>1669003.53</v>
      </c>
      <c r="E41" s="22" t="n">
        <f aca="false">SUM(E39)-E40</f>
        <v>-828067.9</v>
      </c>
      <c r="F41" s="22" t="n">
        <f aca="false">SUM(F39)-F40</f>
        <v>-17300.58</v>
      </c>
      <c r="G41" s="22" t="n">
        <f aca="false">SUM(G39)-G40</f>
        <v>-774410.87</v>
      </c>
      <c r="H41" s="23" t="n">
        <f aca="false">SUM(H39)-H40</f>
        <v>-791711.45</v>
      </c>
      <c r="I41" s="24" t="n">
        <f aca="false">SUM(I39)-I40</f>
        <v>1014152.61</v>
      </c>
    </row>
    <row r="42" customFormat="false" ht="15.75" hidden="false" customHeight="false" outlineLevel="0" collapsed="false">
      <c r="A42" s="28" t="s">
        <v>25</v>
      </c>
      <c r="B42" s="11" t="s">
        <v>9</v>
      </c>
      <c r="C42" s="12" t="n">
        <v>773944.34</v>
      </c>
      <c r="D42" s="12" t="n">
        <v>953164.4</v>
      </c>
      <c r="E42" s="12" t="n">
        <v>-452291.91</v>
      </c>
      <c r="F42" s="12" t="n">
        <v>551.97</v>
      </c>
      <c r="G42" s="12" t="n">
        <v>-459715.36</v>
      </c>
      <c r="H42" s="13" t="n">
        <f aca="false">SUM(F42:G42)</f>
        <v>-459163.39</v>
      </c>
      <c r="I42" s="14" t="n">
        <f aca="false">SUM(C42,D42,E42,H42)</f>
        <v>815653.44</v>
      </c>
    </row>
    <row r="43" customFormat="false" ht="15" hidden="false" customHeight="false" outlineLevel="0" collapsed="false">
      <c r="A43" s="25" t="str">
        <f aca="false">A42&amp;"-"&amp;B43</f>
        <v>NPOG-Minus ABCI</v>
      </c>
      <c r="B43" s="16" t="s">
        <v>10</v>
      </c>
      <c r="C43" s="17" t="n">
        <v>460</v>
      </c>
      <c r="D43" s="17" t="n">
        <v>0</v>
      </c>
      <c r="E43" s="17" t="n">
        <v>0</v>
      </c>
      <c r="F43" s="17" t="n">
        <v>0</v>
      </c>
      <c r="G43" s="17" t="n">
        <v>0</v>
      </c>
      <c r="H43" s="18" t="n">
        <f aca="false">SUM(F43:G43)</f>
        <v>0</v>
      </c>
      <c r="I43" s="19" t="n">
        <f aca="false">SUM(C43,D43,E43,H43)</f>
        <v>460</v>
      </c>
    </row>
    <row r="44" customFormat="false" ht="15.75" hidden="false" customHeight="false" outlineLevel="0" collapsed="false">
      <c r="A44" s="27"/>
      <c r="B44" s="21" t="s">
        <v>11</v>
      </c>
      <c r="C44" s="22" t="n">
        <f aca="false">SUM(C42)-C43</f>
        <v>773484.34</v>
      </c>
      <c r="D44" s="22" t="n">
        <f aca="false">SUM(D42)-D43</f>
        <v>953164.4</v>
      </c>
      <c r="E44" s="22" t="n">
        <f aca="false">SUM(E42)-E43</f>
        <v>-452291.91</v>
      </c>
      <c r="F44" s="22" t="n">
        <f aca="false">SUM(F42)-F43</f>
        <v>551.97</v>
      </c>
      <c r="G44" s="22" t="n">
        <f aca="false">SUM(G42)-G43</f>
        <v>-459715.36</v>
      </c>
      <c r="H44" s="23" t="n">
        <f aca="false">SUM(H42)-H43</f>
        <v>-459163.39</v>
      </c>
      <c r="I44" s="24" t="n">
        <f aca="false">SUM(I42)-I43</f>
        <v>815193.44</v>
      </c>
    </row>
    <row r="45" customFormat="false" ht="15.75" hidden="false" customHeight="false" outlineLevel="0" collapsed="false">
      <c r="A45" s="26" t="s">
        <v>26</v>
      </c>
      <c r="B45" s="11" t="s">
        <v>9</v>
      </c>
      <c r="C45" s="12" t="n">
        <v>1027210.05</v>
      </c>
      <c r="D45" s="12" t="n">
        <v>1125780.35</v>
      </c>
      <c r="E45" s="12" t="n">
        <v>-652772.8</v>
      </c>
      <c r="F45" s="12" t="n">
        <v>-5664.95</v>
      </c>
      <c r="G45" s="12" t="n">
        <v>-600754.82</v>
      </c>
      <c r="H45" s="13" t="n">
        <f aca="false">SUM(F45:G45)</f>
        <v>-606419.77</v>
      </c>
      <c r="I45" s="14" t="n">
        <f aca="false">SUM(C45,D45,E45,H45)</f>
        <v>893797.83</v>
      </c>
    </row>
    <row r="46" customFormat="false" ht="15" hidden="false" customHeight="false" outlineLevel="0" collapsed="false">
      <c r="A46" s="25" t="str">
        <f aca="false">A45&amp;"-"&amp;B46</f>
        <v>NSNP-Minus ABCI</v>
      </c>
      <c r="B46" s="16" t="s">
        <v>10</v>
      </c>
      <c r="C46" s="17" t="n">
        <v>14277.79</v>
      </c>
      <c r="D46" s="17" t="n">
        <v>35391</v>
      </c>
      <c r="E46" s="17" t="n">
        <v>-17007.86</v>
      </c>
      <c r="F46" s="17" t="n">
        <v>0</v>
      </c>
      <c r="G46" s="17" t="n">
        <v>-14275.49</v>
      </c>
      <c r="H46" s="18" t="n">
        <f aca="false">SUM(F46:G46)</f>
        <v>-14275.49</v>
      </c>
      <c r="I46" s="19" t="n">
        <f aca="false">SUM(C46,D46,E46,H46)</f>
        <v>18385.44</v>
      </c>
    </row>
    <row r="47" customFormat="false" ht="15.75" hidden="false" customHeight="false" outlineLevel="0" collapsed="false">
      <c r="A47" s="27"/>
      <c r="B47" s="21" t="s">
        <v>11</v>
      </c>
      <c r="C47" s="22" t="n">
        <f aca="false">SUM(C45)-C46</f>
        <v>1012932.26</v>
      </c>
      <c r="D47" s="22" t="n">
        <f aca="false">SUM(D45)-D46</f>
        <v>1090389.35</v>
      </c>
      <c r="E47" s="22" t="n">
        <f aca="false">SUM(E45)-E46</f>
        <v>-635764.94</v>
      </c>
      <c r="F47" s="22" t="n">
        <f aca="false">SUM(F45)-F46</f>
        <v>-5664.95</v>
      </c>
      <c r="G47" s="22" t="n">
        <f aca="false">SUM(G45)-G46</f>
        <v>-586479.33</v>
      </c>
      <c r="H47" s="23" t="n">
        <f aca="false">SUM(H45)-H46</f>
        <v>-592144.28</v>
      </c>
      <c r="I47" s="24" t="n">
        <f aca="false">SUM(I45)-I46</f>
        <v>875412.39</v>
      </c>
    </row>
    <row r="48" customFormat="false" ht="15.75" hidden="false" customHeight="false" outlineLevel="0" collapsed="false">
      <c r="A48" s="26" t="s">
        <v>27</v>
      </c>
      <c r="B48" s="11" t="s">
        <v>9</v>
      </c>
      <c r="C48" s="12" t="n">
        <v>1608141.7</v>
      </c>
      <c r="D48" s="12" t="n">
        <v>2258281.66</v>
      </c>
      <c r="E48" s="12" t="n">
        <v>-1393507.52</v>
      </c>
      <c r="F48" s="12" t="n">
        <v>-13895.89</v>
      </c>
      <c r="G48" s="12" t="n">
        <v>-1141572.67</v>
      </c>
      <c r="H48" s="13" t="n">
        <f aca="false">SUM(F48:G48)</f>
        <v>-1155468.56</v>
      </c>
      <c r="I48" s="14" t="n">
        <f aca="false">SUM(C48,D48,E48,H48)</f>
        <v>1317447.28</v>
      </c>
    </row>
    <row r="49" customFormat="false" ht="15" hidden="false" customHeight="false" outlineLevel="0" collapsed="false">
      <c r="A49" s="25" t="str">
        <f aca="false">A48&amp;"-"&amp;B49</f>
        <v>OBGA-Minus ABCI</v>
      </c>
      <c r="B49" s="16" t="s">
        <v>10</v>
      </c>
      <c r="C49" s="17" t="n">
        <v>0</v>
      </c>
      <c r="D49" s="17" t="n">
        <v>0</v>
      </c>
      <c r="E49" s="17" t="n">
        <v>0</v>
      </c>
      <c r="F49" s="17" t="n">
        <v>0</v>
      </c>
      <c r="G49" s="17" t="n">
        <v>0</v>
      </c>
      <c r="H49" s="18" t="n">
        <f aca="false">SUM(F49:G49)</f>
        <v>0</v>
      </c>
      <c r="I49" s="19" t="n">
        <f aca="false">SUM(C49,D49,E49,H49)</f>
        <v>0</v>
      </c>
    </row>
    <row r="50" customFormat="false" ht="15.75" hidden="false" customHeight="false" outlineLevel="0" collapsed="false">
      <c r="A50" s="27"/>
      <c r="B50" s="21" t="s">
        <v>11</v>
      </c>
      <c r="C50" s="22" t="n">
        <f aca="false">SUM(C48)-C49</f>
        <v>1608141.7</v>
      </c>
      <c r="D50" s="22" t="n">
        <f aca="false">SUM(D48)-D49</f>
        <v>2258281.66</v>
      </c>
      <c r="E50" s="22" t="n">
        <f aca="false">SUM(E48)-E49</f>
        <v>-1393507.52</v>
      </c>
      <c r="F50" s="22" t="n">
        <f aca="false">SUM(F48)-F49</f>
        <v>-13895.89</v>
      </c>
      <c r="G50" s="22" t="n">
        <f aca="false">SUM(G48)-G49</f>
        <v>-1141572.67</v>
      </c>
      <c r="H50" s="23" t="n">
        <f aca="false">SUM(H48)-H49</f>
        <v>-1155468.56</v>
      </c>
      <c r="I50" s="24" t="n">
        <f aca="false">SUM(I48)-I49</f>
        <v>1317447.28</v>
      </c>
    </row>
    <row r="51" customFormat="false" ht="15.75" hidden="false" customHeight="false" outlineLevel="0" collapsed="false">
      <c r="A51" s="26" t="s">
        <v>28</v>
      </c>
      <c r="B51" s="11" t="s">
        <v>9</v>
      </c>
      <c r="C51" s="12" t="n">
        <v>1885645.95</v>
      </c>
      <c r="D51" s="12" t="n">
        <v>1841903.75</v>
      </c>
      <c r="E51" s="12" t="n">
        <v>-905539.19</v>
      </c>
      <c r="F51" s="12" t="n">
        <v>-2212.81</v>
      </c>
      <c r="G51" s="12" t="n">
        <v>-905690.32</v>
      </c>
      <c r="H51" s="13" t="n">
        <f aca="false">SUM(F51:G51)</f>
        <v>-907903.13</v>
      </c>
      <c r="I51" s="14" t="n">
        <f aca="false">SUM(C51,D51,E51,H51)</f>
        <v>1914107.38</v>
      </c>
    </row>
    <row r="52" customFormat="false" ht="15" hidden="false" customHeight="false" outlineLevel="0" collapsed="false">
      <c r="A52" s="25" t="str">
        <f aca="false">A51&amp;"-"&amp;B52</f>
        <v>OGAM-Minus ABCI</v>
      </c>
      <c r="B52" s="16" t="s">
        <v>10</v>
      </c>
      <c r="C52" s="17" t="n">
        <v>0</v>
      </c>
      <c r="D52" s="17" t="n">
        <v>0</v>
      </c>
      <c r="E52" s="17" t="n">
        <v>0</v>
      </c>
      <c r="F52" s="17" t="n">
        <v>0</v>
      </c>
      <c r="G52" s="17" t="n">
        <v>0</v>
      </c>
      <c r="H52" s="18" t="n">
        <f aca="false">SUM(F52:G52)</f>
        <v>0</v>
      </c>
      <c r="I52" s="19" t="n">
        <f aca="false">SUM(C52,D52,E52,H52)</f>
        <v>0</v>
      </c>
    </row>
    <row r="53" customFormat="false" ht="15.75" hidden="false" customHeight="false" outlineLevel="0" collapsed="false">
      <c r="A53" s="27"/>
      <c r="B53" s="21" t="s">
        <v>11</v>
      </c>
      <c r="C53" s="22" t="n">
        <f aca="false">SUM(C51)-C52</f>
        <v>1885645.95</v>
      </c>
      <c r="D53" s="22" t="n">
        <f aca="false">SUM(D51)-D52</f>
        <v>1841903.75</v>
      </c>
      <c r="E53" s="22" t="n">
        <f aca="false">SUM(E51)-E52</f>
        <v>-905539.19</v>
      </c>
      <c r="F53" s="22" t="n">
        <f aca="false">SUM(F51)-F52</f>
        <v>-2212.81</v>
      </c>
      <c r="G53" s="22" t="n">
        <f aca="false">SUM(G51)-G52</f>
        <v>-905690.32</v>
      </c>
      <c r="H53" s="23" t="n">
        <f aca="false">SUM(H51)-H52</f>
        <v>-907903.13</v>
      </c>
      <c r="I53" s="24" t="n">
        <f aca="false">SUM(I51)-I52</f>
        <v>1914107.38</v>
      </c>
    </row>
    <row r="54" customFormat="false" ht="15.75" hidden="false" customHeight="false" outlineLevel="0" collapsed="false">
      <c r="A54" s="26" t="s">
        <v>29</v>
      </c>
      <c r="B54" s="11" t="s">
        <v>9</v>
      </c>
      <c r="C54" s="12" t="n">
        <v>1391790.21</v>
      </c>
      <c r="D54" s="12" t="n">
        <v>2097989.14</v>
      </c>
      <c r="E54" s="12" t="n">
        <v>-1176612.99</v>
      </c>
      <c r="F54" s="12" t="n">
        <v>-8050.51</v>
      </c>
      <c r="G54" s="12" t="n">
        <v>-1112836.6</v>
      </c>
      <c r="H54" s="13" t="n">
        <f aca="false">SUM(F54:G54)</f>
        <v>-1120887.11</v>
      </c>
      <c r="I54" s="14" t="n">
        <f aca="false">SUM(C54,D54,E54,H54)</f>
        <v>1192279.25</v>
      </c>
    </row>
    <row r="55" customFormat="false" ht="15" hidden="false" customHeight="false" outlineLevel="0" collapsed="false">
      <c r="A55" s="25" t="str">
        <f aca="false">A54&amp;"-"&amp;B55</f>
        <v>PWC-Minus ABCI</v>
      </c>
      <c r="B55" s="16" t="s">
        <v>10</v>
      </c>
      <c r="C55" s="17" t="n">
        <v>11030.84</v>
      </c>
      <c r="D55" s="17" t="n">
        <v>14260</v>
      </c>
      <c r="E55" s="17" t="n">
        <v>-9029.82</v>
      </c>
      <c r="F55" s="17" t="n">
        <v>0</v>
      </c>
      <c r="G55" s="17" t="n">
        <v>-7771.68</v>
      </c>
      <c r="H55" s="18" t="n">
        <f aca="false">SUM(F55:G55)</f>
        <v>-7771.68</v>
      </c>
      <c r="I55" s="19" t="n">
        <f aca="false">SUM(C55,D55,E55,H55)</f>
        <v>8489.34</v>
      </c>
    </row>
    <row r="56" customFormat="false" ht="15.75" hidden="false" customHeight="false" outlineLevel="0" collapsed="false">
      <c r="A56" s="27"/>
      <c r="B56" s="21" t="s">
        <v>11</v>
      </c>
      <c r="C56" s="22" t="n">
        <f aca="false">SUM(C54)-C55</f>
        <v>1380759.37</v>
      </c>
      <c r="D56" s="22" t="n">
        <f aca="false">SUM(D54)-D55</f>
        <v>2083729.14</v>
      </c>
      <c r="E56" s="22" t="n">
        <f aca="false">SUM(E54)-E55</f>
        <v>-1167583.17</v>
      </c>
      <c r="F56" s="22" t="n">
        <f aca="false">SUM(F54)-F55</f>
        <v>-8050.51</v>
      </c>
      <c r="G56" s="22" t="n">
        <f aca="false">SUM(G54)-G55</f>
        <v>-1105064.92</v>
      </c>
      <c r="H56" s="23" t="n">
        <f aca="false">SUM(H54)-H55</f>
        <v>-1113115.43</v>
      </c>
      <c r="I56" s="24" t="n">
        <f aca="false">SUM(I54)-I55</f>
        <v>1183789.91</v>
      </c>
    </row>
    <row r="57" customFormat="false" ht="15.75" hidden="false" customHeight="false" outlineLevel="0" collapsed="false">
      <c r="A57" s="26" t="s">
        <v>30</v>
      </c>
      <c r="B57" s="11" t="s">
        <v>9</v>
      </c>
      <c r="C57" s="12" t="n">
        <v>123025.66</v>
      </c>
      <c r="D57" s="12" t="n">
        <v>124209.05</v>
      </c>
      <c r="E57" s="12" t="n">
        <v>-54172.84</v>
      </c>
      <c r="F57" s="12" t="n">
        <v>-12939.07</v>
      </c>
      <c r="G57" s="12" t="n">
        <v>-63648.78</v>
      </c>
      <c r="H57" s="13" t="n">
        <f aca="false">SUM(F57:G57)</f>
        <v>-76587.85</v>
      </c>
      <c r="I57" s="14" t="n">
        <f aca="false">SUM(C57,D57,E57,H57)</f>
        <v>116474.02</v>
      </c>
    </row>
    <row r="58" customFormat="false" ht="15" hidden="false" customHeight="false" outlineLevel="0" collapsed="false">
      <c r="A58" s="25" t="str">
        <f aca="false">A57&amp;"-"&amp;B58</f>
        <v>RBOG-Minus ABCI</v>
      </c>
      <c r="B58" s="16" t="s">
        <v>10</v>
      </c>
      <c r="C58" s="17" t="n">
        <v>970.28</v>
      </c>
      <c r="D58" s="17" t="n">
        <v>1840</v>
      </c>
      <c r="E58" s="17" t="n">
        <v>-1054.18</v>
      </c>
      <c r="F58" s="17" t="n">
        <v>0</v>
      </c>
      <c r="G58" s="17" t="n">
        <v>-1050.32</v>
      </c>
      <c r="H58" s="18" t="n">
        <f aca="false">SUM(F58:G58)</f>
        <v>-1050.32</v>
      </c>
      <c r="I58" s="19" t="n">
        <f aca="false">SUM(C58,D58,E58,H58)</f>
        <v>705.78</v>
      </c>
    </row>
    <row r="59" customFormat="false" ht="14.25" hidden="false" customHeight="false" outlineLevel="0" collapsed="false">
      <c r="A59" s="29"/>
      <c r="B59" s="21" t="s">
        <v>11</v>
      </c>
      <c r="C59" s="22" t="n">
        <f aca="false">SUM(C57)-C58</f>
        <v>122055.38</v>
      </c>
      <c r="D59" s="22" t="n">
        <f aca="false">SUM(D57)-D58</f>
        <v>122369.05</v>
      </c>
      <c r="E59" s="22" t="n">
        <f aca="false">SUM(E57)-E58</f>
        <v>-53118.66</v>
      </c>
      <c r="F59" s="22" t="n">
        <f aca="false">SUM(F57)-F58</f>
        <v>-12939.07</v>
      </c>
      <c r="G59" s="22" t="n">
        <f aca="false">SUM(G57)-G58</f>
        <v>-62598.46</v>
      </c>
      <c r="H59" s="23" t="n">
        <f aca="false">SUM(H57)-H58</f>
        <v>-75537.53</v>
      </c>
      <c r="I59" s="24" t="n">
        <f aca="false">SUM(I57)-I58</f>
        <v>115768.24</v>
      </c>
    </row>
    <row r="60" customFormat="false" ht="15.75" hidden="false" customHeight="false" outlineLevel="0" collapsed="false">
      <c r="A60" s="26" t="s">
        <v>31</v>
      </c>
      <c r="B60" s="11" t="s">
        <v>9</v>
      </c>
      <c r="C60" s="12" t="n">
        <v>1732948.65</v>
      </c>
      <c r="D60" s="12" t="n">
        <v>1867210.08</v>
      </c>
      <c r="E60" s="12" t="n">
        <v>-1102981.98</v>
      </c>
      <c r="F60" s="12" t="n">
        <v>-12118.49</v>
      </c>
      <c r="G60" s="12" t="n">
        <v>-986244.58</v>
      </c>
      <c r="H60" s="13" t="n">
        <f aca="false">SUM(F60:G60)</f>
        <v>-998363.07</v>
      </c>
      <c r="I60" s="14" t="n">
        <f aca="false">SUM(C60,D60,E60,H60)</f>
        <v>1498813.68</v>
      </c>
    </row>
    <row r="61" customFormat="false" ht="15" hidden="false" customHeight="false" outlineLevel="0" collapsed="false">
      <c r="A61" s="25" t="str">
        <f aca="false">A60&amp;"-"&amp;B61</f>
        <v>ROS-Minus ABCI</v>
      </c>
      <c r="B61" s="16" t="s">
        <v>10</v>
      </c>
      <c r="C61" s="17" t="n">
        <v>16339.32</v>
      </c>
      <c r="D61" s="17" t="n">
        <v>30050</v>
      </c>
      <c r="E61" s="17" t="n">
        <v>-15029.23</v>
      </c>
      <c r="F61" s="17" t="n">
        <v>0</v>
      </c>
      <c r="G61" s="17" t="n">
        <v>-15035.65</v>
      </c>
      <c r="H61" s="18" t="n">
        <f aca="false">SUM(F61:G61)</f>
        <v>-15035.65</v>
      </c>
      <c r="I61" s="19" t="n">
        <f aca="false">SUM(C61,D61,E61,H61)</f>
        <v>16324.44</v>
      </c>
    </row>
    <row r="62" customFormat="false" ht="15.75" hidden="false" customHeight="false" outlineLevel="0" collapsed="false">
      <c r="A62" s="27"/>
      <c r="B62" s="21" t="s">
        <v>11</v>
      </c>
      <c r="C62" s="22" t="n">
        <f aca="false">SUM(C60)-C61</f>
        <v>1716609.33</v>
      </c>
      <c r="D62" s="22" t="n">
        <f aca="false">SUM(D60)-D61</f>
        <v>1837160.08</v>
      </c>
      <c r="E62" s="22" t="n">
        <f aca="false">SUM(E60)-E61</f>
        <v>-1087952.75</v>
      </c>
      <c r="F62" s="22" t="n">
        <f aca="false">SUM(F60)-F61</f>
        <v>-12118.49</v>
      </c>
      <c r="G62" s="22" t="n">
        <f aca="false">SUM(G60)-G61</f>
        <v>-971208.93</v>
      </c>
      <c r="H62" s="23" t="n">
        <f aca="false">SUM(H60)-H61</f>
        <v>-983327.42</v>
      </c>
      <c r="I62" s="24" t="n">
        <f aca="false">SUM(I60)-I61</f>
        <v>1482489.24</v>
      </c>
    </row>
    <row r="63" customFormat="false" ht="15.75" hidden="false" customHeight="false" outlineLevel="0" collapsed="false">
      <c r="A63" s="26" t="s">
        <v>32</v>
      </c>
      <c r="B63" s="11" t="s">
        <v>9</v>
      </c>
      <c r="C63" s="12" t="n">
        <v>332439.82</v>
      </c>
      <c r="D63" s="12" t="n">
        <v>333660.33</v>
      </c>
      <c r="E63" s="12" t="n">
        <v>-132942.36</v>
      </c>
      <c r="F63" s="12" t="n">
        <v>-13705.21</v>
      </c>
      <c r="G63" s="12" t="n">
        <v>-201959.57</v>
      </c>
      <c r="H63" s="13" t="n">
        <f aca="false">SUM(F63:G63)</f>
        <v>-215664.78</v>
      </c>
      <c r="I63" s="14" t="n">
        <f aca="false">SUM(C63,D63,E63,H63)</f>
        <v>317493.01</v>
      </c>
    </row>
    <row r="64" customFormat="false" ht="15" hidden="false" customHeight="false" outlineLevel="0" collapsed="false">
      <c r="A64" s="25" t="str">
        <f aca="false">A63&amp;"-"&amp;B64</f>
        <v>SWH-Minus ABCI</v>
      </c>
      <c r="B64" s="16" t="s">
        <v>10</v>
      </c>
      <c r="C64" s="17" t="n">
        <v>1455.29</v>
      </c>
      <c r="D64" s="17" t="n">
        <v>460</v>
      </c>
      <c r="E64" s="17" t="n">
        <v>-591.65</v>
      </c>
      <c r="F64" s="17" t="n">
        <v>0.4</v>
      </c>
      <c r="G64" s="17" t="n">
        <v>-788.75</v>
      </c>
      <c r="H64" s="18" t="n">
        <f aca="false">SUM(F64:G64)</f>
        <v>-788.35</v>
      </c>
      <c r="I64" s="19" t="n">
        <f aca="false">SUM(C64,D64,E64,H64)</f>
        <v>535.29</v>
      </c>
    </row>
    <row r="65" customFormat="false" ht="15.75" hidden="false" customHeight="false" outlineLevel="0" collapsed="false">
      <c r="A65" s="27"/>
      <c r="B65" s="21" t="s">
        <v>11</v>
      </c>
      <c r="C65" s="22" t="n">
        <f aca="false">SUM(C63)-C64</f>
        <v>330984.53</v>
      </c>
      <c r="D65" s="22" t="n">
        <f aca="false">SUM(D63)-D64</f>
        <v>333200.33</v>
      </c>
      <c r="E65" s="22" t="n">
        <f aca="false">SUM(E63)-E64</f>
        <v>-132350.71</v>
      </c>
      <c r="F65" s="22" t="n">
        <f aca="false">SUM(F63)-F64</f>
        <v>-13705.61</v>
      </c>
      <c r="G65" s="22" t="n">
        <f aca="false">SUM(G63)-G64</f>
        <v>-201170.82</v>
      </c>
      <c r="H65" s="23" t="n">
        <f aca="false">SUM(H63)-H64</f>
        <v>-214876.43</v>
      </c>
      <c r="I65" s="24" t="n">
        <f aca="false">SUM(I63)-I64</f>
        <v>316957.72</v>
      </c>
    </row>
    <row r="66" customFormat="false" ht="15.75" hidden="false" customHeight="false" outlineLevel="0" collapsed="false">
      <c r="A66" s="28" t="s">
        <v>33</v>
      </c>
      <c r="B66" s="11" t="s">
        <v>9</v>
      </c>
      <c r="C66" s="12" t="n">
        <v>406638.65</v>
      </c>
      <c r="D66" s="12" t="n">
        <v>781176.87</v>
      </c>
      <c r="E66" s="12" t="n">
        <v>-309230.56</v>
      </c>
      <c r="F66" s="12" t="n">
        <v>-528.45</v>
      </c>
      <c r="G66" s="12" t="n">
        <v>-434841.37</v>
      </c>
      <c r="H66" s="13" t="n">
        <f aca="false">SUM(F66:G66)</f>
        <v>-435369.82</v>
      </c>
      <c r="I66" s="14" t="n">
        <f aca="false">SUM(C66,D66,E66,H66)</f>
        <v>443215.14</v>
      </c>
    </row>
    <row r="67" customFormat="false" ht="15" hidden="false" customHeight="false" outlineLevel="0" collapsed="false">
      <c r="A67" s="25" t="str">
        <f aca="false">A66&amp;"-"&amp;B67</f>
        <v>TWGG-Minus ABCI</v>
      </c>
      <c r="B67" s="16" t="s">
        <v>10</v>
      </c>
      <c r="C67" s="17" t="n">
        <v>0</v>
      </c>
      <c r="D67" s="17" t="n">
        <v>0</v>
      </c>
      <c r="E67" s="17" t="n">
        <v>0</v>
      </c>
      <c r="F67" s="17" t="n">
        <v>0</v>
      </c>
      <c r="G67" s="17" t="n">
        <v>0</v>
      </c>
      <c r="H67" s="18" t="n">
        <f aca="false">SUM(F67:G67)</f>
        <v>0</v>
      </c>
      <c r="I67" s="19" t="n">
        <f aca="false">SUM(C67,D67,E67,H67)</f>
        <v>0</v>
      </c>
    </row>
    <row r="68" customFormat="false" ht="15.75" hidden="false" customHeight="false" outlineLevel="0" collapsed="false">
      <c r="A68" s="28"/>
      <c r="B68" s="21" t="s">
        <v>11</v>
      </c>
      <c r="C68" s="22" t="n">
        <f aca="false">SUM(C66)-C67</f>
        <v>406638.65</v>
      </c>
      <c r="D68" s="22" t="n">
        <f aca="false">SUM(D66)-D67</f>
        <v>781176.87</v>
      </c>
      <c r="E68" s="22" t="n">
        <f aca="false">SUM(E66)-E67</f>
        <v>-309230.56</v>
      </c>
      <c r="F68" s="22" t="n">
        <f aca="false">SUM(F66)-F67</f>
        <v>-528.45</v>
      </c>
      <c r="G68" s="22" t="n">
        <f aca="false">SUM(G66)-G67</f>
        <v>-434841.37</v>
      </c>
      <c r="H68" s="23" t="n">
        <f aca="false">SUM(H66)-H67</f>
        <v>-435369.82</v>
      </c>
      <c r="I68" s="24" t="n">
        <f aca="false">SUM(I66)-I67</f>
        <v>443215.14</v>
      </c>
    </row>
    <row r="69" customFormat="false" ht="15.75" hidden="false" customHeight="false" outlineLevel="0" collapsed="false">
      <c r="A69" s="26" t="s">
        <v>34</v>
      </c>
      <c r="B69" s="11" t="s">
        <v>9</v>
      </c>
      <c r="C69" s="12" t="n">
        <v>856056.29</v>
      </c>
      <c r="D69" s="12" t="n">
        <v>1219393.9</v>
      </c>
      <c r="E69" s="12" t="n">
        <v>-588671.59</v>
      </c>
      <c r="F69" s="12" t="n">
        <v>-2580.61</v>
      </c>
      <c r="G69" s="12" t="n">
        <v>-501402.79</v>
      </c>
      <c r="H69" s="13" t="n">
        <f aca="false">SUM(F69:G69)</f>
        <v>-503983.4</v>
      </c>
      <c r="I69" s="14" t="n">
        <f aca="false">SUM(C69,D69,E69,H69)</f>
        <v>982795.2</v>
      </c>
    </row>
    <row r="70" customFormat="false" ht="15" hidden="false" customHeight="false" outlineLevel="0" collapsed="false">
      <c r="A70" s="25" t="str">
        <f aca="false">A69&amp;"-"&amp;B70</f>
        <v>WHA-Minus ABCI</v>
      </c>
      <c r="B70" s="16" t="s">
        <v>10</v>
      </c>
      <c r="C70" s="17" t="n">
        <v>0</v>
      </c>
      <c r="D70" s="17" t="n">
        <v>0</v>
      </c>
      <c r="E70" s="17" t="n">
        <v>0</v>
      </c>
      <c r="F70" s="17" t="n">
        <v>0</v>
      </c>
      <c r="G70" s="17" t="n">
        <v>0</v>
      </c>
      <c r="H70" s="18" t="n">
        <f aca="false">SUM(F70:G70)</f>
        <v>0</v>
      </c>
      <c r="I70" s="19" t="n">
        <f aca="false">SUM(C70,D70,E70,H70)</f>
        <v>0</v>
      </c>
    </row>
    <row r="71" customFormat="false" ht="14.25" hidden="false" customHeight="false" outlineLevel="0" collapsed="false">
      <c r="A71" s="29"/>
      <c r="B71" s="21" t="s">
        <v>11</v>
      </c>
      <c r="C71" s="22" t="n">
        <f aca="false">SUM(C69)-C70</f>
        <v>856056.29</v>
      </c>
      <c r="D71" s="22" t="n">
        <f aca="false">SUM(D69)-D70</f>
        <v>1219393.9</v>
      </c>
      <c r="E71" s="22" t="n">
        <f aca="false">SUM(E69)-E70</f>
        <v>-588671.59</v>
      </c>
      <c r="F71" s="22" t="n">
        <f aca="false">SUM(F69)-F70</f>
        <v>-2580.61</v>
      </c>
      <c r="G71" s="22" t="n">
        <f aca="false">SUM(G69)-G70</f>
        <v>-501402.79</v>
      </c>
      <c r="H71" s="23" t="n">
        <f aca="false">SUM(H69)-H70</f>
        <v>-503983.4</v>
      </c>
      <c r="I71" s="24" t="n">
        <f aca="false">SUM(I69)-I70</f>
        <v>982795.2</v>
      </c>
    </row>
    <row r="72" customFormat="false" ht="15" hidden="false" customHeight="false" outlineLevel="0" collapsed="false"/>
    <row r="73" customFormat="false" ht="15" hidden="false" customHeight="false" outlineLevel="0" collapsed="false">
      <c r="A73" s="30" t="s">
        <v>35</v>
      </c>
      <c r="B73" s="30"/>
      <c r="C73" s="31" t="n">
        <f aca="false">SUM(C2,C5,C8,C11,C14,C17,C23,C27,C30,C20,C33,C36,C39,C42,C45,C48,C51,C54,C57,C60,C63,C66,C69)</f>
        <v>14283778.67</v>
      </c>
      <c r="D73" s="31" t="n">
        <f aca="false">SUM(D2,D5,D8,D11,D14,D17,D23,D27,D30,D20,D33,D36,D39,D42,D45,D48,D51,D54,D57,D60,D63,D66,D69)</f>
        <v>20656000.22</v>
      </c>
      <c r="E73" s="31" t="n">
        <f aca="false">SUM(E2,E5,E8,E11,E14,E17,E23,E27,E30,E20,E33,E36,E39,E42,E45,E48,E51,E54,E57,E60,E63,E66,E69)</f>
        <v>-10583982.84</v>
      </c>
      <c r="F73" s="31" t="n">
        <f aca="false">SUM(F2,F5,F8,F11,F14,F17,F23,F27,F30,F20,F33,F36,F39,F42,F45,F48,F51,F54,F57,F60,F63,F66,F69)</f>
        <v>-124058.84</v>
      </c>
      <c r="G73" s="31" t="n">
        <f aca="false">SUM(G2,G5,G8,G11,G14,G17,G23,G27,G30,G20,G33,G36,G39,G42,G45,G48,G51,G54,G57,G60,G63,G66,G69)</f>
        <v>-9938584.42</v>
      </c>
      <c r="H73" s="32" t="n">
        <f aca="false">SUM(H2,H5,H8,H11,H14,H17,H23,H27,H30,H20,H33,H36,H39,H42,H45,H48,H51,H54,H57,H60,H63,H66,H69)</f>
        <v>-10062643.26</v>
      </c>
      <c r="I73" s="33" t="n">
        <f aca="false">SUM(I2,I5,I8,I11,I14,I17,I23,I27,I30,I20,I33,I36,I39,I42,I45,I48,I51,I54,I57,I60,I63,I66,I69)</f>
        <v>14293152.79</v>
      </c>
    </row>
    <row r="74" customFormat="false" ht="15" hidden="false" customHeight="false" outlineLevel="0" collapsed="false">
      <c r="A74" s="34" t="s">
        <v>36</v>
      </c>
      <c r="B74" s="34"/>
      <c r="C74" s="35" t="n">
        <f aca="false">SUM(C3,C6,C9,C12,C15,C18,C21,C24,C28,C31,C34,C37,C40,C43,C46,C49,C52,C55,C58,C61,C64,C67,C70)</f>
        <v>95665.48</v>
      </c>
      <c r="D74" s="35" t="n">
        <f aca="false">SUM(D3,D6,D9,D12,D15,D18,D21,D24,D28,D31,D34,D37,D40,D43,D46,D49,D52,D55,D58,D61,D64,D67,D70)</f>
        <v>165817</v>
      </c>
      <c r="E74" s="35" t="n">
        <f aca="false">SUM(E3,E6,E9,E12,E15,E18,E21,E24,E28,E31,E34,E37,E40,E43,E46,E49,E52,E55,E58,E61,E64,E67,E70)</f>
        <v>-89041.03</v>
      </c>
      <c r="F74" s="35" t="n">
        <f aca="false">SUM(F3,F6,F9,F12,F15,F18,F21,F24,F28,F31,F34,F37,F40,F43,F46,F49,F52,F55,F58,F61,F64,F67,F70)</f>
        <v>-470.51</v>
      </c>
      <c r="G74" s="35" t="n">
        <f aca="false">SUM(G3,G6,G9,G12,G15,G18,G21,G24,G28,G31,G34,G37,G40,G43,G46,G49,G52,G55,G58,G61,G64,G67,G70)</f>
        <v>-78552.77</v>
      </c>
      <c r="H74" s="36" t="n">
        <f aca="false">SUM(H3,H6,H9,H12,H15,H18,H21,H24,H28,H31,H34,H37,H40,H43,H46,H49,H52,H55,H58,H61,H64,H67,H70)</f>
        <v>-79023.28</v>
      </c>
      <c r="I74" s="37" t="n">
        <f aca="false">SUM(I3,I6,I9,I12,I15,I18,I21,I24,I28,I31,I34,I37,I40,I43,I46,I49,I52,I55,I58,I61,I64,I67,I70)</f>
        <v>93418.17</v>
      </c>
    </row>
    <row r="75" customFormat="false" ht="15" hidden="false" customHeight="false" outlineLevel="0" collapsed="false">
      <c r="A75" s="34" t="s">
        <v>37</v>
      </c>
      <c r="B75" s="34"/>
      <c r="C75" s="35" t="n">
        <f aca="false">SUM(C25)</f>
        <v>-30368.68</v>
      </c>
      <c r="D75" s="35" t="n">
        <f aca="false">SUM(D25)</f>
        <v>0</v>
      </c>
      <c r="E75" s="35" t="n">
        <f aca="false">SUM(E25)</f>
        <v>715.44</v>
      </c>
      <c r="F75" s="35" t="n">
        <f aca="false">SUM(F25)</f>
        <v>0</v>
      </c>
      <c r="G75" s="35" t="n">
        <f aca="false">SUM(G25)</f>
        <v>0</v>
      </c>
      <c r="H75" s="36" t="n">
        <f aca="false">SUM(H25)</f>
        <v>0</v>
      </c>
      <c r="I75" s="37" t="n">
        <f aca="false">SUM(I25)</f>
        <v>-29653.24</v>
      </c>
    </row>
    <row r="76" customFormat="false" ht="15.75" hidden="false" customHeight="false" outlineLevel="0" collapsed="false">
      <c r="A76" s="38" t="s">
        <v>38</v>
      </c>
      <c r="B76" s="38"/>
      <c r="C76" s="39" t="n">
        <f aca="false">SUM(C4,C7,C10,C13,C16,C19,C26,C29,C22,C32,C35,C38,C41,C44,C47,C50,C53,C56,C59,C62,C65,C68,C71)</f>
        <v>14218481.87</v>
      </c>
      <c r="D76" s="39" t="n">
        <f aca="false">SUM(D4,D7,D10,D13,D16,D19,D26,D29,D22,D32,D35,D38,D41,D44,D47,D50,D53,D56,D59,D62,D65,D68,D71)</f>
        <v>20490183.22</v>
      </c>
      <c r="E76" s="39" t="n">
        <f aca="false">SUM(E4,E7,E10,E13,E16,E19,E26,E29,E22,E32,E35,E38,E41,E44,E47,E50,E53,E56,E59,E62,E65,E68,E71)</f>
        <v>-10495657.25</v>
      </c>
      <c r="F76" s="39" t="n">
        <f aca="false">SUM(F4,F7,F10,F13,F16,F19,F26,F29,F22,F32,F35,F38,F41,F44,F47,F50,F53,F56,F59,F62,F65,F68,F71)</f>
        <v>-123588.33</v>
      </c>
      <c r="G76" s="39" t="n">
        <f aca="false">SUM(G4,G7,G10,G13,G16,G19,G26,G29,G22,G32,G35,G38,G41,G44,G47,G50,G53,G56,G59,G62,G65,G68,G71)</f>
        <v>-9860031.65</v>
      </c>
      <c r="H76" s="40" t="n">
        <f aca="false">SUM(H4,H7,H10,H13,H16,H19,H26,H29,H22,H32,H35,H38,H41,H44,H47,H50,H53,H56,H59,H62,H65,H68,H71)</f>
        <v>-9983619.98</v>
      </c>
      <c r="I76" s="41" t="n">
        <f aca="false">SUM(I4,I7,I10,I13,I16,I19,I26,I29,I22,I32,I35,I38,I41,I44,I47,I50,I53,I56,I59,I62,I65,I68,I71)</f>
        <v>14229387.86</v>
      </c>
    </row>
    <row r="78" customFormat="false" ht="15" hidden="false" customHeight="false" outlineLevel="0" collapsed="false">
      <c r="A78" s="42" t="s">
        <v>39</v>
      </c>
      <c r="B78" s="43"/>
      <c r="C78" s="44"/>
      <c r="D78" s="44"/>
      <c r="E78" s="44"/>
      <c r="F78" s="44"/>
      <c r="G78" s="44"/>
      <c r="H78" s="44"/>
      <c r="I78" s="45"/>
    </row>
    <row r="79" customFormat="false" ht="15" hidden="false" customHeight="false" outlineLevel="0" collapsed="false">
      <c r="A79" s="46" t="s">
        <v>40</v>
      </c>
      <c r="B79" s="46"/>
      <c r="C79" s="47" t="n">
        <f aca="false">SUM(C73)</f>
        <v>14283778.67</v>
      </c>
      <c r="D79" s="47" t="n">
        <f aca="false">SUM(D73)</f>
        <v>20656000.22</v>
      </c>
      <c r="E79" s="47" t="n">
        <f aca="false">SUM(E73)</f>
        <v>-10583982.84</v>
      </c>
      <c r="F79" s="47" t="n">
        <f aca="false">SUM(F73)</f>
        <v>-124058.84</v>
      </c>
      <c r="G79" s="47" t="n">
        <f aca="false">SUM(G73)</f>
        <v>-9938584.42</v>
      </c>
      <c r="H79" s="32" t="n">
        <f aca="false">SUM(H73)</f>
        <v>-10062643.26</v>
      </c>
      <c r="I79" s="48" t="n">
        <f aca="false">SUM(I73)</f>
        <v>14293152.79</v>
      </c>
    </row>
    <row r="80" customFormat="false" ht="14.25" hidden="false" customHeight="false" outlineLevel="0" collapsed="false">
      <c r="A80" s="49" t="s">
        <v>41</v>
      </c>
      <c r="B80" s="50"/>
      <c r="C80" s="51" t="n">
        <f aca="false">SUM(C27)</f>
        <v>-8883.8</v>
      </c>
      <c r="D80" s="51" t="n">
        <f aca="false">SUM(D27)</f>
        <v>0</v>
      </c>
      <c r="E80" s="51" t="n">
        <f aca="false">SUM(E27)</f>
        <v>-871.25</v>
      </c>
      <c r="F80" s="51" t="n">
        <f aca="false">SUM(F27)</f>
        <v>95</v>
      </c>
      <c r="G80" s="51" t="n">
        <f aca="false">SUM(G27)</f>
        <v>-23.75</v>
      </c>
      <c r="H80" s="36" t="n">
        <f aca="false">SUM(H27)</f>
        <v>71.25</v>
      </c>
      <c r="I80" s="52" t="n">
        <f aca="false">SUM(I27)</f>
        <v>-9683.8</v>
      </c>
    </row>
    <row r="81" customFormat="false" ht="15" hidden="false" customHeight="false" outlineLevel="0" collapsed="false">
      <c r="A81" s="49" t="s">
        <v>42</v>
      </c>
      <c r="B81" s="50"/>
      <c r="C81" s="53" t="n">
        <f aca="false">SUM(C20)</f>
        <v>1915.11</v>
      </c>
      <c r="D81" s="53" t="n">
        <f aca="false">SUM(D20)</f>
        <v>0</v>
      </c>
      <c r="E81" s="53" t="n">
        <f aca="false">SUM(E20)</f>
        <v>-455.1</v>
      </c>
      <c r="F81" s="53" t="n">
        <f aca="false">SUM(F20)</f>
        <v>53.96</v>
      </c>
      <c r="G81" s="53" t="n">
        <f aca="false">SUM(G20)</f>
        <v>0</v>
      </c>
      <c r="H81" s="40" t="n">
        <f aca="false">SUM(H20)</f>
        <v>53.96</v>
      </c>
      <c r="I81" s="54" t="n">
        <f aca="false">SUM(I20)</f>
        <v>1513.97</v>
      </c>
    </row>
    <row r="82" customFormat="false" ht="14.25" hidden="false" customHeight="false" outlineLevel="0" collapsed="false">
      <c r="A82" s="55"/>
      <c r="B82" s="56" t="s">
        <v>43</v>
      </c>
      <c r="C82" s="57" t="n">
        <f aca="false">SUM(C79)-C80-C81</f>
        <v>14290747.36</v>
      </c>
      <c r="D82" s="57" t="n">
        <f aca="false">SUM(D79)-D80-D81</f>
        <v>20656000.22</v>
      </c>
      <c r="E82" s="57" t="n">
        <f aca="false">SUM(E79)-E80-E81</f>
        <v>-10582656.49</v>
      </c>
      <c r="F82" s="57" t="n">
        <f aca="false">SUM(F79)-F80-F81</f>
        <v>-124207.8</v>
      </c>
      <c r="G82" s="57" t="n">
        <f aca="false">SUM(G79)-G80-G81</f>
        <v>-9938560.67</v>
      </c>
      <c r="H82" s="58" t="n">
        <f aca="false">SUM(H79)-H80-H81</f>
        <v>-10062768.47</v>
      </c>
      <c r="I82" s="59" t="n">
        <f aca="false">SUM(I79)-I80-I81</f>
        <v>14301322.62</v>
      </c>
    </row>
    <row r="83" customFormat="false" ht="14.25" hidden="false" customHeight="false" outlineLevel="0" collapsed="false">
      <c r="C83" s="60"/>
      <c r="D83" s="60"/>
      <c r="E83" s="60"/>
      <c r="F83" s="60"/>
      <c r="G83" s="60"/>
      <c r="H83" s="60"/>
      <c r="I83" s="60"/>
    </row>
    <row r="84" customFormat="false" ht="14.25" hidden="false" customHeight="false" outlineLevel="0" collapsed="false">
      <c r="A84" s="42"/>
      <c r="B84" s="43"/>
      <c r="C84" s="47" t="n">
        <f aca="false">SUM(C82)</f>
        <v>14290747.36</v>
      </c>
      <c r="D84" s="47" t="n">
        <f aca="false">SUM(D82)</f>
        <v>20656000.22</v>
      </c>
      <c r="E84" s="47" t="n">
        <f aca="false">SUM(E82)</f>
        <v>-10582656.49</v>
      </c>
      <c r="F84" s="47" t="n">
        <f aca="false">SUM(F82)</f>
        <v>-124207.8</v>
      </c>
      <c r="G84" s="47" t="n">
        <f aca="false">SUM(G82)</f>
        <v>-9938560.67</v>
      </c>
      <c r="H84" s="61" t="n">
        <f aca="false">SUM(H82)</f>
        <v>-10062768.47</v>
      </c>
      <c r="I84" s="48" t="n">
        <f aca="false">SUM(I82)</f>
        <v>14301322.62</v>
      </c>
    </row>
    <row r="85" customFormat="false" ht="14.25" hidden="false" customHeight="false" outlineLevel="0" collapsed="false">
      <c r="A85" s="49"/>
      <c r="B85" s="50" t="s">
        <v>44</v>
      </c>
      <c r="C85" s="51" t="n">
        <f aca="false">SUM(C4)</f>
        <v>57979.96</v>
      </c>
      <c r="D85" s="51" t="n">
        <f aca="false">SUM(D4)</f>
        <v>88203.15</v>
      </c>
      <c r="E85" s="51" t="n">
        <f aca="false">SUM(E4)</f>
        <v>-41635.56</v>
      </c>
      <c r="F85" s="51" t="n">
        <f aca="false">SUM(F4)</f>
        <v>326.16</v>
      </c>
      <c r="G85" s="51" t="n">
        <f aca="false">SUM(G4)</f>
        <v>-36535.26</v>
      </c>
      <c r="H85" s="62" t="n">
        <f aca="false">SUM(H4)</f>
        <v>-36209.1</v>
      </c>
      <c r="I85" s="52" t="n">
        <f aca="false">SUM(I4)</f>
        <v>68338.45</v>
      </c>
    </row>
    <row r="86" customFormat="false" ht="14.25" hidden="false" customHeight="false" outlineLevel="0" collapsed="false">
      <c r="A86" s="49"/>
      <c r="B86" s="50" t="s">
        <v>45</v>
      </c>
      <c r="C86" s="51" t="n">
        <f aca="false">SUM(C68)</f>
        <v>406638.65</v>
      </c>
      <c r="D86" s="51" t="n">
        <f aca="false">SUM(D68)</f>
        <v>781176.87</v>
      </c>
      <c r="E86" s="51" t="n">
        <f aca="false">SUM(E68)</f>
        <v>-309230.56</v>
      </c>
      <c r="F86" s="51" t="n">
        <f aca="false">SUM(F68)</f>
        <v>-528.45</v>
      </c>
      <c r="G86" s="51" t="n">
        <f aca="false">SUM(G68)</f>
        <v>-434841.37</v>
      </c>
      <c r="H86" s="62" t="n">
        <f aca="false">SUM(H68)</f>
        <v>-435369.82</v>
      </c>
      <c r="I86" s="52" t="n">
        <f aca="false">SUM(I68)</f>
        <v>443215.14</v>
      </c>
    </row>
    <row r="87" customFormat="false" ht="15" hidden="false" customHeight="false" outlineLevel="0" collapsed="false">
      <c r="A87" s="49"/>
      <c r="B87" s="50" t="s">
        <v>46</v>
      </c>
      <c r="C87" s="53" t="n">
        <f aca="false">SUM(C35)</f>
        <v>0</v>
      </c>
      <c r="D87" s="53" t="n">
        <f aca="false">SUM(D35)</f>
        <v>1017054.11</v>
      </c>
      <c r="E87" s="53" t="n">
        <f aca="false">SUM(E35)</f>
        <v>-250739.61</v>
      </c>
      <c r="F87" s="53" t="n">
        <f aca="false">SUM(F35)</f>
        <v>-192</v>
      </c>
      <c r="G87" s="53" t="n">
        <f aca="false">SUM(G35)</f>
        <v>-251264.62</v>
      </c>
      <c r="H87" s="63" t="n">
        <f aca="false">SUM(H35)</f>
        <v>-251456.62</v>
      </c>
      <c r="I87" s="54" t="n">
        <f aca="false">SUM(I35)</f>
        <v>514857.88</v>
      </c>
    </row>
    <row r="88" customFormat="false" ht="14.25" hidden="false" customHeight="false" outlineLevel="0" collapsed="false">
      <c r="A88" s="55"/>
      <c r="B88" s="56" t="s">
        <v>43</v>
      </c>
      <c r="C88" s="57" t="n">
        <f aca="false">SUM(C84)-C85-C86-C87</f>
        <v>13826128.75</v>
      </c>
      <c r="D88" s="57" t="n">
        <f aca="false">SUM(D84)-D85-D86-D87</f>
        <v>18769566.09</v>
      </c>
      <c r="E88" s="57" t="n">
        <f aca="false">SUM(E84)-E85-E86-E87</f>
        <v>-9981050.76</v>
      </c>
      <c r="F88" s="57" t="n">
        <f aca="false">SUM(F84)-F85-F86-F87</f>
        <v>-123813.51</v>
      </c>
      <c r="G88" s="57" t="n">
        <f aca="false">SUM(G84)-G85-G86-G87</f>
        <v>-9215919.42</v>
      </c>
      <c r="H88" s="64" t="n">
        <f aca="false">SUM(H84)-H85-H86-H87</f>
        <v>-9339732.93</v>
      </c>
      <c r="I88" s="59" t="n">
        <f aca="false">SUM(I84)-I85-I86-I87</f>
        <v>13274911.15</v>
      </c>
    </row>
    <row r="90" customFormat="false" ht="15" hidden="false" customHeight="false" outlineLevel="0" collapsed="false">
      <c r="A90" s="65" t="s">
        <v>47</v>
      </c>
      <c r="B90" s="66"/>
      <c r="C90" s="66"/>
      <c r="D90" s="66"/>
      <c r="E90" s="66"/>
      <c r="F90" s="66"/>
      <c r="G90" s="66"/>
      <c r="H90" s="66"/>
      <c r="I90" s="67"/>
    </row>
    <row r="91" customFormat="false" ht="15" hidden="false" customHeight="false" outlineLevel="0" collapsed="false">
      <c r="A91" s="68"/>
      <c r="B91" s="69"/>
      <c r="C91" s="70" t="s">
        <v>1</v>
      </c>
      <c r="D91" s="70" t="s">
        <v>2</v>
      </c>
      <c r="E91" s="70" t="s">
        <v>3</v>
      </c>
      <c r="F91" s="70" t="s">
        <v>48</v>
      </c>
      <c r="G91" s="71" t="s">
        <v>49</v>
      </c>
      <c r="H91" s="72" t="s">
        <v>6</v>
      </c>
      <c r="I91" s="73" t="s">
        <v>50</v>
      </c>
    </row>
    <row r="92" customFormat="false" ht="14.25" hidden="false" customHeight="false" outlineLevel="0" collapsed="false">
      <c r="A92" s="68"/>
      <c r="B92" s="65" t="s">
        <v>51</v>
      </c>
      <c r="C92" s="74" t="n">
        <f aca="false">SUM(C74)</f>
        <v>95665.48</v>
      </c>
      <c r="D92" s="74" t="n">
        <f aca="false">SUM(D74)</f>
        <v>165817</v>
      </c>
      <c r="E92" s="74" t="n">
        <f aca="false">SUM(E74)</f>
        <v>-89041.03</v>
      </c>
      <c r="F92" s="74" t="n">
        <f aca="false">SUM(F74)</f>
        <v>-470.51</v>
      </c>
      <c r="G92" s="74" t="n">
        <f aca="false">SUM(G74)</f>
        <v>-78552.77</v>
      </c>
      <c r="H92" s="75" t="n">
        <f aca="false">SUM(H74)</f>
        <v>-79023.28</v>
      </c>
      <c r="I92" s="76" t="n">
        <f aca="false">SUM(I74)</f>
        <v>93418.17</v>
      </c>
    </row>
    <row r="93" customFormat="false" ht="14.25" hidden="false" customHeight="false" outlineLevel="0" collapsed="false">
      <c r="A93" s="68"/>
      <c r="B93" s="68" t="s">
        <v>8</v>
      </c>
      <c r="C93" s="77" t="n">
        <f aca="false">SUM(C4)</f>
        <v>57979.96</v>
      </c>
      <c r="D93" s="77" t="n">
        <f aca="false">SUM(D4)</f>
        <v>88203.15</v>
      </c>
      <c r="E93" s="77" t="n">
        <f aca="false">SUM(E4)</f>
        <v>-41635.56</v>
      </c>
      <c r="F93" s="77" t="n">
        <f aca="false">SUM(F4)</f>
        <v>326.16</v>
      </c>
      <c r="G93" s="77" t="n">
        <f aca="false">SUM(G4)</f>
        <v>-36535.26</v>
      </c>
      <c r="H93" s="36" t="n">
        <f aca="false">SUM(H4)</f>
        <v>-36209.1</v>
      </c>
      <c r="I93" s="78" t="n">
        <f aca="false">SUM(I4)</f>
        <v>68338.45</v>
      </c>
    </row>
    <row r="94" customFormat="false" ht="14.25" hidden="false" customHeight="false" outlineLevel="0" collapsed="false">
      <c r="A94" s="79"/>
      <c r="B94" s="68" t="s">
        <v>12</v>
      </c>
      <c r="C94" s="77" t="n">
        <f aca="false">SUM(C7)</f>
        <v>464269.78</v>
      </c>
      <c r="D94" s="77" t="n">
        <f aca="false">SUM(D7)</f>
        <v>537781.89</v>
      </c>
      <c r="E94" s="77" t="n">
        <f aca="false">SUM(E7)</f>
        <v>-306552.25</v>
      </c>
      <c r="F94" s="77" t="n">
        <f aca="false">SUM(F7)</f>
        <v>-9324.23</v>
      </c>
      <c r="G94" s="77" t="n">
        <f aca="false">SUM(G7)</f>
        <v>-271447.42</v>
      </c>
      <c r="H94" s="36" t="n">
        <f aca="false">SUM(H7)</f>
        <v>-280771.65</v>
      </c>
      <c r="I94" s="78" t="n">
        <f aca="false">SUM(I7)</f>
        <v>414727.77</v>
      </c>
    </row>
    <row r="95" customFormat="false" ht="14.25" hidden="false" customHeight="false" outlineLevel="0" collapsed="false">
      <c r="A95" s="68"/>
      <c r="B95" s="68" t="s">
        <v>13</v>
      </c>
      <c r="C95" s="77" t="n">
        <f aca="false">SUM(C10)</f>
        <v>354854.01</v>
      </c>
      <c r="D95" s="77" t="n">
        <f aca="false">SUM(D10)</f>
        <v>990483.37</v>
      </c>
      <c r="E95" s="77" t="n">
        <f aca="false">SUM(E10)</f>
        <v>-563030.28</v>
      </c>
      <c r="F95" s="77" t="n">
        <f aca="false">SUM(F10)</f>
        <v>-2606.39</v>
      </c>
      <c r="G95" s="77" t="n">
        <f aca="false">SUM(G10)</f>
        <v>-442298.13</v>
      </c>
      <c r="H95" s="36" t="n">
        <f aca="false">SUM(H10)</f>
        <v>-444904.52</v>
      </c>
      <c r="I95" s="78" t="n">
        <f aca="false">SUM(I10)</f>
        <v>337402.58</v>
      </c>
    </row>
    <row r="96" customFormat="false" ht="14.25" hidden="false" customHeight="false" outlineLevel="0" collapsed="false">
      <c r="A96" s="68"/>
      <c r="B96" s="68" t="s">
        <v>14</v>
      </c>
      <c r="C96" s="77" t="n">
        <f aca="false">SUM(C13)</f>
        <v>507409.54</v>
      </c>
      <c r="D96" s="77" t="n">
        <f aca="false">SUM(D13)</f>
        <v>765289.36</v>
      </c>
      <c r="E96" s="77" t="n">
        <f aca="false">SUM(E13)</f>
        <v>-404398.23</v>
      </c>
      <c r="F96" s="77" t="n">
        <f aca="false">SUM(F13)</f>
        <v>-3324.03</v>
      </c>
      <c r="G96" s="77" t="n">
        <f aca="false">SUM(G13)</f>
        <v>-361748.6</v>
      </c>
      <c r="H96" s="36" t="n">
        <f aca="false">SUM(H13)</f>
        <v>-365072.63</v>
      </c>
      <c r="I96" s="78" t="n">
        <f aca="false">SUM(I13)</f>
        <v>503228.04</v>
      </c>
    </row>
    <row r="97" customFormat="false" ht="14.25" hidden="false" customHeight="false" outlineLevel="0" collapsed="false">
      <c r="A97" s="68"/>
      <c r="B97" s="68" t="s">
        <v>15</v>
      </c>
      <c r="C97" s="77" t="n">
        <f aca="false">SUM(C16)</f>
        <v>135249.27</v>
      </c>
      <c r="D97" s="77" t="n">
        <f aca="false">SUM(D16)</f>
        <v>112754.98</v>
      </c>
      <c r="E97" s="77" t="n">
        <f aca="false">SUM(E16)</f>
        <v>-63117.91</v>
      </c>
      <c r="F97" s="77" t="n">
        <f aca="false">SUM(F16)</f>
        <v>-1483.12</v>
      </c>
      <c r="G97" s="77" t="n">
        <f aca="false">SUM(G16)</f>
        <v>-67522</v>
      </c>
      <c r="H97" s="36" t="n">
        <f aca="false">SUM(H16)</f>
        <v>-69005.12</v>
      </c>
      <c r="I97" s="78" t="n">
        <f aca="false">SUM(I16)</f>
        <v>115881.22</v>
      </c>
    </row>
    <row r="98" customFormat="false" ht="14.25" hidden="false" customHeight="false" outlineLevel="0" collapsed="false">
      <c r="A98" s="68"/>
      <c r="B98" s="68" t="s">
        <v>16</v>
      </c>
      <c r="C98" s="77" t="n">
        <f aca="false">SUM(C17)</f>
        <v>210001.71</v>
      </c>
      <c r="D98" s="77" t="n">
        <f aca="false">SUM(D17)</f>
        <v>375252.58</v>
      </c>
      <c r="E98" s="77" t="n">
        <f aca="false">SUM(E17)</f>
        <v>-190780.04</v>
      </c>
      <c r="F98" s="77" t="n">
        <f aca="false">SUM(F17)</f>
        <v>-2650.97</v>
      </c>
      <c r="G98" s="77" t="n">
        <f aca="false">SUM(G17)</f>
        <v>-185614.11</v>
      </c>
      <c r="H98" s="36" t="n">
        <f aca="false">SUM(H17)</f>
        <v>-188265.08</v>
      </c>
      <c r="I98" s="78" t="n">
        <f aca="false">SUM(I17)</f>
        <v>206209.17</v>
      </c>
    </row>
    <row r="99" customFormat="false" ht="14.25" hidden="false" customHeight="false" outlineLevel="0" collapsed="false">
      <c r="A99" s="68"/>
      <c r="B99" s="68" t="s">
        <v>18</v>
      </c>
      <c r="C99" s="77" t="n">
        <f aca="false">SUM(C26)</f>
        <v>425221.43</v>
      </c>
      <c r="D99" s="77" t="n">
        <f aca="false">SUM(D26)</f>
        <v>692442</v>
      </c>
      <c r="E99" s="77" t="n">
        <f aca="false">SUM(E26)</f>
        <v>-323965.8</v>
      </c>
      <c r="F99" s="77" t="n">
        <f aca="false">SUM(F26)</f>
        <v>-8260.82</v>
      </c>
      <c r="G99" s="77" t="n">
        <f aca="false">SUM(G26)</f>
        <v>-290433.84</v>
      </c>
      <c r="H99" s="36" t="n">
        <f aca="false">SUM(H26)</f>
        <v>-298694.66</v>
      </c>
      <c r="I99" s="78" t="n">
        <f aca="false">SUM(I26)</f>
        <v>495002.97</v>
      </c>
    </row>
    <row r="100" customFormat="false" ht="14.25" hidden="false" customHeight="false" outlineLevel="0" collapsed="false">
      <c r="A100" s="68"/>
      <c r="B100" s="68" t="s">
        <v>21</v>
      </c>
      <c r="C100" s="77" t="n">
        <f aca="false">SUM(C32)</f>
        <v>565231.13</v>
      </c>
      <c r="D100" s="77" t="n">
        <f aca="false">SUM(D32)</f>
        <v>840116</v>
      </c>
      <c r="E100" s="77" t="n">
        <f aca="false">SUM(E32)</f>
        <v>-328927.26</v>
      </c>
      <c r="F100" s="77" t="n">
        <f aca="false">SUM(F32)</f>
        <v>-6216.01</v>
      </c>
      <c r="G100" s="77" t="n">
        <f aca="false">SUM(G32)</f>
        <v>-436979.74</v>
      </c>
      <c r="H100" s="36" t="n">
        <f aca="false">SUM(H32)</f>
        <v>-443195.75</v>
      </c>
      <c r="I100" s="78" t="n">
        <f aca="false">SUM(I32)</f>
        <v>633224.12</v>
      </c>
    </row>
    <row r="101" customFormat="false" ht="14.25" hidden="false" customHeight="false" outlineLevel="0" collapsed="false">
      <c r="A101" s="68"/>
      <c r="B101" s="68" t="s">
        <v>22</v>
      </c>
      <c r="C101" s="77" t="n">
        <f aca="false">SUM(C35)</f>
        <v>0</v>
      </c>
      <c r="D101" s="77" t="n">
        <f aca="false">SUM(D35)</f>
        <v>1017054.11</v>
      </c>
      <c r="E101" s="77" t="n">
        <f aca="false">SUM(E35)</f>
        <v>-250739.61</v>
      </c>
      <c r="F101" s="77" t="n">
        <f aca="false">SUM(F35)</f>
        <v>-192</v>
      </c>
      <c r="G101" s="77" t="n">
        <f aca="false">SUM(G35)</f>
        <v>-251264.62</v>
      </c>
      <c r="H101" s="36" t="n">
        <f aca="false">SUM(H35)</f>
        <v>-251456.62</v>
      </c>
      <c r="I101" s="77" t="n">
        <f aca="false">SUM(I35)</f>
        <v>514857.88</v>
      </c>
    </row>
    <row r="102" customFormat="false" ht="14.25" hidden="false" customHeight="false" outlineLevel="0" collapsed="false">
      <c r="A102" s="68"/>
      <c r="B102" s="68" t="s">
        <v>23</v>
      </c>
      <c r="C102" s="77" t="n">
        <f aca="false">SUM(C38)</f>
        <v>446997.5</v>
      </c>
      <c r="D102" s="77" t="n">
        <f aca="false">SUM(D38)</f>
        <v>881033.72</v>
      </c>
      <c r="E102" s="77" t="n">
        <f aca="false">SUM(E38)</f>
        <v>-467105.06</v>
      </c>
      <c r="F102" s="77" t="n">
        <f aca="false">SUM(F38)</f>
        <v>-1560.88</v>
      </c>
      <c r="G102" s="77" t="n">
        <f aca="false">SUM(G38)</f>
        <v>-372008.34</v>
      </c>
      <c r="H102" s="36" t="n">
        <f aca="false">SUM(H38)</f>
        <v>-373569.22</v>
      </c>
      <c r="I102" s="78" t="n">
        <f aca="false">SUM(I38)</f>
        <v>487356.94</v>
      </c>
    </row>
    <row r="103" customFormat="false" ht="14.25" hidden="false" customHeight="false" outlineLevel="0" collapsed="false">
      <c r="A103" s="68"/>
      <c r="B103" s="68" t="s">
        <v>24</v>
      </c>
      <c r="C103" s="77" t="n">
        <f aca="false">SUM(C41)</f>
        <v>964928.43</v>
      </c>
      <c r="D103" s="77" t="n">
        <f aca="false">SUM(D41)</f>
        <v>1669003.53</v>
      </c>
      <c r="E103" s="77" t="n">
        <f aca="false">SUM(E41)</f>
        <v>-828067.9</v>
      </c>
      <c r="F103" s="77" t="n">
        <f aca="false">SUM(F41)</f>
        <v>-17300.58</v>
      </c>
      <c r="G103" s="77" t="n">
        <f aca="false">SUM(G41)</f>
        <v>-774410.87</v>
      </c>
      <c r="H103" s="36" t="n">
        <f aca="false">SUM(H41)</f>
        <v>-791711.45</v>
      </c>
      <c r="I103" s="78" t="n">
        <f aca="false">SUM(I41)</f>
        <v>1014152.61</v>
      </c>
    </row>
    <row r="104" customFormat="false" ht="14.25" hidden="false" customHeight="false" outlineLevel="0" collapsed="false">
      <c r="A104" s="68"/>
      <c r="B104" s="68" t="s">
        <v>25</v>
      </c>
      <c r="C104" s="77" t="n">
        <f aca="false">SUM(C44)</f>
        <v>773484.34</v>
      </c>
      <c r="D104" s="77" t="n">
        <f aca="false">SUM(D44)</f>
        <v>953164.4</v>
      </c>
      <c r="E104" s="77" t="n">
        <f aca="false">SUM(E44)</f>
        <v>-452291.91</v>
      </c>
      <c r="F104" s="77" t="n">
        <f aca="false">SUM(F44)</f>
        <v>551.97</v>
      </c>
      <c r="G104" s="77" t="n">
        <f aca="false">SUM(G44)</f>
        <v>-459715.36</v>
      </c>
      <c r="H104" s="36" t="n">
        <f aca="false">SUM(H44)</f>
        <v>-459163.39</v>
      </c>
      <c r="I104" s="78" t="n">
        <f aca="false">SUM(I44)</f>
        <v>815193.44</v>
      </c>
    </row>
    <row r="105" customFormat="false" ht="14.25" hidden="false" customHeight="false" outlineLevel="0" collapsed="false">
      <c r="A105" s="68"/>
      <c r="B105" s="68" t="s">
        <v>26</v>
      </c>
      <c r="C105" s="77" t="n">
        <f aca="false">SUM(C47)</f>
        <v>1012932.26</v>
      </c>
      <c r="D105" s="77" t="n">
        <f aca="false">SUM(D47)</f>
        <v>1090389.35</v>
      </c>
      <c r="E105" s="77" t="n">
        <f aca="false">SUM(E47)</f>
        <v>-635764.94</v>
      </c>
      <c r="F105" s="77" t="n">
        <f aca="false">SUM(F47)</f>
        <v>-5664.95</v>
      </c>
      <c r="G105" s="77" t="n">
        <f aca="false">SUM(G47)</f>
        <v>-586479.33</v>
      </c>
      <c r="H105" s="36" t="n">
        <f aca="false">SUM(H47)</f>
        <v>-592144.28</v>
      </c>
      <c r="I105" s="78" t="n">
        <f aca="false">SUM(I47)</f>
        <v>875412.39</v>
      </c>
    </row>
    <row r="106" customFormat="false" ht="14.25" hidden="false" customHeight="false" outlineLevel="0" collapsed="false">
      <c r="A106" s="68"/>
      <c r="B106" s="68" t="s">
        <v>27</v>
      </c>
      <c r="C106" s="77" t="n">
        <f aca="false">SUM(C50)</f>
        <v>1608141.7</v>
      </c>
      <c r="D106" s="77" t="n">
        <f aca="false">SUM(D50)</f>
        <v>2258281.66</v>
      </c>
      <c r="E106" s="77" t="n">
        <f aca="false">SUM(E50)</f>
        <v>-1393507.52</v>
      </c>
      <c r="F106" s="77" t="n">
        <f aca="false">SUM(F50)</f>
        <v>-13895.89</v>
      </c>
      <c r="G106" s="77" t="n">
        <f aca="false">SUM(G50)</f>
        <v>-1141572.67</v>
      </c>
      <c r="H106" s="36" t="n">
        <f aca="false">SUM(H50)</f>
        <v>-1155468.56</v>
      </c>
      <c r="I106" s="78" t="n">
        <f aca="false">SUM(I50)</f>
        <v>1317447.28</v>
      </c>
    </row>
    <row r="107" customFormat="false" ht="14.25" hidden="false" customHeight="false" outlineLevel="0" collapsed="false">
      <c r="A107" s="68"/>
      <c r="B107" s="68" t="s">
        <v>28</v>
      </c>
      <c r="C107" s="77" t="n">
        <f aca="false">SUM(C53)</f>
        <v>1885645.95</v>
      </c>
      <c r="D107" s="77" t="n">
        <f aca="false">SUM(D53)</f>
        <v>1841903.75</v>
      </c>
      <c r="E107" s="77" t="n">
        <f aca="false">SUM(E53)</f>
        <v>-905539.19</v>
      </c>
      <c r="F107" s="77" t="n">
        <f aca="false">SUM(F53)</f>
        <v>-2212.81</v>
      </c>
      <c r="G107" s="77" t="n">
        <f aca="false">SUM(G53)</f>
        <v>-905690.32</v>
      </c>
      <c r="H107" s="36" t="n">
        <f aca="false">SUM(H53)</f>
        <v>-907903.13</v>
      </c>
      <c r="I107" s="78" t="n">
        <f aca="false">SUM(I53)</f>
        <v>1914107.38</v>
      </c>
    </row>
    <row r="108" customFormat="false" ht="14.25" hidden="false" customHeight="false" outlineLevel="0" collapsed="false">
      <c r="A108" s="68"/>
      <c r="B108" s="68" t="s">
        <v>29</v>
      </c>
      <c r="C108" s="77" t="n">
        <f aca="false">SUM(C56)</f>
        <v>1380759.37</v>
      </c>
      <c r="D108" s="77" t="n">
        <f aca="false">SUM(D56)</f>
        <v>2083729.14</v>
      </c>
      <c r="E108" s="77" t="n">
        <f aca="false">SUM(E56)</f>
        <v>-1167583.17</v>
      </c>
      <c r="F108" s="77" t="n">
        <f aca="false">SUM(F56)</f>
        <v>-8050.51</v>
      </c>
      <c r="G108" s="77" t="n">
        <f aca="false">SUM(G56)</f>
        <v>-1105064.92</v>
      </c>
      <c r="H108" s="36" t="n">
        <f aca="false">SUM(H56)</f>
        <v>-1113115.43</v>
      </c>
      <c r="I108" s="78" t="n">
        <f aca="false">SUM(I56)</f>
        <v>1183789.91</v>
      </c>
    </row>
    <row r="109" customFormat="false" ht="14.25" hidden="false" customHeight="false" outlineLevel="0" collapsed="false">
      <c r="A109" s="68"/>
      <c r="B109" s="68" t="s">
        <v>30</v>
      </c>
      <c r="C109" s="77" t="n">
        <f aca="false">SUM(C59)</f>
        <v>122055.38</v>
      </c>
      <c r="D109" s="77" t="n">
        <f aca="false">SUM(D59)</f>
        <v>122369.05</v>
      </c>
      <c r="E109" s="77" t="n">
        <f aca="false">SUM(E59)</f>
        <v>-53118.66</v>
      </c>
      <c r="F109" s="77" t="n">
        <f aca="false">SUM(F59)</f>
        <v>-12939.07</v>
      </c>
      <c r="G109" s="77" t="n">
        <f aca="false">SUM(G59)</f>
        <v>-62598.46</v>
      </c>
      <c r="H109" s="36" t="n">
        <f aca="false">SUM(H59)</f>
        <v>-75537.53</v>
      </c>
      <c r="I109" s="78" t="n">
        <f aca="false">SUM(I59)</f>
        <v>115768.24</v>
      </c>
    </row>
    <row r="110" customFormat="false" ht="14.25" hidden="false" customHeight="false" outlineLevel="0" collapsed="false">
      <c r="A110" s="68"/>
      <c r="B110" s="68" t="s">
        <v>31</v>
      </c>
      <c r="C110" s="77" t="n">
        <f aca="false">SUM(C62)</f>
        <v>1716609.33</v>
      </c>
      <c r="D110" s="77" t="n">
        <f aca="false">SUM(D62)</f>
        <v>1837160.08</v>
      </c>
      <c r="E110" s="77" t="n">
        <f aca="false">SUM(E62)</f>
        <v>-1087952.75</v>
      </c>
      <c r="F110" s="77" t="n">
        <f aca="false">SUM(F62)</f>
        <v>-12118.49</v>
      </c>
      <c r="G110" s="77" t="n">
        <f aca="false">SUM(G62)</f>
        <v>-971208.93</v>
      </c>
      <c r="H110" s="36" t="n">
        <f aca="false">SUM(H62)</f>
        <v>-983327.42</v>
      </c>
      <c r="I110" s="78" t="n">
        <f aca="false">SUM(I62)</f>
        <v>1482489.24</v>
      </c>
    </row>
    <row r="111" customFormat="false" ht="14.25" hidden="false" customHeight="false" outlineLevel="0" collapsed="false">
      <c r="A111" s="68"/>
      <c r="B111" s="68" t="s">
        <v>32</v>
      </c>
      <c r="C111" s="77" t="n">
        <f aca="false">SUM(C65)</f>
        <v>330984.53</v>
      </c>
      <c r="D111" s="77" t="n">
        <f aca="false">SUM(D65)</f>
        <v>333200.33</v>
      </c>
      <c r="E111" s="77" t="n">
        <f aca="false">SUM(E65)</f>
        <v>-132350.71</v>
      </c>
      <c r="F111" s="77" t="n">
        <f aca="false">SUM(F65)</f>
        <v>-13705.61</v>
      </c>
      <c r="G111" s="77" t="n">
        <f aca="false">SUM(G65)</f>
        <v>-201170.82</v>
      </c>
      <c r="H111" s="36" t="n">
        <f aca="false">SUM(H65)</f>
        <v>-214876.43</v>
      </c>
      <c r="I111" s="78" t="n">
        <f aca="false">SUM(I65)</f>
        <v>316957.72</v>
      </c>
    </row>
    <row r="112" customFormat="false" ht="14.25" hidden="false" customHeight="false" outlineLevel="0" collapsed="false">
      <c r="A112" s="68"/>
      <c r="B112" s="68" t="s">
        <v>33</v>
      </c>
      <c r="C112" s="77" t="n">
        <f aca="false">SUM(C68)</f>
        <v>406638.65</v>
      </c>
      <c r="D112" s="77" t="n">
        <f aca="false">SUM(D68)</f>
        <v>781176.87</v>
      </c>
      <c r="E112" s="77" t="n">
        <f aca="false">SUM(E68)</f>
        <v>-309230.56</v>
      </c>
      <c r="F112" s="77" t="n">
        <f aca="false">SUM(F68)</f>
        <v>-528.45</v>
      </c>
      <c r="G112" s="77" t="n">
        <f aca="false">SUM(G68)</f>
        <v>-434841.37</v>
      </c>
      <c r="H112" s="36" t="n">
        <f aca="false">SUM(H68)</f>
        <v>-435369.82</v>
      </c>
      <c r="I112" s="78" t="n">
        <f aca="false">SUM(I68)</f>
        <v>443215.14</v>
      </c>
    </row>
    <row r="113" customFormat="false" ht="15" hidden="false" customHeight="false" outlineLevel="0" collapsed="false">
      <c r="A113" s="68"/>
      <c r="B113" s="68" t="s">
        <v>34</v>
      </c>
      <c r="C113" s="80" t="n">
        <f aca="false">SUM(C71)</f>
        <v>856056.29</v>
      </c>
      <c r="D113" s="80" t="n">
        <f aca="false">SUM(D71)</f>
        <v>1219393.9</v>
      </c>
      <c r="E113" s="80" t="n">
        <f aca="false">SUM(E71)</f>
        <v>-588671.59</v>
      </c>
      <c r="F113" s="80" t="n">
        <f aca="false">SUM(F71)</f>
        <v>-2580.61</v>
      </c>
      <c r="G113" s="80" t="n">
        <f aca="false">SUM(G71)</f>
        <v>-501402.79</v>
      </c>
      <c r="H113" s="40" t="n">
        <f aca="false">SUM(H71)</f>
        <v>-503983.4</v>
      </c>
      <c r="I113" s="81" t="n">
        <f aca="false">SUM(I71)</f>
        <v>982795.2</v>
      </c>
    </row>
    <row r="114" customFormat="false" ht="15" hidden="false" customHeight="false" outlineLevel="0" collapsed="false">
      <c r="A114" s="82"/>
      <c r="B114" s="82" t="s">
        <v>52</v>
      </c>
      <c r="C114" s="83" t="n">
        <f aca="false">SUM(C92:C113)</f>
        <v>14321116.04</v>
      </c>
      <c r="D114" s="83" t="n">
        <f aca="false">SUM(D92:D113)</f>
        <v>20656000.22</v>
      </c>
      <c r="E114" s="83" t="n">
        <f aca="false">SUM(E92:E113)</f>
        <v>-10583371.93</v>
      </c>
      <c r="F114" s="83" t="n">
        <f aca="false">SUM(F92:F113)</f>
        <v>-124207.8</v>
      </c>
      <c r="G114" s="83" t="n">
        <f aca="false">SUM(G92:G113)</f>
        <v>-9938560.67</v>
      </c>
      <c r="H114" s="40" t="n">
        <f aca="false">SUM(H92:H113)</f>
        <v>-10062768.47</v>
      </c>
      <c r="I114" s="84" t="n">
        <f aca="false">SUM(I92:I113)</f>
        <v>14330975.86</v>
      </c>
    </row>
    <row r="116" customFormat="false" ht="15" hidden="false" customHeight="false" outlineLevel="0" collapsed="false">
      <c r="A116" s="85" t="s">
        <v>53</v>
      </c>
      <c r="B116" s="85"/>
      <c r="C116" s="35" t="n">
        <f aca="false">SUM(C73)-C27-C75-C20</f>
        <v>14321116.04</v>
      </c>
      <c r="D116" s="35" t="n">
        <f aca="false">SUM(D73)-D27-D75-D20-D28-D21</f>
        <v>20656000.22</v>
      </c>
      <c r="E116" s="35" t="n">
        <f aca="false">SUM(E73)-E27-E75-E20</f>
        <v>-10583371.93</v>
      </c>
      <c r="F116" s="35" t="n">
        <f aca="false">SUM(F73)-F27-F75-F20</f>
        <v>-124207.8</v>
      </c>
      <c r="G116" s="35" t="n">
        <f aca="false">SUM(G73)-G27-G75-G20</f>
        <v>-9938560.67</v>
      </c>
      <c r="H116" s="62" t="n">
        <f aca="false">SUM(H73)-H27-H75-H20</f>
        <v>-10062768.47</v>
      </c>
      <c r="I116" s="35" t="n">
        <f aca="false">SUM(I73)-I27-I75-I20</f>
        <v>14330975.86</v>
      </c>
    </row>
    <row r="117" customFormat="false" ht="15" hidden="false" customHeight="false" outlineLevel="0" collapsed="false">
      <c r="A117" s="85"/>
      <c r="B117" s="86"/>
      <c r="C117" s="60"/>
      <c r="D117" s="60"/>
      <c r="E117" s="60"/>
      <c r="F117" s="60"/>
      <c r="G117" s="60"/>
      <c r="H117" s="60"/>
      <c r="I117" s="60"/>
    </row>
    <row r="118" customFormat="false" ht="14.25" hidden="false" customHeight="false" outlineLevel="0" collapsed="false">
      <c r="C118" s="60"/>
      <c r="D118" s="60"/>
      <c r="E118" s="60"/>
      <c r="F118" s="60"/>
      <c r="G118" s="60"/>
      <c r="H118" s="60"/>
      <c r="I118" s="60"/>
    </row>
    <row r="119" customFormat="false" ht="14.25" hidden="false" customHeight="false" outlineLevel="0" collapsed="false">
      <c r="B119" s="2" t="s">
        <v>54</v>
      </c>
    </row>
  </sheetData>
  <mergeCells count="6">
    <mergeCell ref="A73:B73"/>
    <mergeCell ref="A74:B74"/>
    <mergeCell ref="A75:B75"/>
    <mergeCell ref="A76:B76"/>
    <mergeCell ref="A79:B79"/>
    <mergeCell ref="A116:B1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rowBreaks count="2" manualBreakCount="2">
    <brk id="41" man="true" max="16383" min="0"/>
    <brk id="88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19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70" activeCellId="0" sqref="A70"/>
    </sheetView>
  </sheetViews>
  <sheetFormatPr defaultRowHeight="14.25" outlineLevelRow="0" outlineLevelCol="0"/>
  <cols>
    <col collapsed="false" customWidth="true" hidden="false" outlineLevel="0" max="1" min="1" style="1" width="21.16"/>
    <col collapsed="false" customWidth="true" hidden="false" outlineLevel="0" max="2" min="2" style="2" width="25.29"/>
    <col collapsed="false" customWidth="true" hidden="false" outlineLevel="0" max="3" min="3" style="1" width="21.29"/>
    <col collapsed="false" customWidth="true" hidden="false" outlineLevel="0" max="4" min="4" style="1" width="16.87"/>
    <col collapsed="false" customWidth="true" hidden="false" outlineLevel="0" max="5" min="5" style="1" width="17.71"/>
    <col collapsed="false" customWidth="true" hidden="false" outlineLevel="0" max="6" min="6" style="1" width="19.57"/>
    <col collapsed="false" customWidth="true" hidden="false" outlineLevel="0" max="8" min="7" style="1" width="20.14"/>
    <col collapsed="false" customWidth="true" hidden="false" outlineLevel="0" max="9" min="9" style="1" width="17"/>
    <col collapsed="false" customWidth="true" hidden="false" outlineLevel="0" max="10" min="10" style="1" width="9"/>
    <col collapsed="false" customWidth="true" hidden="false" outlineLevel="0" max="1025" min="11" style="1" width="9.13"/>
  </cols>
  <sheetData>
    <row r="1" customFormat="false" ht="63" hidden="false" customHeight="true" outlineLevel="0" collapsed="false">
      <c r="A1" s="3" t="s">
        <v>0</v>
      </c>
      <c r="B1" s="4"/>
      <c r="C1" s="5" t="s">
        <v>1</v>
      </c>
      <c r="D1" s="5" t="s">
        <v>2</v>
      </c>
      <c r="E1" s="5" t="s">
        <v>3</v>
      </c>
      <c r="F1" s="6" t="s">
        <v>4</v>
      </c>
      <c r="G1" s="6" t="s">
        <v>5</v>
      </c>
      <c r="H1" s="7" t="s">
        <v>6</v>
      </c>
      <c r="I1" s="8" t="s">
        <v>7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</row>
    <row r="2" customFormat="false" ht="20.1" hidden="false" customHeight="true" outlineLevel="0" collapsed="false">
      <c r="A2" s="10" t="s">
        <v>8</v>
      </c>
      <c r="B2" s="11" t="s">
        <v>9</v>
      </c>
      <c r="C2" s="12" t="n">
        <v>57979.96</v>
      </c>
      <c r="D2" s="12" t="n">
        <v>88203.15</v>
      </c>
      <c r="E2" s="12" t="n">
        <v>-41635.56</v>
      </c>
      <c r="F2" s="12" t="n">
        <v>326.16</v>
      </c>
      <c r="G2" s="12" t="n">
        <v>-36535.26</v>
      </c>
      <c r="H2" s="13" t="n">
        <f aca="false">SUM(F2:G2)</f>
        <v>-36209.1</v>
      </c>
      <c r="I2" s="14" t="n">
        <f aca="false">SUM(C2,D2,E2,H2)</f>
        <v>68338.45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customFormat="false" ht="20.1" hidden="false" customHeight="true" outlineLevel="0" collapsed="false">
      <c r="A3" s="25" t="str">
        <f aca="false">A2&amp;"-"&amp;B3</f>
        <v>AGYN-Minus ABCI</v>
      </c>
      <c r="B3" s="16" t="s">
        <v>10</v>
      </c>
      <c r="C3" s="17" t="n">
        <v>0</v>
      </c>
      <c r="D3" s="17" t="n">
        <v>0</v>
      </c>
      <c r="E3" s="17" t="n">
        <v>0</v>
      </c>
      <c r="F3" s="17" t="n">
        <v>0</v>
      </c>
      <c r="G3" s="17" t="n">
        <v>0</v>
      </c>
      <c r="H3" s="18" t="n">
        <v>0</v>
      </c>
      <c r="I3" s="19" t="n">
        <f aca="false">SUM(C3,D3,E3,H3)</f>
        <v>0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customFormat="false" ht="20.1" hidden="false" customHeight="true" outlineLevel="0" collapsed="false">
      <c r="A4" s="20"/>
      <c r="B4" s="21" t="s">
        <v>11</v>
      </c>
      <c r="C4" s="22" t="n">
        <f aca="false">SUM(C2)-C3</f>
        <v>57979.96</v>
      </c>
      <c r="D4" s="22" t="n">
        <f aca="false">SUM(D2)-D3</f>
        <v>88203.15</v>
      </c>
      <c r="E4" s="22" t="n">
        <f aca="false">SUM(E2)-E3</f>
        <v>-41635.56</v>
      </c>
      <c r="F4" s="22" t="n">
        <f aca="false">SUM(F2)-F3</f>
        <v>326.16</v>
      </c>
      <c r="G4" s="22" t="n">
        <f aca="false">SUM(G2)-G3</f>
        <v>-36535.26</v>
      </c>
      <c r="H4" s="23" t="n">
        <f aca="false">SUM(H2)-H3</f>
        <v>-36209.1</v>
      </c>
      <c r="I4" s="24" t="n">
        <f aca="false">SUM(I2)-I3</f>
        <v>68338.45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 customFormat="false" ht="20.1" hidden="false" customHeight="true" outlineLevel="0" collapsed="false">
      <c r="A5" s="15" t="s">
        <v>12</v>
      </c>
      <c r="B5" s="11" t="s">
        <v>9</v>
      </c>
      <c r="C5" s="12" t="n">
        <v>464269.78</v>
      </c>
      <c r="D5" s="12" t="n">
        <v>537781.89</v>
      </c>
      <c r="E5" s="12" t="n">
        <v>-306552.25</v>
      </c>
      <c r="F5" s="12" t="n">
        <v>-9324.23</v>
      </c>
      <c r="G5" s="12" t="n">
        <v>-271447.42</v>
      </c>
      <c r="H5" s="13" t="n">
        <f aca="false">SUM(F5:G5)</f>
        <v>-280771.65</v>
      </c>
      <c r="I5" s="14" t="n">
        <f aca="false">SUM(C5,D5,E5,H5)</f>
        <v>414727.77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 customFormat="false" ht="20.1" hidden="false" customHeight="true" outlineLevel="0" collapsed="false">
      <c r="A6" s="25" t="str">
        <f aca="false">A5&amp;"-"&amp;B6</f>
        <v>AOBG-Minus ABCI</v>
      </c>
      <c r="B6" s="16" t="s">
        <v>10</v>
      </c>
      <c r="C6" s="17" t="n">
        <v>0</v>
      </c>
      <c r="D6" s="17" t="n">
        <v>0</v>
      </c>
      <c r="E6" s="17" t="n">
        <v>0</v>
      </c>
      <c r="F6" s="17" t="n">
        <v>0</v>
      </c>
      <c r="G6" s="17" t="n">
        <v>0</v>
      </c>
      <c r="H6" s="18" t="n">
        <f aca="false">SUM(F6:G6)</f>
        <v>0</v>
      </c>
      <c r="I6" s="19" t="n">
        <f aca="false">SUM(C6,D6,E6,H6)</f>
        <v>0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</row>
    <row r="7" customFormat="false" ht="20.1" hidden="false" customHeight="true" outlineLevel="0" collapsed="false">
      <c r="A7" s="15"/>
      <c r="B7" s="21" t="s">
        <v>11</v>
      </c>
      <c r="C7" s="22" t="n">
        <f aca="false">SUM(C5)-C6</f>
        <v>464269.78</v>
      </c>
      <c r="D7" s="22" t="n">
        <f aca="false">SUM(D5)-D6</f>
        <v>537781.89</v>
      </c>
      <c r="E7" s="22" t="n">
        <f aca="false">SUM(E5)-E6</f>
        <v>-306552.25</v>
      </c>
      <c r="F7" s="22" t="n">
        <f aca="false">SUM(F5)-F6</f>
        <v>-9324.23</v>
      </c>
      <c r="G7" s="22" t="n">
        <f aca="false">SUM(G5)-G6</f>
        <v>-271447.42</v>
      </c>
      <c r="H7" s="23" t="n">
        <f aca="false">SUM(H5)-H6</f>
        <v>-280771.65</v>
      </c>
      <c r="I7" s="24" t="n">
        <f aca="false">SUM(I5)-I6</f>
        <v>414727.77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</row>
    <row r="8" customFormat="false" ht="20.1" hidden="false" customHeight="true" outlineLevel="0" collapsed="false">
      <c r="A8" s="26" t="s">
        <v>13</v>
      </c>
      <c r="B8" s="11" t="s">
        <v>9</v>
      </c>
      <c r="C8" s="12" t="n">
        <v>356694.01</v>
      </c>
      <c r="D8" s="12" t="n">
        <v>993243.37</v>
      </c>
      <c r="E8" s="12" t="n">
        <v>-564601.9</v>
      </c>
      <c r="F8" s="12" t="n">
        <v>-2606.39</v>
      </c>
      <c r="G8" s="12" t="n">
        <v>-443551.51</v>
      </c>
      <c r="H8" s="13" t="n">
        <f aca="false">SUM(F8:G8)</f>
        <v>-446157.9</v>
      </c>
      <c r="I8" s="14" t="n">
        <f aca="false">SUM(C8,D8,E8,H8)</f>
        <v>339177.58</v>
      </c>
    </row>
    <row r="9" customFormat="false" ht="20.1" hidden="false" customHeight="true" outlineLevel="0" collapsed="false">
      <c r="A9" s="25" t="str">
        <f aca="false">A8&amp;"-"&amp;B9</f>
        <v>AWS-Minus ABCI</v>
      </c>
      <c r="B9" s="16" t="s">
        <v>10</v>
      </c>
      <c r="C9" s="17" t="n">
        <v>1840</v>
      </c>
      <c r="D9" s="17" t="n">
        <v>2760</v>
      </c>
      <c r="E9" s="17" t="n">
        <v>-1571.62</v>
      </c>
      <c r="F9" s="17" t="n">
        <v>0</v>
      </c>
      <c r="G9" s="17" t="n">
        <v>-1253.38</v>
      </c>
      <c r="H9" s="18" t="n">
        <f aca="false">SUM(F9:G9)</f>
        <v>-1253.38</v>
      </c>
      <c r="I9" s="19" t="n">
        <f aca="false">SUM(C9,D9,E9,H9)</f>
        <v>1775</v>
      </c>
    </row>
    <row r="10" customFormat="false" ht="20.1" hidden="false" customHeight="true" outlineLevel="0" collapsed="false">
      <c r="A10" s="27"/>
      <c r="B10" s="21" t="s">
        <v>11</v>
      </c>
      <c r="C10" s="22" t="n">
        <f aca="false">SUM(C8)-C9</f>
        <v>354854.01</v>
      </c>
      <c r="D10" s="22" t="n">
        <f aca="false">SUM(D8)-D9</f>
        <v>990483.37</v>
      </c>
      <c r="E10" s="22" t="n">
        <f aca="false">SUM(E8)-E9</f>
        <v>-563030.28</v>
      </c>
      <c r="F10" s="22" t="n">
        <f aca="false">SUM(F8)-F9</f>
        <v>-2606.39</v>
      </c>
      <c r="G10" s="22" t="n">
        <f aca="false">SUM(G8)-G9</f>
        <v>-442298.13</v>
      </c>
      <c r="H10" s="23" t="n">
        <f aca="false">SUM(H8)-H9</f>
        <v>-444904.52</v>
      </c>
      <c r="I10" s="24" t="n">
        <f aca="false">SUM(I8)-I9</f>
        <v>337402.58</v>
      </c>
    </row>
    <row r="11" customFormat="false" ht="20.1" hidden="false" customHeight="true" outlineLevel="0" collapsed="false">
      <c r="A11" s="26" t="s">
        <v>14</v>
      </c>
      <c r="B11" s="11" t="s">
        <v>9</v>
      </c>
      <c r="C11" s="12" t="n">
        <v>511248.32</v>
      </c>
      <c r="D11" s="12" t="n">
        <v>770349.36</v>
      </c>
      <c r="E11" s="12" t="n">
        <v>-407706.61</v>
      </c>
      <c r="F11" s="12" t="n">
        <v>-3324.03</v>
      </c>
      <c r="G11" s="12" t="n">
        <v>-364570.22</v>
      </c>
      <c r="H11" s="13" t="n">
        <f aca="false">SUM(F11:G11)</f>
        <v>-367894.25</v>
      </c>
      <c r="I11" s="14" t="n">
        <f aca="false">SUM(C11,D11,E11,H11)</f>
        <v>505996.82</v>
      </c>
    </row>
    <row r="12" customFormat="false" ht="20.1" hidden="false" customHeight="true" outlineLevel="0" collapsed="false">
      <c r="A12" s="25" t="str">
        <f aca="false">A11&amp;"-"&amp;B12</f>
        <v>CW-Minus ABCI</v>
      </c>
      <c r="B12" s="16" t="s">
        <v>10</v>
      </c>
      <c r="C12" s="17" t="n">
        <v>3838.78</v>
      </c>
      <c r="D12" s="17" t="n">
        <v>5060</v>
      </c>
      <c r="E12" s="17" t="n">
        <v>-3308.38</v>
      </c>
      <c r="F12" s="17" t="n">
        <v>0</v>
      </c>
      <c r="G12" s="17" t="n">
        <v>-2821.62</v>
      </c>
      <c r="H12" s="18" t="n">
        <f aca="false">SUM(F12:G12)</f>
        <v>-2821.62</v>
      </c>
      <c r="I12" s="19" t="n">
        <f aca="false">SUM(C12,D12,E12,H12)</f>
        <v>2768.78</v>
      </c>
    </row>
    <row r="13" customFormat="false" ht="20.1" hidden="false" customHeight="true" outlineLevel="0" collapsed="false">
      <c r="A13" s="27"/>
      <c r="B13" s="21" t="s">
        <v>11</v>
      </c>
      <c r="C13" s="22" t="n">
        <f aca="false">SUM(C11)-C12</f>
        <v>507409.54</v>
      </c>
      <c r="D13" s="22" t="n">
        <f aca="false">SUM(D11)-D12</f>
        <v>765289.36</v>
      </c>
      <c r="E13" s="22" t="n">
        <f aca="false">SUM(E11)-E12</f>
        <v>-404398.23</v>
      </c>
      <c r="F13" s="22" t="n">
        <f aca="false">SUM(F11)-F12</f>
        <v>-3324.03</v>
      </c>
      <c r="G13" s="22" t="n">
        <f aca="false">SUM(G11)-G12</f>
        <v>-361748.6</v>
      </c>
      <c r="H13" s="23" t="n">
        <f aca="false">SUM(H11)-H12</f>
        <v>-365072.63</v>
      </c>
      <c r="I13" s="24" t="n">
        <f aca="false">SUM(I11)-I12</f>
        <v>503228.04</v>
      </c>
    </row>
    <row r="14" customFormat="false" ht="20.1" hidden="false" customHeight="true" outlineLevel="0" collapsed="false">
      <c r="A14" s="26" t="s">
        <v>15</v>
      </c>
      <c r="B14" s="11" t="s">
        <v>9</v>
      </c>
      <c r="C14" s="12" t="n">
        <v>138882.1</v>
      </c>
      <c r="D14" s="12" t="n">
        <v>118274.98</v>
      </c>
      <c r="E14" s="12" t="n">
        <v>-65596</v>
      </c>
      <c r="F14" s="12" t="n">
        <v>-1482.63</v>
      </c>
      <c r="G14" s="12" t="n">
        <v>-69881.83</v>
      </c>
      <c r="H14" s="13" t="n">
        <f aca="false">SUM(F14:G14)</f>
        <v>-71364.46</v>
      </c>
      <c r="I14" s="14" t="n">
        <f aca="false">SUM(C14,D14,E14,H14)</f>
        <v>120196.62</v>
      </c>
    </row>
    <row r="15" customFormat="false" ht="20.1" hidden="false" customHeight="true" outlineLevel="0" collapsed="false">
      <c r="A15" s="25" t="str">
        <f aca="false">A14&amp;"-"&amp;B15</f>
        <v>DOBG-Minus ABCI</v>
      </c>
      <c r="B15" s="16" t="s">
        <v>10</v>
      </c>
      <c r="C15" s="17" t="n">
        <v>3632.83</v>
      </c>
      <c r="D15" s="17" t="n">
        <v>5520</v>
      </c>
      <c r="E15" s="17" t="n">
        <v>-2478.09</v>
      </c>
      <c r="F15" s="17" t="n">
        <v>0.49</v>
      </c>
      <c r="G15" s="17" t="n">
        <v>-2359.83</v>
      </c>
      <c r="H15" s="18" t="n">
        <f aca="false">SUM(F15:G15)</f>
        <v>-2359.34</v>
      </c>
      <c r="I15" s="19" t="n">
        <f aca="false">SUM(C15,D15,E15,H15)</f>
        <v>4315.4</v>
      </c>
    </row>
    <row r="16" customFormat="false" ht="20.1" hidden="false" customHeight="true" outlineLevel="0" collapsed="false">
      <c r="A16" s="27"/>
      <c r="B16" s="21" t="s">
        <v>11</v>
      </c>
      <c r="C16" s="22" t="n">
        <f aca="false">SUM(C14)-C15</f>
        <v>135249.27</v>
      </c>
      <c r="D16" s="22" t="n">
        <f aca="false">SUM(D14)-D15</f>
        <v>112754.98</v>
      </c>
      <c r="E16" s="22" t="n">
        <f aca="false">SUM(E14)-E15</f>
        <v>-63117.91</v>
      </c>
      <c r="F16" s="22" t="n">
        <f aca="false">SUM(F14)-F15</f>
        <v>-1483.12</v>
      </c>
      <c r="G16" s="22" t="n">
        <f aca="false">SUM(G14)-G15</f>
        <v>-67522</v>
      </c>
      <c r="H16" s="23" t="n">
        <f aca="false">SUM(H14)-H15</f>
        <v>-69005.12</v>
      </c>
      <c r="I16" s="24" t="n">
        <f aca="false">SUM(I14)-I15</f>
        <v>115881.22</v>
      </c>
    </row>
    <row r="17" customFormat="false" ht="15.75" hidden="false" customHeight="false" outlineLevel="0" collapsed="false">
      <c r="A17" s="26" t="s">
        <v>16</v>
      </c>
      <c r="B17" s="11" t="s">
        <v>9</v>
      </c>
      <c r="C17" s="12" t="n">
        <v>210001.71</v>
      </c>
      <c r="D17" s="12" t="n">
        <v>375252.58</v>
      </c>
      <c r="E17" s="12" t="n">
        <v>-190780.04</v>
      </c>
      <c r="F17" s="12" t="n">
        <v>-2650.97</v>
      </c>
      <c r="G17" s="12" t="n">
        <v>-185614.11</v>
      </c>
      <c r="H17" s="13" t="n">
        <f aca="false">SUM(F17:G17)</f>
        <v>-188265.08</v>
      </c>
      <c r="I17" s="14" t="n">
        <f aca="false">SUM(C17,D17,E17,H17)</f>
        <v>206209.17</v>
      </c>
    </row>
    <row r="18" customFormat="false" ht="15" hidden="false" customHeight="false" outlineLevel="0" collapsed="false">
      <c r="A18" s="25" t="str">
        <f aca="false">A17&amp;"-"&amp;B18</f>
        <v>GANG-Minus ABCI</v>
      </c>
      <c r="B18" s="16" t="s">
        <v>10</v>
      </c>
      <c r="C18" s="17" t="n">
        <v>0</v>
      </c>
      <c r="D18" s="17" t="n">
        <v>0</v>
      </c>
      <c r="E18" s="17" t="n">
        <v>0</v>
      </c>
      <c r="F18" s="17" t="n">
        <v>0</v>
      </c>
      <c r="G18" s="17" t="n">
        <v>0</v>
      </c>
      <c r="H18" s="18" t="n">
        <f aca="false">SUM(F18:G18)</f>
        <v>0</v>
      </c>
      <c r="I18" s="19" t="n">
        <f aca="false">SUM(C18,D18,E18,H18)</f>
        <v>0</v>
      </c>
    </row>
    <row r="19" customFormat="false" ht="15.75" hidden="false" customHeight="false" outlineLevel="0" collapsed="false">
      <c r="A19" s="27"/>
      <c r="B19" s="21" t="s">
        <v>11</v>
      </c>
      <c r="C19" s="22" t="n">
        <f aca="false">SUM(C17)-C18</f>
        <v>210001.71</v>
      </c>
      <c r="D19" s="22" t="n">
        <f aca="false">SUM(D17)-D18</f>
        <v>375252.58</v>
      </c>
      <c r="E19" s="22" t="n">
        <f aca="false">SUM(E17)-E18</f>
        <v>-190780.04</v>
      </c>
      <c r="F19" s="22" t="n">
        <f aca="false">SUM(F17)-F18</f>
        <v>-2650.97</v>
      </c>
      <c r="G19" s="22" t="n">
        <f aca="false">SUM(G17)-G18</f>
        <v>-185614.11</v>
      </c>
      <c r="H19" s="23" t="n">
        <f aca="false">SUM(H17)-H18</f>
        <v>-188265.08</v>
      </c>
      <c r="I19" s="24" t="n">
        <f aca="false">SUM(I17)-I18</f>
        <v>206209.17</v>
      </c>
    </row>
    <row r="20" customFormat="false" ht="15.75" hidden="false" customHeight="false" outlineLevel="0" collapsed="false">
      <c r="A20" s="26" t="s">
        <v>17</v>
      </c>
      <c r="B20" s="11" t="s">
        <v>9</v>
      </c>
      <c r="C20" s="12" t="n">
        <v>1915.11</v>
      </c>
      <c r="D20" s="12" t="n">
        <v>0</v>
      </c>
      <c r="E20" s="12" t="n">
        <v>-455.1</v>
      </c>
      <c r="F20" s="12" t="n">
        <v>53.96</v>
      </c>
      <c r="G20" s="12" t="n">
        <v>0</v>
      </c>
      <c r="H20" s="13" t="n">
        <f aca="false">SUM(F20:G20)</f>
        <v>53.96</v>
      </c>
      <c r="I20" s="14" t="n">
        <f aca="false">SUM(C20,D20,E20,H20)</f>
        <v>1513.97</v>
      </c>
    </row>
    <row r="21" customFormat="false" ht="15" hidden="false" customHeight="false" outlineLevel="0" collapsed="false">
      <c r="A21" s="25" t="str">
        <f aca="false">A20&amp;"-"&amp;B21</f>
        <v>GEOG-Minus ABCI</v>
      </c>
      <c r="B21" s="16" t="s">
        <v>10</v>
      </c>
      <c r="C21" s="17" t="n">
        <v>0</v>
      </c>
      <c r="D21" s="17" t="n">
        <v>0</v>
      </c>
      <c r="E21" s="17" t="n">
        <v>0</v>
      </c>
      <c r="F21" s="17" t="n">
        <v>0</v>
      </c>
      <c r="G21" s="17" t="n">
        <v>0</v>
      </c>
      <c r="H21" s="18" t="n">
        <f aca="false">SUM(F21:G21)</f>
        <v>0</v>
      </c>
      <c r="I21" s="19" t="n">
        <f aca="false">SUM(C21,D21,E21,H21)</f>
        <v>0</v>
      </c>
    </row>
    <row r="22" customFormat="false" ht="15.75" hidden="false" customHeight="false" outlineLevel="0" collapsed="false">
      <c r="A22" s="27"/>
      <c r="B22" s="21" t="s">
        <v>11</v>
      </c>
      <c r="C22" s="22" t="n">
        <f aca="false">SUM(C20)-C21</f>
        <v>1915.11</v>
      </c>
      <c r="D22" s="22" t="n">
        <f aca="false">SUM(D20)-D21</f>
        <v>0</v>
      </c>
      <c r="E22" s="22" t="n">
        <f aca="false">SUM(E20)-E21</f>
        <v>-455.1</v>
      </c>
      <c r="F22" s="22" t="n">
        <f aca="false">SUM(F20)-F21</f>
        <v>53.96</v>
      </c>
      <c r="G22" s="22" t="n">
        <f aca="false">SUM(G20)-G21</f>
        <v>0</v>
      </c>
      <c r="H22" s="23" t="n">
        <f aca="false">SUM(H20)-H21</f>
        <v>53.96</v>
      </c>
      <c r="I22" s="24" t="n">
        <f aca="false">SUM(I20)-I21</f>
        <v>1513.97</v>
      </c>
    </row>
    <row r="23" customFormat="false" ht="15.75" hidden="false" customHeight="false" outlineLevel="0" collapsed="false">
      <c r="A23" s="26" t="s">
        <v>18</v>
      </c>
      <c r="B23" s="11" t="s">
        <v>9</v>
      </c>
      <c r="C23" s="12" t="n">
        <v>414345.9</v>
      </c>
      <c r="D23" s="12" t="n">
        <v>725533</v>
      </c>
      <c r="E23" s="12" t="n">
        <v>-342555.16</v>
      </c>
      <c r="F23" s="12" t="n">
        <v>-8260.67</v>
      </c>
      <c r="G23" s="12" t="n">
        <v>-306775.7</v>
      </c>
      <c r="H23" s="13" t="n">
        <f aca="false">SUM(F23:G23)</f>
        <v>-315036.37</v>
      </c>
      <c r="I23" s="14" t="n">
        <f aca="false">SUM(C23,D23,E23,H23)</f>
        <v>482287.37</v>
      </c>
    </row>
    <row r="24" customFormat="false" ht="15" hidden="false" customHeight="false" outlineLevel="0" collapsed="false">
      <c r="A24" s="25" t="str">
        <f aca="false">A23&amp;"-"&amp;B24</f>
        <v>GAOB-Minus ABCI</v>
      </c>
      <c r="B24" s="16" t="s">
        <v>10</v>
      </c>
      <c r="C24" s="17" t="n">
        <v>19493.15</v>
      </c>
      <c r="D24" s="17" t="n">
        <v>33091</v>
      </c>
      <c r="E24" s="17" t="n">
        <v>-19304.8</v>
      </c>
      <c r="F24" s="17" t="n">
        <v>0.15</v>
      </c>
      <c r="G24" s="17" t="n">
        <v>-16341.86</v>
      </c>
      <c r="H24" s="18" t="n">
        <f aca="false">SUM(F24:G24)</f>
        <v>-16341.71</v>
      </c>
      <c r="I24" s="19" t="n">
        <f aca="false">SUM(C24,D24,E24,H24)</f>
        <v>16937.64</v>
      </c>
    </row>
    <row r="25" customFormat="false" ht="15.75" hidden="false" customHeight="false" outlineLevel="0" collapsed="false">
      <c r="A25" s="28"/>
      <c r="B25" s="16" t="s">
        <v>19</v>
      </c>
      <c r="C25" s="17" t="n">
        <v>-30368.68</v>
      </c>
      <c r="D25" s="17" t="n">
        <v>0</v>
      </c>
      <c r="E25" s="17" t="n">
        <v>715.44</v>
      </c>
      <c r="F25" s="17" t="n">
        <v>0</v>
      </c>
      <c r="G25" s="17" t="n">
        <v>0</v>
      </c>
      <c r="H25" s="18" t="n">
        <f aca="false">SUM(F25:G25)</f>
        <v>0</v>
      </c>
      <c r="I25" s="19" t="n">
        <f aca="false">SUM(C25,D25,E25,H25)</f>
        <v>-29653.24</v>
      </c>
    </row>
    <row r="26" customFormat="false" ht="15.75" hidden="false" customHeight="false" outlineLevel="0" collapsed="false">
      <c r="A26" s="27"/>
      <c r="B26" s="21" t="s">
        <v>11</v>
      </c>
      <c r="C26" s="22" t="n">
        <f aca="false">SUM(C23)-C24-C25</f>
        <v>425221.43</v>
      </c>
      <c r="D26" s="22" t="n">
        <f aca="false">SUM(D23)-D24-D25</f>
        <v>692442</v>
      </c>
      <c r="E26" s="22" t="n">
        <f aca="false">SUM(E23)-E24-E25</f>
        <v>-323965.8</v>
      </c>
      <c r="F26" s="22" t="n">
        <f aca="false">SUM(F23)-F24-F25</f>
        <v>-8260.82</v>
      </c>
      <c r="G26" s="22" t="n">
        <f aca="false">SUM(G23)-G24-G25</f>
        <v>-290433.84</v>
      </c>
      <c r="H26" s="23" t="n">
        <f aca="false">SUM(H23)-H24-H25</f>
        <v>-298694.66</v>
      </c>
      <c r="I26" s="24" t="n">
        <f aca="false">SUM(I23)-I24-I25</f>
        <v>495002.97</v>
      </c>
    </row>
    <row r="27" customFormat="false" ht="15.75" hidden="false" customHeight="false" outlineLevel="0" collapsed="false">
      <c r="A27" s="26" t="s">
        <v>20</v>
      </c>
      <c r="B27" s="11" t="s">
        <v>9</v>
      </c>
      <c r="C27" s="12" t="n">
        <v>-8883.8</v>
      </c>
      <c r="D27" s="12" t="n">
        <v>0</v>
      </c>
      <c r="E27" s="12" t="n">
        <v>-871.25</v>
      </c>
      <c r="F27" s="12" t="n">
        <v>95</v>
      </c>
      <c r="G27" s="12" t="n">
        <v>-23.75</v>
      </c>
      <c r="H27" s="13" t="n">
        <f aca="false">SUM(F27:G27)</f>
        <v>71.25</v>
      </c>
      <c r="I27" s="14" t="n">
        <f aca="false">SUM(C27,D27,E27,H27)</f>
        <v>-9683.8</v>
      </c>
    </row>
    <row r="28" customFormat="false" ht="15" hidden="false" customHeight="false" outlineLevel="0" collapsed="false">
      <c r="A28" s="25" t="str">
        <f aca="false">A27&amp;"-"&amp;B28</f>
        <v>GCFH-Minus ABCI</v>
      </c>
      <c r="B28" s="16" t="s">
        <v>10</v>
      </c>
      <c r="C28" s="17" t="n">
        <v>0</v>
      </c>
      <c r="D28" s="17" t="n">
        <v>0</v>
      </c>
      <c r="E28" s="17" t="n">
        <v>0</v>
      </c>
      <c r="F28" s="17" t="n">
        <v>0</v>
      </c>
      <c r="G28" s="17" t="n">
        <v>0</v>
      </c>
      <c r="H28" s="18" t="n">
        <f aca="false">SUM(F28:G28)</f>
        <v>0</v>
      </c>
      <c r="I28" s="19" t="n">
        <f aca="false">SUM(C28,D28,E28,H28)</f>
        <v>0</v>
      </c>
    </row>
    <row r="29" customFormat="false" ht="15.75" hidden="false" customHeight="false" outlineLevel="0" collapsed="false">
      <c r="A29" s="27"/>
      <c r="B29" s="21" t="s">
        <v>11</v>
      </c>
      <c r="C29" s="22" t="n">
        <f aca="false">SUM(C27)-C28</f>
        <v>-8883.8</v>
      </c>
      <c r="D29" s="22" t="n">
        <f aca="false">SUM(D27)-D28</f>
        <v>0</v>
      </c>
      <c r="E29" s="22" t="n">
        <f aca="false">SUM(E27)-E28</f>
        <v>-871.25</v>
      </c>
      <c r="F29" s="22" t="n">
        <f aca="false">SUM(F27)-F28</f>
        <v>95</v>
      </c>
      <c r="G29" s="22" t="n">
        <f aca="false">SUM(G27)-G28</f>
        <v>-23.75</v>
      </c>
      <c r="H29" s="23" t="n">
        <f aca="false">SUM(H27)-H28</f>
        <v>71.25</v>
      </c>
      <c r="I29" s="24" t="n">
        <f aca="false">SUM(I27)-I28</f>
        <v>-9683.8</v>
      </c>
    </row>
    <row r="30" customFormat="false" ht="15.75" hidden="false" customHeight="false" outlineLevel="0" collapsed="false">
      <c r="A30" s="26" t="s">
        <v>21</v>
      </c>
      <c r="B30" s="11" t="s">
        <v>9</v>
      </c>
      <c r="C30" s="12" t="n">
        <v>565231.13</v>
      </c>
      <c r="D30" s="12" t="n">
        <v>840116</v>
      </c>
      <c r="E30" s="12" t="n">
        <v>-328927.26</v>
      </c>
      <c r="F30" s="12" t="n">
        <v>-6216.01</v>
      </c>
      <c r="G30" s="12" t="n">
        <v>-436979.74</v>
      </c>
      <c r="H30" s="13" t="n">
        <f aca="false">SUM(F30:G30)</f>
        <v>-443195.75</v>
      </c>
      <c r="I30" s="14" t="n">
        <f aca="false">SUM(C30,D30,E30,H30)</f>
        <v>633224.12</v>
      </c>
    </row>
    <row r="31" customFormat="false" ht="15" hidden="false" customHeight="false" outlineLevel="0" collapsed="false">
      <c r="A31" s="25" t="str">
        <f aca="false">A30&amp;"-"&amp;B31</f>
        <v>GWOB-Minus ABCI</v>
      </c>
      <c r="B31" s="16" t="s">
        <v>10</v>
      </c>
      <c r="C31" s="17" t="n">
        <v>0</v>
      </c>
      <c r="D31" s="17" t="n">
        <v>0</v>
      </c>
      <c r="E31" s="17" t="n">
        <v>0</v>
      </c>
      <c r="F31" s="17" t="n">
        <v>0</v>
      </c>
      <c r="G31" s="17" t="n">
        <v>0</v>
      </c>
      <c r="H31" s="18" t="n">
        <f aca="false">SUM(F31:G31)</f>
        <v>0</v>
      </c>
      <c r="I31" s="19" t="n">
        <f aca="false">SUM(C31,D31,E31,H31)</f>
        <v>0</v>
      </c>
    </row>
    <row r="32" customFormat="false" ht="15.75" hidden="false" customHeight="false" outlineLevel="0" collapsed="false">
      <c r="A32" s="27"/>
      <c r="B32" s="21" t="s">
        <v>11</v>
      </c>
      <c r="C32" s="22" t="n">
        <f aca="false">SUM(C30)-C31</f>
        <v>565231.13</v>
      </c>
      <c r="D32" s="22" t="n">
        <f aca="false">SUM(D30)-D31</f>
        <v>840116</v>
      </c>
      <c r="E32" s="22" t="n">
        <f aca="false">SUM(E30)-E31</f>
        <v>-328927.26</v>
      </c>
      <c r="F32" s="22" t="n">
        <f aca="false">SUM(F30)-F31</f>
        <v>-6216.01</v>
      </c>
      <c r="G32" s="22" t="n">
        <f aca="false">SUM(G30)-G31</f>
        <v>-436979.74</v>
      </c>
      <c r="H32" s="23" t="n">
        <f aca="false">SUM(H30)-H31</f>
        <v>-443195.75</v>
      </c>
      <c r="I32" s="24" t="n">
        <f aca="false">SUM(I30)-I31</f>
        <v>633224.12</v>
      </c>
    </row>
    <row r="33" customFormat="false" ht="15.75" hidden="false" customHeight="false" outlineLevel="0" collapsed="false">
      <c r="A33" s="26" t="s">
        <v>22</v>
      </c>
      <c r="B33" s="11" t="s">
        <v>9</v>
      </c>
      <c r="C33" s="12" t="n">
        <v>0</v>
      </c>
      <c r="D33" s="12" t="n">
        <v>1017054.11</v>
      </c>
      <c r="E33" s="12" t="n">
        <v>-250739.61</v>
      </c>
      <c r="F33" s="12" t="n">
        <v>-192</v>
      </c>
      <c r="G33" s="12" t="n">
        <v>-251264.62</v>
      </c>
      <c r="H33" s="13" t="n">
        <f aca="false">SUM(F33:G33)</f>
        <v>-251456.62</v>
      </c>
      <c r="I33" s="14" t="n">
        <f aca="false">SUM(C33,D33,E33,H33)</f>
        <v>514857.88</v>
      </c>
    </row>
    <row r="34" customFormat="false" ht="15" hidden="false" customHeight="false" outlineLevel="0" collapsed="false">
      <c r="A34" s="25" t="str">
        <f aca="false">A33&amp;"-"&amp;B34</f>
        <v>MGYN-Minus ABCI</v>
      </c>
      <c r="B34" s="16" t="s">
        <v>10</v>
      </c>
      <c r="C34" s="17" t="n">
        <v>0</v>
      </c>
      <c r="D34" s="17" t="n">
        <v>0</v>
      </c>
      <c r="E34" s="17" t="n">
        <v>0</v>
      </c>
      <c r="F34" s="17" t="n">
        <v>0</v>
      </c>
      <c r="G34" s="17" t="n">
        <v>0</v>
      </c>
      <c r="H34" s="18" t="n">
        <f aca="false">SUM(F34:G34)</f>
        <v>0</v>
      </c>
      <c r="I34" s="19" t="n">
        <f aca="false">SUM(C34,D34,E34,H34)</f>
        <v>0</v>
      </c>
    </row>
    <row r="35" customFormat="false" ht="15.75" hidden="false" customHeight="false" outlineLevel="0" collapsed="false">
      <c r="A35" s="27"/>
      <c r="B35" s="21" t="s">
        <v>11</v>
      </c>
      <c r="C35" s="22" t="n">
        <f aca="false">SUM(C33)-C34</f>
        <v>0</v>
      </c>
      <c r="D35" s="22" t="n">
        <f aca="false">SUM(D33)-D34</f>
        <v>1017054.11</v>
      </c>
      <c r="E35" s="22" t="n">
        <f aca="false">SUM(E33)-E34</f>
        <v>-250739.61</v>
      </c>
      <c r="F35" s="22" t="n">
        <f aca="false">SUM(F33)-F34</f>
        <v>-192</v>
      </c>
      <c r="G35" s="22" t="n">
        <f aca="false">SUM(G33)-G34</f>
        <v>-251264.62</v>
      </c>
      <c r="H35" s="23" t="n">
        <f aca="false">SUM(H33)-H34</f>
        <v>-251456.62</v>
      </c>
      <c r="I35" s="24" t="n">
        <f aca="false">SUM(I33)-I34</f>
        <v>514857.88</v>
      </c>
    </row>
    <row r="36" customFormat="false" ht="15.75" hidden="false" customHeight="false" outlineLevel="0" collapsed="false">
      <c r="A36" s="26" t="s">
        <v>23</v>
      </c>
      <c r="B36" s="11" t="s">
        <v>9</v>
      </c>
      <c r="C36" s="12" t="n">
        <v>456733.96</v>
      </c>
      <c r="D36" s="12" t="n">
        <v>899433.72</v>
      </c>
      <c r="E36" s="12" t="n">
        <v>-476015.1</v>
      </c>
      <c r="F36" s="12" t="n">
        <v>-1560.88</v>
      </c>
      <c r="G36" s="12" t="n">
        <v>-379952.51</v>
      </c>
      <c r="H36" s="13" t="n">
        <f aca="false">SUM(F36:G36)</f>
        <v>-381513.39</v>
      </c>
      <c r="I36" s="14" t="n">
        <f aca="false">SUM(C36,D36,E36,H36)</f>
        <v>498639.19</v>
      </c>
    </row>
    <row r="37" customFormat="false" ht="15" hidden="false" customHeight="false" outlineLevel="0" collapsed="false">
      <c r="A37" s="25" t="str">
        <f aca="false">A36&amp;"-"&amp;B37</f>
        <v>NAOG-Minus ABCI</v>
      </c>
      <c r="B37" s="16" t="s">
        <v>10</v>
      </c>
      <c r="C37" s="17" t="n">
        <v>9736.46</v>
      </c>
      <c r="D37" s="17" t="n">
        <v>18400</v>
      </c>
      <c r="E37" s="17" t="n">
        <v>-8910.04</v>
      </c>
      <c r="F37" s="17" t="n">
        <v>0</v>
      </c>
      <c r="G37" s="17" t="n">
        <v>-7944.17</v>
      </c>
      <c r="H37" s="18" t="n">
        <f aca="false">SUM(F37:G37)</f>
        <v>-7944.17</v>
      </c>
      <c r="I37" s="19" t="n">
        <f aca="false">SUM(C37,D37,E37,H37)</f>
        <v>11282.25</v>
      </c>
    </row>
    <row r="38" customFormat="false" ht="15.75" hidden="false" customHeight="false" outlineLevel="0" collapsed="false">
      <c r="A38" s="27"/>
      <c r="B38" s="21" t="s">
        <v>11</v>
      </c>
      <c r="C38" s="22" t="n">
        <f aca="false">SUM(C36)-C37</f>
        <v>446997.5</v>
      </c>
      <c r="D38" s="22" t="n">
        <f aca="false">SUM(D36)-D37</f>
        <v>881033.72</v>
      </c>
      <c r="E38" s="22" t="n">
        <f aca="false">SUM(E36)-E37</f>
        <v>-467105.06</v>
      </c>
      <c r="F38" s="22" t="n">
        <f aca="false">SUM(F36)-F37</f>
        <v>-1560.88</v>
      </c>
      <c r="G38" s="22" t="n">
        <f aca="false">SUM(G36)-G37</f>
        <v>-372008.34</v>
      </c>
      <c r="H38" s="23" t="n">
        <f aca="false">SUM(H36)-H37</f>
        <v>-373569.22</v>
      </c>
      <c r="I38" s="24" t="n">
        <f aca="false">SUM(I36)-I37</f>
        <v>487356.94</v>
      </c>
    </row>
    <row r="39" customFormat="false" ht="15.75" hidden="false" customHeight="false" outlineLevel="0" collapsed="false">
      <c r="A39" s="26" t="s">
        <v>24</v>
      </c>
      <c r="B39" s="11" t="s">
        <v>9</v>
      </c>
      <c r="C39" s="12" t="n">
        <v>977519.17</v>
      </c>
      <c r="D39" s="12" t="n">
        <v>1687988.53</v>
      </c>
      <c r="E39" s="12" t="n">
        <v>-838823.26</v>
      </c>
      <c r="F39" s="12" t="n">
        <v>-17772.13</v>
      </c>
      <c r="G39" s="12" t="n">
        <v>-783320.89</v>
      </c>
      <c r="H39" s="13" t="n">
        <f aca="false">SUM(F39:G39)</f>
        <v>-801093.02</v>
      </c>
      <c r="I39" s="14" t="n">
        <f aca="false">SUM(C39,D39,E39,H39)</f>
        <v>1025591.42</v>
      </c>
    </row>
    <row r="40" customFormat="false" ht="15" hidden="false" customHeight="false" outlineLevel="0" collapsed="false">
      <c r="A40" s="25" t="str">
        <f aca="false">A39&amp;"-"&amp;B40</f>
        <v>NAWS-Minus ABCI</v>
      </c>
      <c r="B40" s="16" t="s">
        <v>10</v>
      </c>
      <c r="C40" s="17" t="n">
        <v>12590.74</v>
      </c>
      <c r="D40" s="17" t="n">
        <v>18985</v>
      </c>
      <c r="E40" s="17" t="n">
        <v>-10755.36</v>
      </c>
      <c r="F40" s="17" t="n">
        <v>-471.55</v>
      </c>
      <c r="G40" s="17" t="n">
        <v>-8910.02</v>
      </c>
      <c r="H40" s="18" t="n">
        <f aca="false">SUM(F40:G40)</f>
        <v>-9381.57</v>
      </c>
      <c r="I40" s="19" t="n">
        <f aca="false">SUM(C40,D40,E40,H40)</f>
        <v>11438.81</v>
      </c>
    </row>
    <row r="41" customFormat="false" ht="15.75" hidden="false" customHeight="false" outlineLevel="0" collapsed="false">
      <c r="A41" s="27"/>
      <c r="B41" s="21" t="s">
        <v>11</v>
      </c>
      <c r="C41" s="22" t="n">
        <f aca="false">SUM(C39)-C40</f>
        <v>964928.43</v>
      </c>
      <c r="D41" s="22" t="n">
        <f aca="false">SUM(D39)-D40</f>
        <v>1669003.53</v>
      </c>
      <c r="E41" s="22" t="n">
        <f aca="false">SUM(E39)-E40</f>
        <v>-828067.9</v>
      </c>
      <c r="F41" s="22" t="n">
        <f aca="false">SUM(F39)-F40</f>
        <v>-17300.58</v>
      </c>
      <c r="G41" s="22" t="n">
        <f aca="false">SUM(G39)-G40</f>
        <v>-774410.87</v>
      </c>
      <c r="H41" s="23" t="n">
        <f aca="false">SUM(H39)-H40</f>
        <v>-791711.45</v>
      </c>
      <c r="I41" s="24" t="n">
        <f aca="false">SUM(I39)-I40</f>
        <v>1014152.61</v>
      </c>
    </row>
    <row r="42" customFormat="false" ht="15.75" hidden="false" customHeight="false" outlineLevel="0" collapsed="false">
      <c r="A42" s="28" t="s">
        <v>25</v>
      </c>
      <c r="B42" s="11" t="s">
        <v>9</v>
      </c>
      <c r="C42" s="12" t="n">
        <v>773944.34</v>
      </c>
      <c r="D42" s="12" t="n">
        <v>953164.4</v>
      </c>
      <c r="E42" s="12" t="n">
        <v>-452291.91</v>
      </c>
      <c r="F42" s="12" t="n">
        <v>551.97</v>
      </c>
      <c r="G42" s="12" t="n">
        <v>-459715.36</v>
      </c>
      <c r="H42" s="13" t="n">
        <f aca="false">SUM(F42:G42)</f>
        <v>-459163.39</v>
      </c>
      <c r="I42" s="14" t="n">
        <f aca="false">SUM(C42,D42,E42,H42)</f>
        <v>815653.44</v>
      </c>
    </row>
    <row r="43" customFormat="false" ht="15" hidden="false" customHeight="false" outlineLevel="0" collapsed="false">
      <c r="A43" s="25" t="str">
        <f aca="false">A42&amp;"-"&amp;B43</f>
        <v>NPOG-Minus ABCI</v>
      </c>
      <c r="B43" s="16" t="s">
        <v>10</v>
      </c>
      <c r="C43" s="17" t="n">
        <v>460</v>
      </c>
      <c r="D43" s="17" t="n">
        <v>0</v>
      </c>
      <c r="E43" s="17" t="n">
        <v>0</v>
      </c>
      <c r="F43" s="17" t="n">
        <v>0</v>
      </c>
      <c r="G43" s="17" t="n">
        <v>0</v>
      </c>
      <c r="H43" s="18" t="n">
        <f aca="false">SUM(F43:G43)</f>
        <v>0</v>
      </c>
      <c r="I43" s="19" t="n">
        <f aca="false">SUM(C43,D43,E43,H43)</f>
        <v>460</v>
      </c>
    </row>
    <row r="44" customFormat="false" ht="15.75" hidden="false" customHeight="false" outlineLevel="0" collapsed="false">
      <c r="A44" s="27"/>
      <c r="B44" s="21" t="s">
        <v>11</v>
      </c>
      <c r="C44" s="22" t="n">
        <f aca="false">SUM(C42)-C43</f>
        <v>773484.34</v>
      </c>
      <c r="D44" s="22" t="n">
        <f aca="false">SUM(D42)-D43</f>
        <v>953164.4</v>
      </c>
      <c r="E44" s="22" t="n">
        <f aca="false">SUM(E42)-E43</f>
        <v>-452291.91</v>
      </c>
      <c r="F44" s="22" t="n">
        <f aca="false">SUM(F42)-F43</f>
        <v>551.97</v>
      </c>
      <c r="G44" s="22" t="n">
        <f aca="false">SUM(G42)-G43</f>
        <v>-459715.36</v>
      </c>
      <c r="H44" s="23" t="n">
        <f aca="false">SUM(H42)-H43</f>
        <v>-459163.39</v>
      </c>
      <c r="I44" s="24" t="n">
        <f aca="false">SUM(I42)-I43</f>
        <v>815193.44</v>
      </c>
    </row>
    <row r="45" customFormat="false" ht="15.75" hidden="false" customHeight="false" outlineLevel="0" collapsed="false">
      <c r="A45" s="26" t="s">
        <v>26</v>
      </c>
      <c r="B45" s="11" t="s">
        <v>9</v>
      </c>
      <c r="C45" s="12" t="n">
        <v>1027210.05</v>
      </c>
      <c r="D45" s="12" t="n">
        <v>1125780.35</v>
      </c>
      <c r="E45" s="12" t="n">
        <v>-652772.8</v>
      </c>
      <c r="F45" s="12" t="n">
        <v>-5664.95</v>
      </c>
      <c r="G45" s="12" t="n">
        <v>-600754.82</v>
      </c>
      <c r="H45" s="13" t="n">
        <f aca="false">SUM(F45:G45)</f>
        <v>-606419.77</v>
      </c>
      <c r="I45" s="14" t="n">
        <f aca="false">SUM(C45,D45,E45,H45)</f>
        <v>893797.83</v>
      </c>
    </row>
    <row r="46" customFormat="false" ht="15" hidden="false" customHeight="false" outlineLevel="0" collapsed="false">
      <c r="A46" s="25" t="str">
        <f aca="false">A45&amp;"-"&amp;B46</f>
        <v>NSNP-Minus ABCI</v>
      </c>
      <c r="B46" s="16" t="s">
        <v>10</v>
      </c>
      <c r="C46" s="17" t="n">
        <v>14277.79</v>
      </c>
      <c r="D46" s="17" t="n">
        <v>35391</v>
      </c>
      <c r="E46" s="17" t="n">
        <v>-17007.86</v>
      </c>
      <c r="F46" s="17" t="n">
        <v>0</v>
      </c>
      <c r="G46" s="17" t="n">
        <v>-14275.49</v>
      </c>
      <c r="H46" s="18" t="n">
        <f aca="false">SUM(F46:G46)</f>
        <v>-14275.49</v>
      </c>
      <c r="I46" s="19" t="n">
        <f aca="false">SUM(C46,D46,E46,H46)</f>
        <v>18385.44</v>
      </c>
    </row>
    <row r="47" customFormat="false" ht="15.75" hidden="false" customHeight="false" outlineLevel="0" collapsed="false">
      <c r="A47" s="27"/>
      <c r="B47" s="21" t="s">
        <v>11</v>
      </c>
      <c r="C47" s="22" t="n">
        <f aca="false">SUM(C45)-C46</f>
        <v>1012932.26</v>
      </c>
      <c r="D47" s="22" t="n">
        <f aca="false">SUM(D45)-D46</f>
        <v>1090389.35</v>
      </c>
      <c r="E47" s="22" t="n">
        <f aca="false">SUM(E45)-E46</f>
        <v>-635764.94</v>
      </c>
      <c r="F47" s="22" t="n">
        <f aca="false">SUM(F45)-F46</f>
        <v>-5664.95</v>
      </c>
      <c r="G47" s="22" t="n">
        <f aca="false">SUM(G45)-G46</f>
        <v>-586479.33</v>
      </c>
      <c r="H47" s="23" t="n">
        <f aca="false">SUM(H45)-H46</f>
        <v>-592144.28</v>
      </c>
      <c r="I47" s="24" t="n">
        <f aca="false">SUM(I45)-I46</f>
        <v>875412.39</v>
      </c>
    </row>
    <row r="48" customFormat="false" ht="15.75" hidden="false" customHeight="false" outlineLevel="0" collapsed="false">
      <c r="A48" s="26" t="s">
        <v>27</v>
      </c>
      <c r="B48" s="11" t="s">
        <v>9</v>
      </c>
      <c r="C48" s="12" t="n">
        <v>1608141.7</v>
      </c>
      <c r="D48" s="12" t="n">
        <v>2258281.66</v>
      </c>
      <c r="E48" s="12" t="n">
        <v>-1393507.52</v>
      </c>
      <c r="F48" s="12" t="n">
        <v>-13895.89</v>
      </c>
      <c r="G48" s="12" t="n">
        <v>-1141572.67</v>
      </c>
      <c r="H48" s="13" t="n">
        <f aca="false">SUM(F48:G48)</f>
        <v>-1155468.56</v>
      </c>
      <c r="I48" s="14" t="n">
        <f aca="false">SUM(C48,D48,E48,H48)</f>
        <v>1317447.28</v>
      </c>
    </row>
    <row r="49" customFormat="false" ht="15" hidden="false" customHeight="false" outlineLevel="0" collapsed="false">
      <c r="A49" s="25" t="str">
        <f aca="false">A48&amp;"-"&amp;B49</f>
        <v>OBGA-Minus ABCI</v>
      </c>
      <c r="B49" s="16" t="s">
        <v>10</v>
      </c>
      <c r="C49" s="17" t="n">
        <v>0</v>
      </c>
      <c r="D49" s="17" t="n">
        <v>0</v>
      </c>
      <c r="E49" s="17" t="n">
        <v>0</v>
      </c>
      <c r="F49" s="17" t="n">
        <v>0</v>
      </c>
      <c r="G49" s="17" t="n">
        <v>0</v>
      </c>
      <c r="H49" s="18" t="n">
        <f aca="false">SUM(F49:G49)</f>
        <v>0</v>
      </c>
      <c r="I49" s="19" t="n">
        <f aca="false">SUM(C49,D49,E49,H49)</f>
        <v>0</v>
      </c>
    </row>
    <row r="50" customFormat="false" ht="15.75" hidden="false" customHeight="false" outlineLevel="0" collapsed="false">
      <c r="A50" s="27"/>
      <c r="B50" s="21" t="s">
        <v>11</v>
      </c>
      <c r="C50" s="22" t="n">
        <f aca="false">SUM(C48)-C49</f>
        <v>1608141.7</v>
      </c>
      <c r="D50" s="22" t="n">
        <f aca="false">SUM(D48)-D49</f>
        <v>2258281.66</v>
      </c>
      <c r="E50" s="22" t="n">
        <f aca="false">SUM(E48)-E49</f>
        <v>-1393507.52</v>
      </c>
      <c r="F50" s="22" t="n">
        <f aca="false">SUM(F48)-F49</f>
        <v>-13895.89</v>
      </c>
      <c r="G50" s="22" t="n">
        <f aca="false">SUM(G48)-G49</f>
        <v>-1141572.67</v>
      </c>
      <c r="H50" s="23" t="n">
        <f aca="false">SUM(H48)-H49</f>
        <v>-1155468.56</v>
      </c>
      <c r="I50" s="24" t="n">
        <f aca="false">SUM(I48)-I49</f>
        <v>1317447.28</v>
      </c>
    </row>
    <row r="51" customFormat="false" ht="15.75" hidden="false" customHeight="false" outlineLevel="0" collapsed="false">
      <c r="A51" s="26" t="s">
        <v>28</v>
      </c>
      <c r="B51" s="11" t="s">
        <v>9</v>
      </c>
      <c r="C51" s="12" t="n">
        <v>1885645.95</v>
      </c>
      <c r="D51" s="12" t="n">
        <v>1841903.75</v>
      </c>
      <c r="E51" s="12" t="n">
        <v>-905539.19</v>
      </c>
      <c r="F51" s="12" t="n">
        <v>-2212.81</v>
      </c>
      <c r="G51" s="12" t="n">
        <v>-905690.32</v>
      </c>
      <c r="H51" s="13" t="n">
        <f aca="false">SUM(F51:G51)</f>
        <v>-907903.13</v>
      </c>
      <c r="I51" s="14" t="n">
        <f aca="false">SUM(C51,D51,E51,H51)</f>
        <v>1914107.38</v>
      </c>
    </row>
    <row r="52" customFormat="false" ht="15" hidden="false" customHeight="false" outlineLevel="0" collapsed="false">
      <c r="A52" s="25" t="str">
        <f aca="false">A51&amp;"-"&amp;B52</f>
        <v>OGAM-Minus ABCI</v>
      </c>
      <c r="B52" s="16" t="s">
        <v>10</v>
      </c>
      <c r="C52" s="17" t="n">
        <v>0</v>
      </c>
      <c r="D52" s="17" t="n">
        <v>0</v>
      </c>
      <c r="E52" s="17" t="n">
        <v>0</v>
      </c>
      <c r="F52" s="17" t="n">
        <v>0</v>
      </c>
      <c r="G52" s="17" t="n">
        <v>0</v>
      </c>
      <c r="H52" s="18" t="n">
        <f aca="false">SUM(F52:G52)</f>
        <v>0</v>
      </c>
      <c r="I52" s="19" t="n">
        <f aca="false">SUM(C52,D52,E52,H52)</f>
        <v>0</v>
      </c>
    </row>
    <row r="53" customFormat="false" ht="15.75" hidden="false" customHeight="false" outlineLevel="0" collapsed="false">
      <c r="A53" s="27"/>
      <c r="B53" s="21" t="s">
        <v>11</v>
      </c>
      <c r="C53" s="22" t="n">
        <f aca="false">SUM(C51)-C52</f>
        <v>1885645.95</v>
      </c>
      <c r="D53" s="22" t="n">
        <f aca="false">SUM(D51)-D52</f>
        <v>1841903.75</v>
      </c>
      <c r="E53" s="22" t="n">
        <f aca="false">SUM(E51)-E52</f>
        <v>-905539.19</v>
      </c>
      <c r="F53" s="22" t="n">
        <f aca="false">SUM(F51)-F52</f>
        <v>-2212.81</v>
      </c>
      <c r="G53" s="22" t="n">
        <f aca="false">SUM(G51)-G52</f>
        <v>-905690.32</v>
      </c>
      <c r="H53" s="23" t="n">
        <f aca="false">SUM(H51)-H52</f>
        <v>-907903.13</v>
      </c>
      <c r="I53" s="24" t="n">
        <f aca="false">SUM(I51)-I52</f>
        <v>1914107.38</v>
      </c>
    </row>
    <row r="54" customFormat="false" ht="15.75" hidden="false" customHeight="false" outlineLevel="0" collapsed="false">
      <c r="A54" s="26" t="s">
        <v>29</v>
      </c>
      <c r="B54" s="11" t="s">
        <v>9</v>
      </c>
      <c r="C54" s="12" t="n">
        <v>1391790.21</v>
      </c>
      <c r="D54" s="12" t="n">
        <v>2097989.14</v>
      </c>
      <c r="E54" s="12" t="n">
        <v>-1176612.99</v>
      </c>
      <c r="F54" s="12" t="n">
        <v>-8050.51</v>
      </c>
      <c r="G54" s="12" t="n">
        <v>-1112836.6</v>
      </c>
      <c r="H54" s="13" t="n">
        <f aca="false">SUM(F54:G54)</f>
        <v>-1120887.11</v>
      </c>
      <c r="I54" s="14" t="n">
        <f aca="false">SUM(C54,D54,E54,H54)</f>
        <v>1192279.25</v>
      </c>
    </row>
    <row r="55" customFormat="false" ht="15" hidden="false" customHeight="false" outlineLevel="0" collapsed="false">
      <c r="A55" s="25" t="str">
        <f aca="false">A54&amp;"-"&amp;B55</f>
        <v>PWC-Minus ABCI</v>
      </c>
      <c r="B55" s="16" t="s">
        <v>10</v>
      </c>
      <c r="C55" s="17" t="n">
        <v>11030.84</v>
      </c>
      <c r="D55" s="17" t="n">
        <v>14260</v>
      </c>
      <c r="E55" s="17" t="n">
        <v>-9029.82</v>
      </c>
      <c r="F55" s="17" t="n">
        <v>0</v>
      </c>
      <c r="G55" s="17" t="n">
        <v>-7771.68</v>
      </c>
      <c r="H55" s="18" t="n">
        <f aca="false">SUM(F55:G55)</f>
        <v>-7771.68</v>
      </c>
      <c r="I55" s="19" t="n">
        <f aca="false">SUM(C55,D55,E55,H55)</f>
        <v>8489.34</v>
      </c>
    </row>
    <row r="56" customFormat="false" ht="15.75" hidden="false" customHeight="false" outlineLevel="0" collapsed="false">
      <c r="A56" s="27"/>
      <c r="B56" s="21" t="s">
        <v>11</v>
      </c>
      <c r="C56" s="22" t="n">
        <f aca="false">SUM(C54)-C55</f>
        <v>1380759.37</v>
      </c>
      <c r="D56" s="22" t="n">
        <f aca="false">SUM(D54)-D55</f>
        <v>2083729.14</v>
      </c>
      <c r="E56" s="22" t="n">
        <f aca="false">SUM(E54)-E55</f>
        <v>-1167583.17</v>
      </c>
      <c r="F56" s="22" t="n">
        <f aca="false">SUM(F54)-F55</f>
        <v>-8050.51</v>
      </c>
      <c r="G56" s="22" t="n">
        <f aca="false">SUM(G54)-G55</f>
        <v>-1105064.92</v>
      </c>
      <c r="H56" s="23" t="n">
        <f aca="false">SUM(H54)-H55</f>
        <v>-1113115.43</v>
      </c>
      <c r="I56" s="24" t="n">
        <f aca="false">SUM(I54)-I55</f>
        <v>1183789.91</v>
      </c>
    </row>
    <row r="57" customFormat="false" ht="15.75" hidden="false" customHeight="false" outlineLevel="0" collapsed="false">
      <c r="A57" s="26" t="s">
        <v>30</v>
      </c>
      <c r="B57" s="11" t="s">
        <v>9</v>
      </c>
      <c r="C57" s="12" t="n">
        <v>123025.66</v>
      </c>
      <c r="D57" s="12" t="n">
        <v>124209.05</v>
      </c>
      <c r="E57" s="12" t="n">
        <v>-54172.84</v>
      </c>
      <c r="F57" s="12" t="n">
        <v>-12939.07</v>
      </c>
      <c r="G57" s="12" t="n">
        <v>-63648.78</v>
      </c>
      <c r="H57" s="13" t="n">
        <f aca="false">SUM(F57:G57)</f>
        <v>-76587.85</v>
      </c>
      <c r="I57" s="14" t="n">
        <f aca="false">SUM(C57,D57,E57,H57)</f>
        <v>116474.02</v>
      </c>
    </row>
    <row r="58" customFormat="false" ht="15" hidden="false" customHeight="false" outlineLevel="0" collapsed="false">
      <c r="A58" s="25" t="str">
        <f aca="false">A57&amp;"-"&amp;B58</f>
        <v>RBOG-Minus ABCI</v>
      </c>
      <c r="B58" s="16" t="s">
        <v>10</v>
      </c>
      <c r="C58" s="17" t="n">
        <v>970.28</v>
      </c>
      <c r="D58" s="17" t="n">
        <v>1840</v>
      </c>
      <c r="E58" s="17" t="n">
        <v>-1054.18</v>
      </c>
      <c r="F58" s="17" t="n">
        <v>0</v>
      </c>
      <c r="G58" s="17" t="n">
        <v>-1050.32</v>
      </c>
      <c r="H58" s="18" t="n">
        <f aca="false">SUM(F58:G58)</f>
        <v>-1050.32</v>
      </c>
      <c r="I58" s="19" t="n">
        <f aca="false">SUM(C58,D58,E58,H58)</f>
        <v>705.78</v>
      </c>
    </row>
    <row r="59" customFormat="false" ht="14.25" hidden="false" customHeight="false" outlineLevel="0" collapsed="false">
      <c r="A59" s="29"/>
      <c r="B59" s="21" t="s">
        <v>11</v>
      </c>
      <c r="C59" s="22" t="n">
        <f aca="false">SUM(C57)-C58</f>
        <v>122055.38</v>
      </c>
      <c r="D59" s="22" t="n">
        <f aca="false">SUM(D57)-D58</f>
        <v>122369.05</v>
      </c>
      <c r="E59" s="22" t="n">
        <f aca="false">SUM(E57)-E58</f>
        <v>-53118.66</v>
      </c>
      <c r="F59" s="22" t="n">
        <f aca="false">SUM(F57)-F58</f>
        <v>-12939.07</v>
      </c>
      <c r="G59" s="22" t="n">
        <f aca="false">SUM(G57)-G58</f>
        <v>-62598.46</v>
      </c>
      <c r="H59" s="23" t="n">
        <f aca="false">SUM(H57)-H58</f>
        <v>-75537.53</v>
      </c>
      <c r="I59" s="24" t="n">
        <f aca="false">SUM(I57)-I58</f>
        <v>115768.24</v>
      </c>
    </row>
    <row r="60" customFormat="false" ht="15.75" hidden="false" customHeight="false" outlineLevel="0" collapsed="false">
      <c r="A60" s="26" t="s">
        <v>31</v>
      </c>
      <c r="B60" s="11" t="s">
        <v>9</v>
      </c>
      <c r="C60" s="12" t="n">
        <v>1732948.65</v>
      </c>
      <c r="D60" s="12" t="n">
        <v>1867210.08</v>
      </c>
      <c r="E60" s="12" t="n">
        <v>-1102981.98</v>
      </c>
      <c r="F60" s="12" t="n">
        <v>-12118.49</v>
      </c>
      <c r="G60" s="12" t="n">
        <v>-986244.58</v>
      </c>
      <c r="H60" s="13" t="n">
        <f aca="false">SUM(F60:G60)</f>
        <v>-998363.07</v>
      </c>
      <c r="I60" s="14" t="n">
        <f aca="false">SUM(C60,D60,E60,H60)</f>
        <v>1498813.68</v>
      </c>
    </row>
    <row r="61" customFormat="false" ht="15" hidden="false" customHeight="false" outlineLevel="0" collapsed="false">
      <c r="A61" s="25" t="str">
        <f aca="false">A60&amp;"-"&amp;B61</f>
        <v>ROS-Minus ABCI</v>
      </c>
      <c r="B61" s="16" t="s">
        <v>10</v>
      </c>
      <c r="C61" s="17" t="n">
        <v>16339.32</v>
      </c>
      <c r="D61" s="17" t="n">
        <v>30050</v>
      </c>
      <c r="E61" s="17" t="n">
        <v>-15029.23</v>
      </c>
      <c r="F61" s="17" t="n">
        <v>0</v>
      </c>
      <c r="G61" s="17" t="n">
        <v>-15035.65</v>
      </c>
      <c r="H61" s="18" t="n">
        <f aca="false">SUM(F61:G61)</f>
        <v>-15035.65</v>
      </c>
      <c r="I61" s="19" t="n">
        <f aca="false">SUM(C61,D61,E61,H61)</f>
        <v>16324.44</v>
      </c>
    </row>
    <row r="62" customFormat="false" ht="15.75" hidden="false" customHeight="false" outlineLevel="0" collapsed="false">
      <c r="A62" s="27"/>
      <c r="B62" s="21" t="s">
        <v>11</v>
      </c>
      <c r="C62" s="22" t="n">
        <f aca="false">SUM(C60)-C61</f>
        <v>1716609.33</v>
      </c>
      <c r="D62" s="22" t="n">
        <f aca="false">SUM(D60)-D61</f>
        <v>1837160.08</v>
      </c>
      <c r="E62" s="22" t="n">
        <f aca="false">SUM(E60)-E61</f>
        <v>-1087952.75</v>
      </c>
      <c r="F62" s="22" t="n">
        <f aca="false">SUM(F60)-F61</f>
        <v>-12118.49</v>
      </c>
      <c r="G62" s="22" t="n">
        <f aca="false">SUM(G60)-G61</f>
        <v>-971208.93</v>
      </c>
      <c r="H62" s="23" t="n">
        <f aca="false">SUM(H60)-H61</f>
        <v>-983327.42</v>
      </c>
      <c r="I62" s="24" t="n">
        <f aca="false">SUM(I60)-I61</f>
        <v>1482489.24</v>
      </c>
    </row>
    <row r="63" customFormat="false" ht="15.75" hidden="false" customHeight="false" outlineLevel="0" collapsed="false">
      <c r="A63" s="26" t="s">
        <v>32</v>
      </c>
      <c r="B63" s="11" t="s">
        <v>9</v>
      </c>
      <c r="C63" s="12" t="n">
        <v>332439.82</v>
      </c>
      <c r="D63" s="12" t="n">
        <v>333660.33</v>
      </c>
      <c r="E63" s="12" t="n">
        <v>-132942.36</v>
      </c>
      <c r="F63" s="12" t="n">
        <v>-13705.21</v>
      </c>
      <c r="G63" s="12" t="n">
        <v>-201959.57</v>
      </c>
      <c r="H63" s="13" t="n">
        <f aca="false">SUM(F63:G63)</f>
        <v>-215664.78</v>
      </c>
      <c r="I63" s="14" t="n">
        <f aca="false">SUM(C63,D63,E63,H63)</f>
        <v>317493.01</v>
      </c>
    </row>
    <row r="64" customFormat="false" ht="15" hidden="false" customHeight="false" outlineLevel="0" collapsed="false">
      <c r="A64" s="25" t="str">
        <f aca="false">A63&amp;"-"&amp;B64</f>
        <v>SWH-Minus ABCI</v>
      </c>
      <c r="B64" s="16" t="s">
        <v>10</v>
      </c>
      <c r="C64" s="17" t="n">
        <v>1455.29</v>
      </c>
      <c r="D64" s="17" t="n">
        <v>460</v>
      </c>
      <c r="E64" s="17" t="n">
        <v>-591.65</v>
      </c>
      <c r="F64" s="17" t="n">
        <v>0.4</v>
      </c>
      <c r="G64" s="17" t="n">
        <v>-788.75</v>
      </c>
      <c r="H64" s="18" t="n">
        <f aca="false">SUM(F64:G64)</f>
        <v>-788.35</v>
      </c>
      <c r="I64" s="19" t="n">
        <f aca="false">SUM(C64,D64,E64,H64)</f>
        <v>535.29</v>
      </c>
    </row>
    <row r="65" customFormat="false" ht="15.75" hidden="false" customHeight="false" outlineLevel="0" collapsed="false">
      <c r="A65" s="27"/>
      <c r="B65" s="21" t="s">
        <v>11</v>
      </c>
      <c r="C65" s="22" t="n">
        <f aca="false">SUM(C63)-C64</f>
        <v>330984.53</v>
      </c>
      <c r="D65" s="22" t="n">
        <f aca="false">SUM(D63)-D64</f>
        <v>333200.33</v>
      </c>
      <c r="E65" s="22" t="n">
        <f aca="false">SUM(E63)-E64</f>
        <v>-132350.71</v>
      </c>
      <c r="F65" s="22" t="n">
        <f aca="false">SUM(F63)-F64</f>
        <v>-13705.61</v>
      </c>
      <c r="G65" s="22" t="n">
        <f aca="false">SUM(G63)-G64</f>
        <v>-201170.82</v>
      </c>
      <c r="H65" s="23" t="n">
        <f aca="false">SUM(H63)-H64</f>
        <v>-214876.43</v>
      </c>
      <c r="I65" s="24" t="n">
        <f aca="false">SUM(I63)-I64</f>
        <v>316957.72</v>
      </c>
    </row>
    <row r="66" customFormat="false" ht="15.75" hidden="false" customHeight="false" outlineLevel="0" collapsed="false">
      <c r="A66" s="28" t="s">
        <v>33</v>
      </c>
      <c r="B66" s="11" t="s">
        <v>9</v>
      </c>
      <c r="C66" s="12" t="n">
        <v>406638.65</v>
      </c>
      <c r="D66" s="12" t="n">
        <v>781176.87</v>
      </c>
      <c r="E66" s="12" t="n">
        <v>-309230.56</v>
      </c>
      <c r="F66" s="12" t="n">
        <v>-528.45</v>
      </c>
      <c r="G66" s="12" t="n">
        <v>-434841.37</v>
      </c>
      <c r="H66" s="13" t="n">
        <f aca="false">SUM(F66:G66)</f>
        <v>-435369.82</v>
      </c>
      <c r="I66" s="14" t="n">
        <f aca="false">SUM(C66,D66,E66,H66)</f>
        <v>443215.14</v>
      </c>
    </row>
    <row r="67" customFormat="false" ht="15" hidden="false" customHeight="false" outlineLevel="0" collapsed="false">
      <c r="A67" s="25" t="str">
        <f aca="false">A66&amp;"-"&amp;B67</f>
        <v>TWGG-Minus ABCI</v>
      </c>
      <c r="B67" s="16" t="s">
        <v>10</v>
      </c>
      <c r="C67" s="17" t="n">
        <v>0</v>
      </c>
      <c r="D67" s="17" t="n">
        <v>0</v>
      </c>
      <c r="E67" s="17" t="n">
        <v>0</v>
      </c>
      <c r="F67" s="17" t="n">
        <v>0</v>
      </c>
      <c r="G67" s="17" t="n">
        <v>0</v>
      </c>
      <c r="H67" s="18" t="n">
        <f aca="false">SUM(F67:G67)</f>
        <v>0</v>
      </c>
      <c r="I67" s="19" t="n">
        <f aca="false">SUM(C67,D67,E67,H67)</f>
        <v>0</v>
      </c>
    </row>
    <row r="68" customFormat="false" ht="15.75" hidden="false" customHeight="false" outlineLevel="0" collapsed="false">
      <c r="A68" s="28"/>
      <c r="B68" s="21" t="s">
        <v>11</v>
      </c>
      <c r="C68" s="22" t="n">
        <f aca="false">SUM(C66)-C67</f>
        <v>406638.65</v>
      </c>
      <c r="D68" s="22" t="n">
        <f aca="false">SUM(D66)-D67</f>
        <v>781176.87</v>
      </c>
      <c r="E68" s="22" t="n">
        <f aca="false">SUM(E66)-E67</f>
        <v>-309230.56</v>
      </c>
      <c r="F68" s="22" t="n">
        <f aca="false">SUM(F66)-F67</f>
        <v>-528.45</v>
      </c>
      <c r="G68" s="22" t="n">
        <f aca="false">SUM(G66)-G67</f>
        <v>-434841.37</v>
      </c>
      <c r="H68" s="23" t="n">
        <f aca="false">SUM(H66)-H67</f>
        <v>-435369.82</v>
      </c>
      <c r="I68" s="24" t="n">
        <f aca="false">SUM(I66)-I67</f>
        <v>443215.14</v>
      </c>
    </row>
    <row r="69" customFormat="false" ht="15.75" hidden="false" customHeight="false" outlineLevel="0" collapsed="false">
      <c r="A69" s="26" t="s">
        <v>34</v>
      </c>
      <c r="B69" s="11" t="s">
        <v>9</v>
      </c>
      <c r="C69" s="12" t="n">
        <v>856056.29</v>
      </c>
      <c r="D69" s="12" t="n">
        <v>1219393.9</v>
      </c>
      <c r="E69" s="12" t="n">
        <v>-588671.59</v>
      </c>
      <c r="F69" s="12" t="n">
        <v>-2580.61</v>
      </c>
      <c r="G69" s="12" t="n">
        <v>-501402.79</v>
      </c>
      <c r="H69" s="13" t="n">
        <f aca="false">SUM(F69:G69)</f>
        <v>-503983.4</v>
      </c>
      <c r="I69" s="14" t="n">
        <f aca="false">SUM(C69,D69,E69,H69)</f>
        <v>982795.2</v>
      </c>
    </row>
    <row r="70" customFormat="false" ht="15" hidden="false" customHeight="false" outlineLevel="0" collapsed="false">
      <c r="A70" s="25" t="str">
        <f aca="false">A69&amp;"-"&amp;B70</f>
        <v>WHA-Minus ABCI</v>
      </c>
      <c r="B70" s="16" t="s">
        <v>10</v>
      </c>
      <c r="C70" s="17" t="n">
        <v>0</v>
      </c>
      <c r="D70" s="17" t="n">
        <v>0</v>
      </c>
      <c r="E70" s="17" t="n">
        <v>0</v>
      </c>
      <c r="F70" s="17" t="n">
        <v>0</v>
      </c>
      <c r="G70" s="17" t="n">
        <v>0</v>
      </c>
      <c r="H70" s="18" t="n">
        <f aca="false">SUM(F70:G70)</f>
        <v>0</v>
      </c>
      <c r="I70" s="19" t="n">
        <f aca="false">SUM(C70,D70,E70,H70)</f>
        <v>0</v>
      </c>
    </row>
    <row r="71" customFormat="false" ht="14.25" hidden="false" customHeight="false" outlineLevel="0" collapsed="false">
      <c r="A71" s="29"/>
      <c r="B71" s="21" t="s">
        <v>11</v>
      </c>
      <c r="C71" s="22" t="n">
        <f aca="false">SUM(C69)-C70</f>
        <v>856056.29</v>
      </c>
      <c r="D71" s="22" t="n">
        <f aca="false">SUM(D69)-D70</f>
        <v>1219393.9</v>
      </c>
      <c r="E71" s="22" t="n">
        <f aca="false">SUM(E69)-E70</f>
        <v>-588671.59</v>
      </c>
      <c r="F71" s="22" t="n">
        <f aca="false">SUM(F69)-F70</f>
        <v>-2580.61</v>
      </c>
      <c r="G71" s="22" t="n">
        <f aca="false">SUM(G69)-G70</f>
        <v>-501402.79</v>
      </c>
      <c r="H71" s="23" t="n">
        <f aca="false">SUM(H69)-H70</f>
        <v>-503983.4</v>
      </c>
      <c r="I71" s="24" t="n">
        <f aca="false">SUM(I69)-I70</f>
        <v>982795.2</v>
      </c>
    </row>
    <row r="72" customFormat="false" ht="15" hidden="false" customHeight="false" outlineLevel="0" collapsed="false"/>
    <row r="73" customFormat="false" ht="15" hidden="false" customHeight="false" outlineLevel="0" collapsed="false">
      <c r="A73" s="30" t="s">
        <v>35</v>
      </c>
      <c r="B73" s="30"/>
      <c r="C73" s="31" t="n">
        <f aca="false">SUM(C2,C5,C8,C11,C14,C17,C23,C27,C30,C20,C33,C36,C39,C42,C45,C48,C51,C54,C57,C60,C63,C66,C69)</f>
        <v>14283778.67</v>
      </c>
      <c r="D73" s="31" t="n">
        <f aca="false">SUM(D2,D5,D8,D11,D14,D17,D23,D27,D30,D20,D33,D36,D39,D42,D45,D48,D51,D54,D57,D60,D63,D66,D69)</f>
        <v>20656000.22</v>
      </c>
      <c r="E73" s="31" t="n">
        <f aca="false">SUM(E2,E5,E8,E11,E14,E17,E23,E27,E30,E20,E33,E36,E39,E42,E45,E48,E51,E54,E57,E60,E63,E66,E69)</f>
        <v>-10583982.84</v>
      </c>
      <c r="F73" s="31" t="n">
        <f aca="false">SUM(F2,F5,F8,F11,F14,F17,F23,F27,F30,F20,F33,F36,F39,F42,F45,F48,F51,F54,F57,F60,F63,F66,F69)</f>
        <v>-124058.84</v>
      </c>
      <c r="G73" s="31" t="n">
        <f aca="false">SUM(G2,G5,G8,G11,G14,G17,G23,G27,G30,G20,G33,G36,G39,G42,G45,G48,G51,G54,G57,G60,G63,G66,G69)</f>
        <v>-9938584.42</v>
      </c>
      <c r="H73" s="32" t="n">
        <f aca="false">SUM(H2,H5,H8,H11,H14,H17,H23,H27,H30,H20,H33,H36,H39,H42,H45,H48,H51,H54,H57,H60,H63,H66,H69)</f>
        <v>-10062643.26</v>
      </c>
      <c r="I73" s="33" t="n">
        <f aca="false">SUM(I2,I5,I8,I11,I14,I17,I23,I27,I30,I20,I33,I36,I39,I42,I45,I48,I51,I54,I57,I60,I63,I66,I69)</f>
        <v>14293152.79</v>
      </c>
    </row>
    <row r="74" customFormat="false" ht="15" hidden="false" customHeight="false" outlineLevel="0" collapsed="false">
      <c r="A74" s="34" t="s">
        <v>36</v>
      </c>
      <c r="B74" s="34"/>
      <c r="C74" s="35" t="n">
        <f aca="false">SUM(C3,C6,C9,C12,C15,C18,C21,C24,C28,C31,C34,C37,C40,C43,C46,C49,C52,C55,C58,C61,C64,C67,C70)</f>
        <v>95665.48</v>
      </c>
      <c r="D74" s="35" t="n">
        <f aca="false">SUM(D3,D6,D9,D12,D15,D18,D21,D24,D28,D31,D34,D37,D40,D43,D46,D49,D52,D55,D58,D61,D64,D67,D70)</f>
        <v>165817</v>
      </c>
      <c r="E74" s="35" t="n">
        <f aca="false">SUM(E3,E6,E9,E12,E15,E18,E21,E24,E28,E31,E34,E37,E40,E43,E46,E49,E52,E55,E58,E61,E64,E67,E70)</f>
        <v>-89041.03</v>
      </c>
      <c r="F74" s="35" t="n">
        <f aca="false">SUM(F3,F6,F9,F12,F15,F18,F21,F24,F28,F31,F34,F37,F40,F43,F46,F49,F52,F55,F58,F61,F64,F67,F70)</f>
        <v>-470.51</v>
      </c>
      <c r="G74" s="35" t="n">
        <f aca="false">SUM(G3,G6,G9,G12,G15,G18,G21,G24,G28,G31,G34,G37,G40,G43,G46,G49,G52,G55,G58,G61,G64,G67,G70)</f>
        <v>-78552.77</v>
      </c>
      <c r="H74" s="36" t="n">
        <f aca="false">SUM(H3,H6,H9,H12,H15,H18,H21,H24,H28,H31,H34,H37,H40,H43,H46,H49,H52,H55,H58,H61,H64,H67,H70)</f>
        <v>-79023.28</v>
      </c>
      <c r="I74" s="37" t="n">
        <f aca="false">SUM(I3,I6,I9,I12,I15,I18,I21,I24,I28,I31,I34,I37,I40,I43,I46,I49,I52,I55,I58,I61,I64,I67,I70)</f>
        <v>93418.17</v>
      </c>
    </row>
    <row r="75" customFormat="false" ht="15" hidden="false" customHeight="false" outlineLevel="0" collapsed="false">
      <c r="A75" s="34" t="s">
        <v>37</v>
      </c>
      <c r="B75" s="34"/>
      <c r="C75" s="35" t="n">
        <f aca="false">SUM(C25)</f>
        <v>-30368.68</v>
      </c>
      <c r="D75" s="35" t="n">
        <f aca="false">SUM(D25)</f>
        <v>0</v>
      </c>
      <c r="E75" s="35" t="n">
        <f aca="false">SUM(E25)</f>
        <v>715.44</v>
      </c>
      <c r="F75" s="35" t="n">
        <f aca="false">SUM(F25)</f>
        <v>0</v>
      </c>
      <c r="G75" s="35" t="n">
        <f aca="false">SUM(G25)</f>
        <v>0</v>
      </c>
      <c r="H75" s="36" t="n">
        <f aca="false">SUM(H25)</f>
        <v>0</v>
      </c>
      <c r="I75" s="37" t="n">
        <f aca="false">SUM(I25)</f>
        <v>-29653.24</v>
      </c>
    </row>
    <row r="76" customFormat="false" ht="15.75" hidden="false" customHeight="false" outlineLevel="0" collapsed="false">
      <c r="A76" s="38" t="s">
        <v>38</v>
      </c>
      <c r="B76" s="38"/>
      <c r="C76" s="39" t="n">
        <f aca="false">SUM(C4,C7,C10,C13,C16,C19,C26,C29,C22,C32,C35,C38,C41,C44,C47,C50,C53,C56,C59,C62,C65,C68,C71)</f>
        <v>14218481.87</v>
      </c>
      <c r="D76" s="39" t="n">
        <f aca="false">SUM(D4,D7,D10,D13,D16,D19,D26,D29,D22,D32,D35,D38,D41,D44,D47,D50,D53,D56,D59,D62,D65,D68,D71)</f>
        <v>20490183.22</v>
      </c>
      <c r="E76" s="39" t="n">
        <f aca="false">SUM(E4,E7,E10,E13,E16,E19,E26,E29,E22,E32,E35,E38,E41,E44,E47,E50,E53,E56,E59,E62,E65,E68,E71)</f>
        <v>-10495657.25</v>
      </c>
      <c r="F76" s="39" t="n">
        <f aca="false">SUM(F4,F7,F10,F13,F16,F19,F26,F29,F22,F32,F35,F38,F41,F44,F47,F50,F53,F56,F59,F62,F65,F68,F71)</f>
        <v>-123588.33</v>
      </c>
      <c r="G76" s="39" t="n">
        <f aca="false">SUM(G4,G7,G10,G13,G16,G19,G26,G29,G22,G32,G35,G38,G41,G44,G47,G50,G53,G56,G59,G62,G65,G68,G71)</f>
        <v>-9860031.65</v>
      </c>
      <c r="H76" s="40" t="n">
        <f aca="false">SUM(H4,H7,H10,H13,H16,H19,H26,H29,H22,H32,H35,H38,H41,H44,H47,H50,H53,H56,H59,H62,H65,H68,H71)</f>
        <v>-9983619.98</v>
      </c>
      <c r="I76" s="41" t="n">
        <f aca="false">SUM(I4,I7,I10,I13,I16,I19,I26,I29,I22,I32,I35,I38,I41,I44,I47,I50,I53,I56,I59,I62,I65,I68,I71)</f>
        <v>14229387.86</v>
      </c>
    </row>
    <row r="78" customFormat="false" ht="15" hidden="false" customHeight="false" outlineLevel="0" collapsed="false">
      <c r="A78" s="42" t="s">
        <v>39</v>
      </c>
      <c r="B78" s="43"/>
      <c r="C78" s="44"/>
      <c r="D78" s="44"/>
      <c r="E78" s="44"/>
      <c r="F78" s="44"/>
      <c r="G78" s="44"/>
      <c r="H78" s="44"/>
      <c r="I78" s="45"/>
    </row>
    <row r="79" customFormat="false" ht="15" hidden="false" customHeight="false" outlineLevel="0" collapsed="false">
      <c r="A79" s="46" t="s">
        <v>40</v>
      </c>
      <c r="B79" s="46"/>
      <c r="C79" s="47" t="n">
        <f aca="false">SUM(C73)</f>
        <v>14283778.67</v>
      </c>
      <c r="D79" s="47" t="n">
        <f aca="false">SUM(D73)</f>
        <v>20656000.22</v>
      </c>
      <c r="E79" s="47" t="n">
        <f aca="false">SUM(E73)</f>
        <v>-10583982.84</v>
      </c>
      <c r="F79" s="47" t="n">
        <f aca="false">SUM(F73)</f>
        <v>-124058.84</v>
      </c>
      <c r="G79" s="47" t="n">
        <f aca="false">SUM(G73)</f>
        <v>-9938584.42</v>
      </c>
      <c r="H79" s="32" t="n">
        <f aca="false">SUM(H73)</f>
        <v>-10062643.26</v>
      </c>
      <c r="I79" s="48" t="n">
        <f aca="false">SUM(I73)</f>
        <v>14293152.79</v>
      </c>
    </row>
    <row r="80" customFormat="false" ht="14.25" hidden="false" customHeight="false" outlineLevel="0" collapsed="false">
      <c r="A80" s="49" t="s">
        <v>41</v>
      </c>
      <c r="B80" s="50"/>
      <c r="C80" s="51" t="n">
        <f aca="false">SUM(C27)</f>
        <v>-8883.8</v>
      </c>
      <c r="D80" s="51" t="n">
        <f aca="false">SUM(D27)</f>
        <v>0</v>
      </c>
      <c r="E80" s="51" t="n">
        <f aca="false">SUM(E27)</f>
        <v>-871.25</v>
      </c>
      <c r="F80" s="51" t="n">
        <f aca="false">SUM(F27)</f>
        <v>95</v>
      </c>
      <c r="G80" s="51" t="n">
        <f aca="false">SUM(G27)</f>
        <v>-23.75</v>
      </c>
      <c r="H80" s="36" t="n">
        <f aca="false">SUM(H27)</f>
        <v>71.25</v>
      </c>
      <c r="I80" s="52" t="n">
        <f aca="false">SUM(I27)</f>
        <v>-9683.8</v>
      </c>
    </row>
    <row r="81" customFormat="false" ht="15" hidden="false" customHeight="false" outlineLevel="0" collapsed="false">
      <c r="A81" s="49" t="s">
        <v>42</v>
      </c>
      <c r="B81" s="50"/>
      <c r="C81" s="53" t="n">
        <f aca="false">SUM(C20)</f>
        <v>1915.11</v>
      </c>
      <c r="D81" s="53" t="n">
        <f aca="false">SUM(D20)</f>
        <v>0</v>
      </c>
      <c r="E81" s="53" t="n">
        <f aca="false">SUM(E20)</f>
        <v>-455.1</v>
      </c>
      <c r="F81" s="53" t="n">
        <f aca="false">SUM(F20)</f>
        <v>53.96</v>
      </c>
      <c r="G81" s="53" t="n">
        <f aca="false">SUM(G20)</f>
        <v>0</v>
      </c>
      <c r="H81" s="40" t="n">
        <f aca="false">SUM(H20)</f>
        <v>53.96</v>
      </c>
      <c r="I81" s="54" t="n">
        <f aca="false">SUM(I20)</f>
        <v>1513.97</v>
      </c>
    </row>
    <row r="82" customFormat="false" ht="14.25" hidden="false" customHeight="false" outlineLevel="0" collapsed="false">
      <c r="A82" s="55"/>
      <c r="B82" s="56" t="s">
        <v>43</v>
      </c>
      <c r="C82" s="57" t="n">
        <f aca="false">SUM(C79)-C80-C81</f>
        <v>14290747.36</v>
      </c>
      <c r="D82" s="57" t="n">
        <f aca="false">SUM(D79)-D80-D81</f>
        <v>20656000.22</v>
      </c>
      <c r="E82" s="57" t="n">
        <f aca="false">SUM(E79)-E80-E81</f>
        <v>-10582656.49</v>
      </c>
      <c r="F82" s="57" t="n">
        <f aca="false">SUM(F79)-F80-F81</f>
        <v>-124207.8</v>
      </c>
      <c r="G82" s="57" t="n">
        <f aca="false">SUM(G79)-G80-G81</f>
        <v>-9938560.67</v>
      </c>
      <c r="H82" s="58" t="n">
        <f aca="false">SUM(H79)-H80-H81</f>
        <v>-10062768.47</v>
      </c>
      <c r="I82" s="59" t="n">
        <f aca="false">SUM(I79)-I80-I81</f>
        <v>14301322.62</v>
      </c>
    </row>
    <row r="83" customFormat="false" ht="14.25" hidden="false" customHeight="false" outlineLevel="0" collapsed="false">
      <c r="C83" s="60"/>
      <c r="D83" s="60"/>
      <c r="E83" s="60"/>
      <c r="F83" s="60"/>
      <c r="G83" s="60"/>
      <c r="H83" s="60"/>
      <c r="I83" s="60"/>
    </row>
    <row r="84" customFormat="false" ht="14.25" hidden="false" customHeight="false" outlineLevel="0" collapsed="false">
      <c r="A84" s="42"/>
      <c r="B84" s="43"/>
      <c r="C84" s="47" t="n">
        <f aca="false">SUM(C82)</f>
        <v>14290747.36</v>
      </c>
      <c r="D84" s="47" t="n">
        <f aca="false">SUM(D82)</f>
        <v>20656000.22</v>
      </c>
      <c r="E84" s="47" t="n">
        <f aca="false">SUM(E82)</f>
        <v>-10582656.49</v>
      </c>
      <c r="F84" s="47" t="n">
        <f aca="false">SUM(F82)</f>
        <v>-124207.8</v>
      </c>
      <c r="G84" s="47" t="n">
        <f aca="false">SUM(G82)</f>
        <v>-9938560.67</v>
      </c>
      <c r="H84" s="61" t="n">
        <f aca="false">SUM(H82)</f>
        <v>-10062768.47</v>
      </c>
      <c r="I84" s="48" t="n">
        <f aca="false">SUM(I82)</f>
        <v>14301322.62</v>
      </c>
    </row>
    <row r="85" customFormat="false" ht="14.25" hidden="false" customHeight="false" outlineLevel="0" collapsed="false">
      <c r="A85" s="49"/>
      <c r="B85" s="50" t="s">
        <v>44</v>
      </c>
      <c r="C85" s="51" t="n">
        <f aca="false">SUM(C4)</f>
        <v>57979.96</v>
      </c>
      <c r="D85" s="51" t="n">
        <f aca="false">SUM(D4)</f>
        <v>88203.15</v>
      </c>
      <c r="E85" s="51" t="n">
        <f aca="false">SUM(E4)</f>
        <v>-41635.56</v>
      </c>
      <c r="F85" s="51" t="n">
        <f aca="false">SUM(F4)</f>
        <v>326.16</v>
      </c>
      <c r="G85" s="51" t="n">
        <f aca="false">SUM(G4)</f>
        <v>-36535.26</v>
      </c>
      <c r="H85" s="62" t="n">
        <f aca="false">SUM(H4)</f>
        <v>-36209.1</v>
      </c>
      <c r="I85" s="52" t="n">
        <f aca="false">SUM(I4)</f>
        <v>68338.45</v>
      </c>
    </row>
    <row r="86" customFormat="false" ht="14.25" hidden="false" customHeight="false" outlineLevel="0" collapsed="false">
      <c r="A86" s="49"/>
      <c r="B86" s="50" t="s">
        <v>45</v>
      </c>
      <c r="C86" s="51" t="n">
        <f aca="false">SUM(C68)</f>
        <v>406638.65</v>
      </c>
      <c r="D86" s="51" t="n">
        <f aca="false">SUM(D68)</f>
        <v>781176.87</v>
      </c>
      <c r="E86" s="51" t="n">
        <f aca="false">SUM(E68)</f>
        <v>-309230.56</v>
      </c>
      <c r="F86" s="51" t="n">
        <f aca="false">SUM(F68)</f>
        <v>-528.45</v>
      </c>
      <c r="G86" s="51" t="n">
        <f aca="false">SUM(G68)</f>
        <v>-434841.37</v>
      </c>
      <c r="H86" s="62" t="n">
        <f aca="false">SUM(H68)</f>
        <v>-435369.82</v>
      </c>
      <c r="I86" s="52" t="n">
        <f aca="false">SUM(I68)</f>
        <v>443215.14</v>
      </c>
    </row>
    <row r="87" customFormat="false" ht="15" hidden="false" customHeight="false" outlineLevel="0" collapsed="false">
      <c r="A87" s="49"/>
      <c r="B87" s="50" t="s">
        <v>46</v>
      </c>
      <c r="C87" s="53" t="n">
        <f aca="false">SUM(C35)</f>
        <v>0</v>
      </c>
      <c r="D87" s="53" t="n">
        <f aca="false">SUM(D35)</f>
        <v>1017054.11</v>
      </c>
      <c r="E87" s="53" t="n">
        <f aca="false">SUM(E35)</f>
        <v>-250739.61</v>
      </c>
      <c r="F87" s="53" t="n">
        <f aca="false">SUM(F35)</f>
        <v>-192</v>
      </c>
      <c r="G87" s="53" t="n">
        <f aca="false">SUM(G35)</f>
        <v>-251264.62</v>
      </c>
      <c r="H87" s="63" t="n">
        <f aca="false">SUM(H35)</f>
        <v>-251456.62</v>
      </c>
      <c r="I87" s="54" t="n">
        <f aca="false">SUM(I35)</f>
        <v>514857.88</v>
      </c>
    </row>
    <row r="88" customFormat="false" ht="14.25" hidden="false" customHeight="false" outlineLevel="0" collapsed="false">
      <c r="A88" s="55"/>
      <c r="B88" s="56" t="s">
        <v>43</v>
      </c>
      <c r="C88" s="57" t="n">
        <f aca="false">SUM(C84)-C85-C86-C87</f>
        <v>13826128.75</v>
      </c>
      <c r="D88" s="57" t="n">
        <f aca="false">SUM(D84)-D85-D86-D87</f>
        <v>18769566.09</v>
      </c>
      <c r="E88" s="57" t="n">
        <f aca="false">SUM(E84)-E85-E86-E87</f>
        <v>-9981050.76</v>
      </c>
      <c r="F88" s="57" t="n">
        <f aca="false">SUM(F84)-F85-F86-F87</f>
        <v>-123813.51</v>
      </c>
      <c r="G88" s="57" t="n">
        <f aca="false">SUM(G84)-G85-G86-G87</f>
        <v>-9215919.42</v>
      </c>
      <c r="H88" s="64" t="n">
        <f aca="false">SUM(H84)-H85-H86-H87</f>
        <v>-9339732.93</v>
      </c>
      <c r="I88" s="59" t="n">
        <f aca="false">SUM(I84)-I85-I86-I87</f>
        <v>13274911.15</v>
      </c>
    </row>
    <row r="90" customFormat="false" ht="15" hidden="false" customHeight="false" outlineLevel="0" collapsed="false">
      <c r="A90" s="65" t="s">
        <v>47</v>
      </c>
      <c r="B90" s="66"/>
      <c r="C90" s="66"/>
      <c r="D90" s="66"/>
      <c r="E90" s="66"/>
      <c r="F90" s="66"/>
      <c r="G90" s="66"/>
      <c r="H90" s="66"/>
      <c r="I90" s="67"/>
    </row>
    <row r="91" customFormat="false" ht="15" hidden="false" customHeight="false" outlineLevel="0" collapsed="false">
      <c r="A91" s="68"/>
      <c r="B91" s="69"/>
      <c r="C91" s="70" t="s">
        <v>1</v>
      </c>
      <c r="D91" s="70" t="s">
        <v>2</v>
      </c>
      <c r="E91" s="70" t="s">
        <v>3</v>
      </c>
      <c r="F91" s="70" t="s">
        <v>48</v>
      </c>
      <c r="G91" s="71" t="s">
        <v>49</v>
      </c>
      <c r="H91" s="72" t="s">
        <v>6</v>
      </c>
      <c r="I91" s="73" t="s">
        <v>50</v>
      </c>
    </row>
    <row r="92" customFormat="false" ht="14.25" hidden="false" customHeight="false" outlineLevel="0" collapsed="false">
      <c r="A92" s="68"/>
      <c r="B92" s="65" t="s">
        <v>51</v>
      </c>
      <c r="C92" s="74" t="n">
        <f aca="false">SUM(C74)</f>
        <v>95665.48</v>
      </c>
      <c r="D92" s="74" t="n">
        <f aca="false">SUM(D74)</f>
        <v>165817</v>
      </c>
      <c r="E92" s="74" t="n">
        <f aca="false">SUM(E74)</f>
        <v>-89041.03</v>
      </c>
      <c r="F92" s="74" t="n">
        <f aca="false">SUM(F74)</f>
        <v>-470.51</v>
      </c>
      <c r="G92" s="74" t="n">
        <f aca="false">SUM(G74)</f>
        <v>-78552.77</v>
      </c>
      <c r="H92" s="75" t="n">
        <f aca="false">SUM(H74)</f>
        <v>-79023.28</v>
      </c>
      <c r="I92" s="76" t="n">
        <f aca="false">SUM(I74)</f>
        <v>93418.17</v>
      </c>
    </row>
    <row r="93" customFormat="false" ht="14.25" hidden="false" customHeight="false" outlineLevel="0" collapsed="false">
      <c r="A93" s="68"/>
      <c r="B93" s="68" t="s">
        <v>8</v>
      </c>
      <c r="C93" s="77" t="n">
        <f aca="false">SUM(C4)</f>
        <v>57979.96</v>
      </c>
      <c r="D93" s="77" t="n">
        <f aca="false">SUM(D4)</f>
        <v>88203.15</v>
      </c>
      <c r="E93" s="77" t="n">
        <f aca="false">SUM(E4)</f>
        <v>-41635.56</v>
      </c>
      <c r="F93" s="77" t="n">
        <f aca="false">SUM(F4)</f>
        <v>326.16</v>
      </c>
      <c r="G93" s="77" t="n">
        <f aca="false">SUM(G4)</f>
        <v>-36535.26</v>
      </c>
      <c r="H93" s="36" t="n">
        <f aca="false">SUM(H4)</f>
        <v>-36209.1</v>
      </c>
      <c r="I93" s="78" t="n">
        <f aca="false">SUM(I4)</f>
        <v>68338.45</v>
      </c>
    </row>
    <row r="94" customFormat="false" ht="14.25" hidden="false" customHeight="false" outlineLevel="0" collapsed="false">
      <c r="A94" s="79"/>
      <c r="B94" s="68" t="s">
        <v>12</v>
      </c>
      <c r="C94" s="77" t="n">
        <f aca="false">SUM(C7)</f>
        <v>464269.78</v>
      </c>
      <c r="D94" s="77" t="n">
        <f aca="false">SUM(D7)</f>
        <v>537781.89</v>
      </c>
      <c r="E94" s="77" t="n">
        <f aca="false">SUM(E7)</f>
        <v>-306552.25</v>
      </c>
      <c r="F94" s="77" t="n">
        <f aca="false">SUM(F7)</f>
        <v>-9324.23</v>
      </c>
      <c r="G94" s="77" t="n">
        <f aca="false">SUM(G7)</f>
        <v>-271447.42</v>
      </c>
      <c r="H94" s="36" t="n">
        <f aca="false">SUM(H7)</f>
        <v>-280771.65</v>
      </c>
      <c r="I94" s="78" t="n">
        <f aca="false">SUM(I7)</f>
        <v>414727.77</v>
      </c>
    </row>
    <row r="95" customFormat="false" ht="14.25" hidden="false" customHeight="false" outlineLevel="0" collapsed="false">
      <c r="A95" s="68"/>
      <c r="B95" s="68" t="s">
        <v>13</v>
      </c>
      <c r="C95" s="77" t="n">
        <f aca="false">SUM(C10)</f>
        <v>354854.01</v>
      </c>
      <c r="D95" s="77" t="n">
        <f aca="false">SUM(D10)</f>
        <v>990483.37</v>
      </c>
      <c r="E95" s="77" t="n">
        <f aca="false">SUM(E10)</f>
        <v>-563030.28</v>
      </c>
      <c r="F95" s="77" t="n">
        <f aca="false">SUM(F10)</f>
        <v>-2606.39</v>
      </c>
      <c r="G95" s="77" t="n">
        <f aca="false">SUM(G10)</f>
        <v>-442298.13</v>
      </c>
      <c r="H95" s="36" t="n">
        <f aca="false">SUM(H10)</f>
        <v>-444904.52</v>
      </c>
      <c r="I95" s="78" t="n">
        <f aca="false">SUM(I10)</f>
        <v>337402.58</v>
      </c>
    </row>
    <row r="96" customFormat="false" ht="14.25" hidden="false" customHeight="false" outlineLevel="0" collapsed="false">
      <c r="A96" s="68"/>
      <c r="B96" s="68" t="s">
        <v>14</v>
      </c>
      <c r="C96" s="77" t="n">
        <f aca="false">SUM(C13)</f>
        <v>507409.54</v>
      </c>
      <c r="D96" s="77" t="n">
        <f aca="false">SUM(D13)</f>
        <v>765289.36</v>
      </c>
      <c r="E96" s="77" t="n">
        <f aca="false">SUM(E13)</f>
        <v>-404398.23</v>
      </c>
      <c r="F96" s="77" t="n">
        <f aca="false">SUM(F13)</f>
        <v>-3324.03</v>
      </c>
      <c r="G96" s="77" t="n">
        <f aca="false">SUM(G13)</f>
        <v>-361748.6</v>
      </c>
      <c r="H96" s="36" t="n">
        <f aca="false">SUM(H13)</f>
        <v>-365072.63</v>
      </c>
      <c r="I96" s="78" t="n">
        <f aca="false">SUM(I13)</f>
        <v>503228.04</v>
      </c>
    </row>
    <row r="97" customFormat="false" ht="14.25" hidden="false" customHeight="false" outlineLevel="0" collapsed="false">
      <c r="A97" s="68"/>
      <c r="B97" s="68" t="s">
        <v>15</v>
      </c>
      <c r="C97" s="77" t="n">
        <f aca="false">SUM(C16)</f>
        <v>135249.27</v>
      </c>
      <c r="D97" s="77" t="n">
        <f aca="false">SUM(D16)</f>
        <v>112754.98</v>
      </c>
      <c r="E97" s="77" t="n">
        <f aca="false">SUM(E16)</f>
        <v>-63117.91</v>
      </c>
      <c r="F97" s="77" t="n">
        <f aca="false">SUM(F16)</f>
        <v>-1483.12</v>
      </c>
      <c r="G97" s="77" t="n">
        <f aca="false">SUM(G16)</f>
        <v>-67522</v>
      </c>
      <c r="H97" s="36" t="n">
        <f aca="false">SUM(H16)</f>
        <v>-69005.12</v>
      </c>
      <c r="I97" s="78" t="n">
        <f aca="false">SUM(I16)</f>
        <v>115881.22</v>
      </c>
    </row>
    <row r="98" customFormat="false" ht="14.25" hidden="false" customHeight="false" outlineLevel="0" collapsed="false">
      <c r="A98" s="68"/>
      <c r="B98" s="68" t="s">
        <v>16</v>
      </c>
      <c r="C98" s="77" t="n">
        <f aca="false">SUM(C17)</f>
        <v>210001.71</v>
      </c>
      <c r="D98" s="77" t="n">
        <f aca="false">SUM(D17)</f>
        <v>375252.58</v>
      </c>
      <c r="E98" s="77" t="n">
        <f aca="false">SUM(E17)</f>
        <v>-190780.04</v>
      </c>
      <c r="F98" s="77" t="n">
        <f aca="false">SUM(F17)</f>
        <v>-2650.97</v>
      </c>
      <c r="G98" s="77" t="n">
        <f aca="false">SUM(G17)</f>
        <v>-185614.11</v>
      </c>
      <c r="H98" s="36" t="n">
        <f aca="false">SUM(H17)</f>
        <v>-188265.08</v>
      </c>
      <c r="I98" s="78" t="n">
        <f aca="false">SUM(I17)</f>
        <v>206209.17</v>
      </c>
    </row>
    <row r="99" customFormat="false" ht="14.25" hidden="false" customHeight="false" outlineLevel="0" collapsed="false">
      <c r="A99" s="68"/>
      <c r="B99" s="68" t="s">
        <v>18</v>
      </c>
      <c r="C99" s="77" t="n">
        <f aca="false">SUM(C26)</f>
        <v>425221.43</v>
      </c>
      <c r="D99" s="77" t="n">
        <f aca="false">SUM(D26)</f>
        <v>692442</v>
      </c>
      <c r="E99" s="77" t="n">
        <f aca="false">SUM(E26)</f>
        <v>-323965.8</v>
      </c>
      <c r="F99" s="77" t="n">
        <f aca="false">SUM(F26)</f>
        <v>-8260.82</v>
      </c>
      <c r="G99" s="77" t="n">
        <f aca="false">SUM(G26)</f>
        <v>-290433.84</v>
      </c>
      <c r="H99" s="36" t="n">
        <f aca="false">SUM(H26)</f>
        <v>-298694.66</v>
      </c>
      <c r="I99" s="78" t="n">
        <f aca="false">SUM(I26)</f>
        <v>495002.97</v>
      </c>
    </row>
    <row r="100" customFormat="false" ht="14.25" hidden="false" customHeight="false" outlineLevel="0" collapsed="false">
      <c r="A100" s="68"/>
      <c r="B100" s="68" t="s">
        <v>21</v>
      </c>
      <c r="C100" s="77" t="n">
        <f aca="false">SUM(C32)</f>
        <v>565231.13</v>
      </c>
      <c r="D100" s="77" t="n">
        <f aca="false">SUM(D32)</f>
        <v>840116</v>
      </c>
      <c r="E100" s="77" t="n">
        <f aca="false">SUM(E32)</f>
        <v>-328927.26</v>
      </c>
      <c r="F100" s="77" t="n">
        <f aca="false">SUM(F32)</f>
        <v>-6216.01</v>
      </c>
      <c r="G100" s="77" t="n">
        <f aca="false">SUM(G32)</f>
        <v>-436979.74</v>
      </c>
      <c r="H100" s="36" t="n">
        <f aca="false">SUM(H32)</f>
        <v>-443195.75</v>
      </c>
      <c r="I100" s="78" t="n">
        <f aca="false">SUM(I32)</f>
        <v>633224.12</v>
      </c>
    </row>
    <row r="101" customFormat="false" ht="14.25" hidden="false" customHeight="false" outlineLevel="0" collapsed="false">
      <c r="A101" s="68"/>
      <c r="B101" s="68" t="s">
        <v>22</v>
      </c>
      <c r="C101" s="77" t="n">
        <f aca="false">SUM(C35)</f>
        <v>0</v>
      </c>
      <c r="D101" s="77" t="n">
        <f aca="false">SUM(D35)</f>
        <v>1017054.11</v>
      </c>
      <c r="E101" s="77" t="n">
        <f aca="false">SUM(E35)</f>
        <v>-250739.61</v>
      </c>
      <c r="F101" s="77" t="n">
        <f aca="false">SUM(F35)</f>
        <v>-192</v>
      </c>
      <c r="G101" s="77" t="n">
        <f aca="false">SUM(G35)</f>
        <v>-251264.62</v>
      </c>
      <c r="H101" s="36" t="n">
        <f aca="false">SUM(H35)</f>
        <v>-251456.62</v>
      </c>
      <c r="I101" s="77" t="n">
        <f aca="false">SUM(I35)</f>
        <v>514857.88</v>
      </c>
    </row>
    <row r="102" customFormat="false" ht="14.25" hidden="false" customHeight="false" outlineLevel="0" collapsed="false">
      <c r="A102" s="68"/>
      <c r="B102" s="68" t="s">
        <v>23</v>
      </c>
      <c r="C102" s="77" t="n">
        <f aca="false">SUM(C38)</f>
        <v>446997.5</v>
      </c>
      <c r="D102" s="77" t="n">
        <f aca="false">SUM(D38)</f>
        <v>881033.72</v>
      </c>
      <c r="E102" s="77" t="n">
        <f aca="false">SUM(E38)</f>
        <v>-467105.06</v>
      </c>
      <c r="F102" s="77" t="n">
        <f aca="false">SUM(F38)</f>
        <v>-1560.88</v>
      </c>
      <c r="G102" s="77" t="n">
        <f aca="false">SUM(G38)</f>
        <v>-372008.34</v>
      </c>
      <c r="H102" s="36" t="n">
        <f aca="false">SUM(H38)</f>
        <v>-373569.22</v>
      </c>
      <c r="I102" s="78" t="n">
        <f aca="false">SUM(I38)</f>
        <v>487356.94</v>
      </c>
    </row>
    <row r="103" customFormat="false" ht="14.25" hidden="false" customHeight="false" outlineLevel="0" collapsed="false">
      <c r="A103" s="68"/>
      <c r="B103" s="68" t="s">
        <v>24</v>
      </c>
      <c r="C103" s="77" t="n">
        <f aca="false">SUM(C41)</f>
        <v>964928.43</v>
      </c>
      <c r="D103" s="77" t="n">
        <f aca="false">SUM(D41)</f>
        <v>1669003.53</v>
      </c>
      <c r="E103" s="77" t="n">
        <f aca="false">SUM(E41)</f>
        <v>-828067.9</v>
      </c>
      <c r="F103" s="77" t="n">
        <f aca="false">SUM(F41)</f>
        <v>-17300.58</v>
      </c>
      <c r="G103" s="77" t="n">
        <f aca="false">SUM(G41)</f>
        <v>-774410.87</v>
      </c>
      <c r="H103" s="36" t="n">
        <f aca="false">SUM(H41)</f>
        <v>-791711.45</v>
      </c>
      <c r="I103" s="78" t="n">
        <f aca="false">SUM(I41)</f>
        <v>1014152.61</v>
      </c>
    </row>
    <row r="104" customFormat="false" ht="14.25" hidden="false" customHeight="false" outlineLevel="0" collapsed="false">
      <c r="A104" s="68"/>
      <c r="B104" s="68" t="s">
        <v>25</v>
      </c>
      <c r="C104" s="77" t="n">
        <f aca="false">SUM(C44)</f>
        <v>773484.34</v>
      </c>
      <c r="D104" s="77" t="n">
        <f aca="false">SUM(D44)</f>
        <v>953164.4</v>
      </c>
      <c r="E104" s="77" t="n">
        <f aca="false">SUM(E44)</f>
        <v>-452291.91</v>
      </c>
      <c r="F104" s="77" t="n">
        <f aca="false">SUM(F44)</f>
        <v>551.97</v>
      </c>
      <c r="G104" s="77" t="n">
        <f aca="false">SUM(G44)</f>
        <v>-459715.36</v>
      </c>
      <c r="H104" s="36" t="n">
        <f aca="false">SUM(H44)</f>
        <v>-459163.39</v>
      </c>
      <c r="I104" s="78" t="n">
        <f aca="false">SUM(I44)</f>
        <v>815193.44</v>
      </c>
    </row>
    <row r="105" customFormat="false" ht="14.25" hidden="false" customHeight="false" outlineLevel="0" collapsed="false">
      <c r="A105" s="68"/>
      <c r="B105" s="68" t="s">
        <v>26</v>
      </c>
      <c r="C105" s="77" t="n">
        <f aca="false">SUM(C47)</f>
        <v>1012932.26</v>
      </c>
      <c r="D105" s="77" t="n">
        <f aca="false">SUM(D47)</f>
        <v>1090389.35</v>
      </c>
      <c r="E105" s="77" t="n">
        <f aca="false">SUM(E47)</f>
        <v>-635764.94</v>
      </c>
      <c r="F105" s="77" t="n">
        <f aca="false">SUM(F47)</f>
        <v>-5664.95</v>
      </c>
      <c r="G105" s="77" t="n">
        <f aca="false">SUM(G47)</f>
        <v>-586479.33</v>
      </c>
      <c r="H105" s="36" t="n">
        <f aca="false">SUM(H47)</f>
        <v>-592144.28</v>
      </c>
      <c r="I105" s="78" t="n">
        <f aca="false">SUM(I47)</f>
        <v>875412.39</v>
      </c>
    </row>
    <row r="106" customFormat="false" ht="14.25" hidden="false" customHeight="false" outlineLevel="0" collapsed="false">
      <c r="A106" s="68"/>
      <c r="B106" s="68" t="s">
        <v>27</v>
      </c>
      <c r="C106" s="77" t="n">
        <f aca="false">SUM(C50)</f>
        <v>1608141.7</v>
      </c>
      <c r="D106" s="77" t="n">
        <f aca="false">SUM(D50)</f>
        <v>2258281.66</v>
      </c>
      <c r="E106" s="77" t="n">
        <f aca="false">SUM(E50)</f>
        <v>-1393507.52</v>
      </c>
      <c r="F106" s="77" t="n">
        <f aca="false">SUM(F50)</f>
        <v>-13895.89</v>
      </c>
      <c r="G106" s="77" t="n">
        <f aca="false">SUM(G50)</f>
        <v>-1141572.67</v>
      </c>
      <c r="H106" s="36" t="n">
        <f aca="false">SUM(H50)</f>
        <v>-1155468.56</v>
      </c>
      <c r="I106" s="78" t="n">
        <f aca="false">SUM(I50)</f>
        <v>1317447.28</v>
      </c>
    </row>
    <row r="107" customFormat="false" ht="14.25" hidden="false" customHeight="false" outlineLevel="0" collapsed="false">
      <c r="A107" s="68"/>
      <c r="B107" s="68" t="s">
        <v>28</v>
      </c>
      <c r="C107" s="77" t="n">
        <f aca="false">SUM(C53)</f>
        <v>1885645.95</v>
      </c>
      <c r="D107" s="77" t="n">
        <f aca="false">SUM(D53)</f>
        <v>1841903.75</v>
      </c>
      <c r="E107" s="77" t="n">
        <f aca="false">SUM(E53)</f>
        <v>-905539.19</v>
      </c>
      <c r="F107" s="77" t="n">
        <f aca="false">SUM(F53)</f>
        <v>-2212.81</v>
      </c>
      <c r="G107" s="77" t="n">
        <f aca="false">SUM(G53)</f>
        <v>-905690.32</v>
      </c>
      <c r="H107" s="36" t="n">
        <f aca="false">SUM(H53)</f>
        <v>-907903.13</v>
      </c>
      <c r="I107" s="78" t="n">
        <f aca="false">SUM(I53)</f>
        <v>1914107.38</v>
      </c>
    </row>
    <row r="108" customFormat="false" ht="14.25" hidden="false" customHeight="false" outlineLevel="0" collapsed="false">
      <c r="A108" s="68"/>
      <c r="B108" s="68" t="s">
        <v>29</v>
      </c>
      <c r="C108" s="77" t="n">
        <f aca="false">SUM(C56)</f>
        <v>1380759.37</v>
      </c>
      <c r="D108" s="77" t="n">
        <f aca="false">SUM(D56)</f>
        <v>2083729.14</v>
      </c>
      <c r="E108" s="77" t="n">
        <f aca="false">SUM(E56)</f>
        <v>-1167583.17</v>
      </c>
      <c r="F108" s="77" t="n">
        <f aca="false">SUM(F56)</f>
        <v>-8050.51</v>
      </c>
      <c r="G108" s="77" t="n">
        <f aca="false">SUM(G56)</f>
        <v>-1105064.92</v>
      </c>
      <c r="H108" s="36" t="n">
        <f aca="false">SUM(H56)</f>
        <v>-1113115.43</v>
      </c>
      <c r="I108" s="78" t="n">
        <f aca="false">SUM(I56)</f>
        <v>1183789.91</v>
      </c>
    </row>
    <row r="109" customFormat="false" ht="14.25" hidden="false" customHeight="false" outlineLevel="0" collapsed="false">
      <c r="A109" s="68"/>
      <c r="B109" s="68" t="s">
        <v>30</v>
      </c>
      <c r="C109" s="77" t="n">
        <f aca="false">SUM(C59)</f>
        <v>122055.38</v>
      </c>
      <c r="D109" s="77" t="n">
        <f aca="false">SUM(D59)</f>
        <v>122369.05</v>
      </c>
      <c r="E109" s="77" t="n">
        <f aca="false">SUM(E59)</f>
        <v>-53118.66</v>
      </c>
      <c r="F109" s="77" t="n">
        <f aca="false">SUM(F59)</f>
        <v>-12939.07</v>
      </c>
      <c r="G109" s="77" t="n">
        <f aca="false">SUM(G59)</f>
        <v>-62598.46</v>
      </c>
      <c r="H109" s="36" t="n">
        <f aca="false">SUM(H59)</f>
        <v>-75537.53</v>
      </c>
      <c r="I109" s="78" t="n">
        <f aca="false">SUM(I59)</f>
        <v>115768.24</v>
      </c>
    </row>
    <row r="110" customFormat="false" ht="14.25" hidden="false" customHeight="false" outlineLevel="0" collapsed="false">
      <c r="A110" s="68"/>
      <c r="B110" s="68" t="s">
        <v>31</v>
      </c>
      <c r="C110" s="77" t="n">
        <f aca="false">SUM(C62)</f>
        <v>1716609.33</v>
      </c>
      <c r="D110" s="77" t="n">
        <f aca="false">SUM(D62)</f>
        <v>1837160.08</v>
      </c>
      <c r="E110" s="77" t="n">
        <f aca="false">SUM(E62)</f>
        <v>-1087952.75</v>
      </c>
      <c r="F110" s="77" t="n">
        <f aca="false">SUM(F62)</f>
        <v>-12118.49</v>
      </c>
      <c r="G110" s="77" t="n">
        <f aca="false">SUM(G62)</f>
        <v>-971208.93</v>
      </c>
      <c r="H110" s="36" t="n">
        <f aca="false">SUM(H62)</f>
        <v>-983327.42</v>
      </c>
      <c r="I110" s="78" t="n">
        <f aca="false">SUM(I62)</f>
        <v>1482489.24</v>
      </c>
    </row>
    <row r="111" customFormat="false" ht="14.25" hidden="false" customHeight="false" outlineLevel="0" collapsed="false">
      <c r="A111" s="68"/>
      <c r="B111" s="68" t="s">
        <v>32</v>
      </c>
      <c r="C111" s="77" t="n">
        <f aca="false">SUM(C65)</f>
        <v>330984.53</v>
      </c>
      <c r="D111" s="77" t="n">
        <f aca="false">SUM(D65)</f>
        <v>333200.33</v>
      </c>
      <c r="E111" s="77" t="n">
        <f aca="false">SUM(E65)</f>
        <v>-132350.71</v>
      </c>
      <c r="F111" s="77" t="n">
        <f aca="false">SUM(F65)</f>
        <v>-13705.61</v>
      </c>
      <c r="G111" s="77" t="n">
        <f aca="false">SUM(G65)</f>
        <v>-201170.82</v>
      </c>
      <c r="H111" s="36" t="n">
        <f aca="false">SUM(H65)</f>
        <v>-214876.43</v>
      </c>
      <c r="I111" s="78" t="n">
        <f aca="false">SUM(I65)</f>
        <v>316957.72</v>
      </c>
    </row>
    <row r="112" customFormat="false" ht="14.25" hidden="false" customHeight="false" outlineLevel="0" collapsed="false">
      <c r="A112" s="68"/>
      <c r="B112" s="68" t="s">
        <v>33</v>
      </c>
      <c r="C112" s="77" t="n">
        <f aca="false">SUM(C68)</f>
        <v>406638.65</v>
      </c>
      <c r="D112" s="77" t="n">
        <f aca="false">SUM(D68)</f>
        <v>781176.87</v>
      </c>
      <c r="E112" s="77" t="n">
        <f aca="false">SUM(E68)</f>
        <v>-309230.56</v>
      </c>
      <c r="F112" s="77" t="n">
        <f aca="false">SUM(F68)</f>
        <v>-528.45</v>
      </c>
      <c r="G112" s="77" t="n">
        <f aca="false">SUM(G68)</f>
        <v>-434841.37</v>
      </c>
      <c r="H112" s="36" t="n">
        <f aca="false">SUM(H68)</f>
        <v>-435369.82</v>
      </c>
      <c r="I112" s="78" t="n">
        <f aca="false">SUM(I68)</f>
        <v>443215.14</v>
      </c>
    </row>
    <row r="113" customFormat="false" ht="15" hidden="false" customHeight="false" outlineLevel="0" collapsed="false">
      <c r="A113" s="68"/>
      <c r="B113" s="68" t="s">
        <v>34</v>
      </c>
      <c r="C113" s="80" t="n">
        <f aca="false">SUM(C71)</f>
        <v>856056.29</v>
      </c>
      <c r="D113" s="80" t="n">
        <f aca="false">SUM(D71)</f>
        <v>1219393.9</v>
      </c>
      <c r="E113" s="80" t="n">
        <f aca="false">SUM(E71)</f>
        <v>-588671.59</v>
      </c>
      <c r="F113" s="80" t="n">
        <f aca="false">SUM(F71)</f>
        <v>-2580.61</v>
      </c>
      <c r="G113" s="80" t="n">
        <f aca="false">SUM(G71)</f>
        <v>-501402.79</v>
      </c>
      <c r="H113" s="40" t="n">
        <f aca="false">SUM(H71)</f>
        <v>-503983.4</v>
      </c>
      <c r="I113" s="81" t="n">
        <f aca="false">SUM(I71)</f>
        <v>982795.2</v>
      </c>
    </row>
    <row r="114" customFormat="false" ht="15" hidden="false" customHeight="false" outlineLevel="0" collapsed="false">
      <c r="A114" s="82"/>
      <c r="B114" s="82" t="s">
        <v>52</v>
      </c>
      <c r="C114" s="83" t="n">
        <f aca="false">SUM(C92:C113)</f>
        <v>14321116.04</v>
      </c>
      <c r="D114" s="83" t="n">
        <f aca="false">SUM(D92:D113)</f>
        <v>20656000.22</v>
      </c>
      <c r="E114" s="83" t="n">
        <f aca="false">SUM(E92:E113)</f>
        <v>-10583371.93</v>
      </c>
      <c r="F114" s="83" t="n">
        <f aca="false">SUM(F92:F113)</f>
        <v>-124207.8</v>
      </c>
      <c r="G114" s="83" t="n">
        <f aca="false">SUM(G92:G113)</f>
        <v>-9938560.67</v>
      </c>
      <c r="H114" s="40" t="n">
        <f aca="false">SUM(H92:H113)</f>
        <v>-10062768.47</v>
      </c>
      <c r="I114" s="84" t="n">
        <f aca="false">SUM(I92:I113)</f>
        <v>14330975.86</v>
      </c>
    </row>
    <row r="116" customFormat="false" ht="15" hidden="false" customHeight="false" outlineLevel="0" collapsed="false">
      <c r="A116" s="85" t="s">
        <v>53</v>
      </c>
      <c r="B116" s="85"/>
      <c r="C116" s="35" t="n">
        <f aca="false">SUM(C73)-C27-C75-C20</f>
        <v>14321116.04</v>
      </c>
      <c r="D116" s="35" t="n">
        <f aca="false">SUM(D73)-D27-D75-D20-D28-D21</f>
        <v>20656000.22</v>
      </c>
      <c r="E116" s="35" t="n">
        <f aca="false">SUM(E73)-E27-E75-E20</f>
        <v>-10583371.93</v>
      </c>
      <c r="F116" s="35" t="n">
        <f aca="false">SUM(F73)-F27-F75-F20</f>
        <v>-124207.8</v>
      </c>
      <c r="G116" s="35" t="n">
        <f aca="false">SUM(G73)-G27-G75-G20</f>
        <v>-9938560.67</v>
      </c>
      <c r="H116" s="62" t="n">
        <f aca="false">SUM(H73)-H27-H75-H20</f>
        <v>-10062768.47</v>
      </c>
      <c r="I116" s="35" t="n">
        <f aca="false">SUM(I73)-I27-I75-I20</f>
        <v>14330975.86</v>
      </c>
    </row>
    <row r="117" customFormat="false" ht="15" hidden="false" customHeight="false" outlineLevel="0" collapsed="false">
      <c r="A117" s="85"/>
      <c r="B117" s="86"/>
      <c r="C117" s="60"/>
      <c r="D117" s="60"/>
      <c r="E117" s="60"/>
      <c r="F117" s="60"/>
      <c r="G117" s="60"/>
      <c r="H117" s="60"/>
      <c r="I117" s="60"/>
    </row>
    <row r="118" customFormat="false" ht="14.25" hidden="false" customHeight="false" outlineLevel="0" collapsed="false">
      <c r="C118" s="60"/>
      <c r="D118" s="60"/>
      <c r="E118" s="60"/>
      <c r="F118" s="60"/>
      <c r="G118" s="60"/>
      <c r="H118" s="60"/>
      <c r="I118" s="60"/>
    </row>
    <row r="119" customFormat="false" ht="14.25" hidden="false" customHeight="false" outlineLevel="0" collapsed="false">
      <c r="B119" s="2" t="s">
        <v>54</v>
      </c>
    </row>
  </sheetData>
  <mergeCells count="6">
    <mergeCell ref="A73:B73"/>
    <mergeCell ref="A74:B74"/>
    <mergeCell ref="A75:B75"/>
    <mergeCell ref="A76:B76"/>
    <mergeCell ref="A79:B79"/>
    <mergeCell ref="A116:B116"/>
  </mergeCells>
  <printOptions headings="false" gridLines="true" gridLinesSet="true" horizontalCentered="true" verticalCentered="false"/>
  <pageMargins left="0" right="0" top="0.75" bottom="0.25" header="0.3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&amp;C&amp;"Calibri,Bold"&amp;14Monthly Financial Summary
March 2017</oddHeader>
    <oddFooter/>
  </headerFooter>
  <rowBreaks count="2" manualBreakCount="2">
    <brk id="41" man="true" max="16383" min="0"/>
    <brk id="88" man="true" max="16383" min="0"/>
  </row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9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H33" activeCellId="0" sqref="H33"/>
    </sheetView>
  </sheetViews>
  <sheetFormatPr defaultRowHeight="13.8" outlineLevelRow="0" outlineLevelCol="0"/>
  <cols>
    <col collapsed="false" customWidth="true" hidden="false" outlineLevel="0" max="1" min="1" style="87" width="34.72"/>
    <col collapsed="false" customWidth="true" hidden="false" outlineLevel="0" max="2" min="2" style="87" width="12.74"/>
    <col collapsed="false" customWidth="true" hidden="false" outlineLevel="0" max="3" min="3" style="87" width="15.27"/>
    <col collapsed="false" customWidth="true" hidden="false" outlineLevel="0" max="4" min="4" style="87" width="16.9"/>
    <col collapsed="false" customWidth="true" hidden="false" outlineLevel="0" max="5" min="5" style="87" width="15.32"/>
    <col collapsed="false" customWidth="true" hidden="false" outlineLevel="0" max="6" min="6" style="87" width="12.74"/>
    <col collapsed="false" customWidth="false" hidden="false" outlineLevel="0" max="7" min="7" style="87" width="11.52"/>
    <col collapsed="false" customWidth="true" hidden="false" outlineLevel="0" max="8" min="8" style="87" width="11.7"/>
    <col collapsed="false" customWidth="true" hidden="false" outlineLevel="0" max="9" min="9" style="87" width="12.89"/>
    <col collapsed="false" customWidth="true" hidden="false" outlineLevel="0" max="10" min="10" style="87" width="14.82"/>
    <col collapsed="false" customWidth="true" hidden="false" outlineLevel="0" max="11" min="11" style="87" width="17.2"/>
    <col collapsed="false" customWidth="true" hidden="false" outlineLevel="0" max="12" min="12" style="88" width="11.7"/>
    <col collapsed="false" customWidth="true" hidden="false" outlineLevel="0" max="1025" min="13" style="0" width="8.67"/>
  </cols>
  <sheetData>
    <row r="1" customFormat="false" ht="13.8" hidden="false" customHeight="false" outlineLevel="0" collapsed="false">
      <c r="A1" s="89" t="s">
        <v>55</v>
      </c>
      <c r="B1" s="89" t="s">
        <v>56</v>
      </c>
      <c r="C1" s="89" t="s">
        <v>57</v>
      </c>
      <c r="D1" s="89" t="s">
        <v>58</v>
      </c>
      <c r="E1" s="89" t="s">
        <v>59</v>
      </c>
      <c r="F1" s="89" t="s">
        <v>60</v>
      </c>
      <c r="H1" s="90" t="s">
        <v>56</v>
      </c>
      <c r="I1" s="90" t="s">
        <v>57</v>
      </c>
      <c r="J1" s="90" t="s">
        <v>58</v>
      </c>
      <c r="K1" s="90" t="s">
        <v>59</v>
      </c>
      <c r="L1" s="91" t="s">
        <v>60</v>
      </c>
    </row>
    <row r="2" customFormat="false" ht="13.8" hidden="false" customHeight="false" outlineLevel="0" collapsed="false">
      <c r="A2" s="87" t="s">
        <v>8</v>
      </c>
      <c r="B2" s="87" t="n">
        <v>57979.96</v>
      </c>
      <c r="C2" s="87" t="n">
        <v>88203.15</v>
      </c>
      <c r="D2" s="87" t="n">
        <v>-41635.56</v>
      </c>
      <c r="E2" s="87" t="n">
        <v>-36209.1</v>
      </c>
      <c r="F2" s="87" t="n">
        <v>68338.45</v>
      </c>
      <c r="H2" s="92" t="str">
        <f aca="false">IF(B2=VLOOKUP(A2,Mar17!A$1:H$232,3,0),"=",B2-VLOOKUP(A2,Mar17!A$1:H$232,3,0))</f>
        <v>=</v>
      </c>
      <c r="I2" s="92" t="str">
        <f aca="false">IF(C2=VLOOKUP(A2,Mar17!A$1:H$232,4,0),"=",C2-VLOOKUP(A2,Mar17!A$1:H$232,4,0))</f>
        <v>=</v>
      </c>
      <c r="J2" s="92" t="str">
        <f aca="false">IF(D2=VLOOKUP(A2,Mar17!A$1:H$232,5,0),"=",D2-VLOOKUP(A2,Mar17!A$1:H$232,5,0))</f>
        <v>=</v>
      </c>
      <c r="K2" s="92" t="str">
        <f aca="false">IF(E2=(VLOOKUP(A2,Mar17!A$1:H$232,6,0)+VLOOKUP(A2,Mar17!A$1:H$232,7,0)),"=",E2-(VLOOKUP(A2,Mar17!A$1:H$232,6,0)+VLOOKUP(A2,Mar17!A$1:H$232,7,0)))</f>
        <v>=</v>
      </c>
      <c r="L2" s="88" t="str">
        <f aca="false">IF(F2=VLOOKUP(A2,Mar17!A$1:I$232,9,0),"=",F2-VLOOKUP(A2,Mar17!A$1:I$232,9,0))</f>
        <v>=</v>
      </c>
    </row>
    <row r="3" customFormat="false" ht="13.8" hidden="false" customHeight="false" outlineLevel="0" collapsed="false">
      <c r="A3" s="87" t="s">
        <v>12</v>
      </c>
      <c r="B3" s="87" t="n">
        <v>464269.78</v>
      </c>
      <c r="C3" s="87" t="n">
        <v>537781.89</v>
      </c>
      <c r="D3" s="87" t="n">
        <v>-306552.25</v>
      </c>
      <c r="E3" s="87" t="n">
        <v>-280771.65</v>
      </c>
      <c r="F3" s="87" t="n">
        <v>414727.77</v>
      </c>
      <c r="H3" s="92" t="str">
        <f aca="false">IF(B3=VLOOKUP(A3,Mar17!A$1:H$232,3,0),"=",B3-VLOOKUP(A3,Mar17!A$1:H$232,3,0))</f>
        <v>=</v>
      </c>
      <c r="I3" s="92" t="str">
        <f aca="false">IF(C3=VLOOKUP(A3,Mar17!A$1:H$232,4,0),"=",C3-VLOOKUP(A3,Mar17!A$1:H$232,4,0))</f>
        <v>=</v>
      </c>
      <c r="J3" s="92" t="str">
        <f aca="false">IF(D3=VLOOKUP(A3,Mar17!A$1:H$232,5,0),"=",D3-VLOOKUP(A3,Mar17!A$1:H$232,5,0))</f>
        <v>=</v>
      </c>
      <c r="K3" s="92" t="str">
        <f aca="false">IF(E3=(VLOOKUP(A3,Mar17!A$1:H$232,6,0)+VLOOKUP(A3,Mar17!A$1:H$232,7,0)),"=",E3-(VLOOKUP(A3,Mar17!A$1:H$232,6,0)+VLOOKUP(A3,Mar17!A$1:H$232,7,0)))</f>
        <v>=</v>
      </c>
      <c r="L3" s="88" t="str">
        <f aca="false">IF(F3=VLOOKUP(A3,Mar17!A$1:I$232,9,0),"=",F3-VLOOKUP(A3,Mar17!A$1:I$232,9,0))</f>
        <v>=</v>
      </c>
    </row>
    <row r="4" customFormat="false" ht="13.8" hidden="false" customHeight="false" outlineLevel="0" collapsed="false">
      <c r="A4" s="87" t="s">
        <v>13</v>
      </c>
      <c r="B4" s="87" t="n">
        <v>356694.01</v>
      </c>
      <c r="C4" s="87" t="n">
        <v>993243.37</v>
      </c>
      <c r="D4" s="87" t="n">
        <v>-564601.9</v>
      </c>
      <c r="E4" s="87" t="n">
        <v>-446157.9</v>
      </c>
      <c r="F4" s="87" t="n">
        <v>339177.58</v>
      </c>
      <c r="H4" s="92" t="str">
        <f aca="false">IF(B4=VLOOKUP(A4,Mar17!A$1:H$232,3,0),"=",B4-VLOOKUP(A4,Mar17!A$1:H$232,3,0))</f>
        <v>=</v>
      </c>
      <c r="I4" s="92" t="str">
        <f aca="false">IF(C4=VLOOKUP(A4,Mar17!A$1:H$232,4,0),"=",C4-VLOOKUP(A4,Mar17!A$1:H$232,4,0))</f>
        <v>=</v>
      </c>
      <c r="J4" s="92" t="str">
        <f aca="false">IF(D4=VLOOKUP(A4,Mar17!A$1:H$232,5,0),"=",D4-VLOOKUP(A4,Mar17!A$1:H$232,5,0))</f>
        <v>=</v>
      </c>
      <c r="K4" s="92" t="str">
        <f aca="false">IF(E4=(VLOOKUP(A4,Mar17!A$1:H$232,6,0)+VLOOKUP(A4,Mar17!A$1:H$232,7,0)),"=",E4-(VLOOKUP(A4,Mar17!A$1:H$232,6,0)+VLOOKUP(A4,Mar17!A$1:H$232,7,0)))</f>
        <v>=</v>
      </c>
      <c r="L4" s="88" t="str">
        <f aca="false">IF(F4=VLOOKUP(A4,Mar17!A$1:I$232,9,0),"=",F4-VLOOKUP(A4,Mar17!A$1:I$232,9,0))</f>
        <v>=</v>
      </c>
    </row>
    <row r="5" customFormat="false" ht="13.8" hidden="false" customHeight="false" outlineLevel="0" collapsed="false">
      <c r="A5" s="87" t="s">
        <v>14</v>
      </c>
      <c r="B5" s="87" t="n">
        <v>511248.32</v>
      </c>
      <c r="C5" s="87" t="n">
        <v>770349.36</v>
      </c>
      <c r="D5" s="87" t="n">
        <v>-407706.61</v>
      </c>
      <c r="E5" s="87" t="n">
        <v>-367894.25</v>
      </c>
      <c r="F5" s="87" t="n">
        <v>505996.82</v>
      </c>
      <c r="H5" s="92" t="str">
        <f aca="false">IF(B5=VLOOKUP(A5,Mar17!A$1:H$232,3,0),"=",B5-VLOOKUP(A5,Mar17!A$1:H$232,3,0))</f>
        <v>=</v>
      </c>
      <c r="I5" s="92" t="str">
        <f aca="false">IF(C5=VLOOKUP(A5,Mar17!A$1:H$232,4,0),"=",C5-VLOOKUP(A5,Mar17!A$1:H$232,4,0))</f>
        <v>=</v>
      </c>
      <c r="J5" s="92" t="str">
        <f aca="false">IF(D5=VLOOKUP(A5,Mar17!A$1:H$232,5,0),"=",D5-VLOOKUP(A5,Mar17!A$1:H$232,5,0))</f>
        <v>=</v>
      </c>
      <c r="K5" s="92" t="str">
        <f aca="false">IF(E5=(VLOOKUP(A5,Mar17!A$1:H$232,6,0)+VLOOKUP(A5,Mar17!A$1:H$232,7,0)),"=",E5-(VLOOKUP(A5,Mar17!A$1:H$232,6,0)+VLOOKUP(A5,Mar17!A$1:H$232,7,0)))</f>
        <v>=</v>
      </c>
      <c r="L5" s="88" t="str">
        <f aca="false">IF(F5=VLOOKUP(A5,Mar17!A$1:I$232,9,0),"=",F5-VLOOKUP(A5,Mar17!A$1:I$232,9,0))</f>
        <v>=</v>
      </c>
    </row>
    <row r="6" customFormat="false" ht="13.8" hidden="false" customHeight="false" outlineLevel="0" collapsed="false">
      <c r="A6" s="87" t="s">
        <v>15</v>
      </c>
      <c r="B6" s="87" t="n">
        <v>138882.1</v>
      </c>
      <c r="C6" s="87" t="n">
        <v>118274.98</v>
      </c>
      <c r="D6" s="87" t="n">
        <v>-65596</v>
      </c>
      <c r="E6" s="87" t="n">
        <v>-71364.46</v>
      </c>
      <c r="F6" s="87" t="n">
        <v>120196.62</v>
      </c>
      <c r="H6" s="92" t="str">
        <f aca="false">IF(B6=VLOOKUP(A6,Mar17!A$1:H$232,3,0),"=",B6-VLOOKUP(A6,Mar17!A$1:H$232,3,0))</f>
        <v>=</v>
      </c>
      <c r="I6" s="92" t="str">
        <f aca="false">IF(C6=VLOOKUP(A6,Mar17!A$1:H$232,4,0),"=",C6-VLOOKUP(A6,Mar17!A$1:H$232,4,0))</f>
        <v>=</v>
      </c>
      <c r="J6" s="92" t="str">
        <f aca="false">IF(D6=VLOOKUP(A6,Mar17!A$1:H$232,5,0),"=",D6-VLOOKUP(A6,Mar17!A$1:H$232,5,0))</f>
        <v>=</v>
      </c>
      <c r="K6" s="92" t="str">
        <f aca="false">IF(E6=(VLOOKUP(A6,Mar17!A$1:H$232,6,0)+VLOOKUP(A6,Mar17!A$1:H$232,7,0)),"=",E6-(VLOOKUP(A6,Mar17!A$1:H$232,6,0)+VLOOKUP(A6,Mar17!A$1:H$232,7,0)))</f>
        <v>=</v>
      </c>
      <c r="L6" s="88" t="str">
        <f aca="false">IF(F6=VLOOKUP(A6,Mar17!A$1:I$232,9,0),"=",F6-VLOOKUP(A6,Mar17!A$1:I$232,9,0))</f>
        <v>=</v>
      </c>
    </row>
    <row r="7" customFormat="false" ht="13.8" hidden="false" customHeight="false" outlineLevel="0" collapsed="false">
      <c r="A7" s="87" t="s">
        <v>16</v>
      </c>
      <c r="B7" s="87" t="n">
        <v>210001.71</v>
      </c>
      <c r="C7" s="87" t="n">
        <v>375252.58</v>
      </c>
      <c r="D7" s="87" t="n">
        <v>-190780.04</v>
      </c>
      <c r="E7" s="87" t="n">
        <v>-188265.08</v>
      </c>
      <c r="F7" s="87" t="n">
        <v>206209.17</v>
      </c>
      <c r="H7" s="92" t="str">
        <f aca="false">IF(B7=VLOOKUP(A7,Mar17!A$1:H$232,3,0),"=",B7-VLOOKUP(A7,Mar17!A$1:H$232,3,0))</f>
        <v>=</v>
      </c>
      <c r="I7" s="92" t="str">
        <f aca="false">IF(C7=VLOOKUP(A7,Mar17!A$1:H$232,4,0),"=",C7-VLOOKUP(A7,Mar17!A$1:H$232,4,0))</f>
        <v>=</v>
      </c>
      <c r="J7" s="92" t="str">
        <f aca="false">IF(D7=VLOOKUP(A7,Mar17!A$1:H$232,5,0),"=",D7-VLOOKUP(A7,Mar17!A$1:H$232,5,0))</f>
        <v>=</v>
      </c>
      <c r="K7" s="92" t="str">
        <f aca="false">IF(E7=(VLOOKUP(A7,Mar17!A$1:H$232,6,0)+VLOOKUP(A7,Mar17!A$1:H$232,7,0)),"=",E7-(VLOOKUP(A7,Mar17!A$1:H$232,6,0)+VLOOKUP(A7,Mar17!A$1:H$232,7,0)))</f>
        <v>=</v>
      </c>
      <c r="L7" s="88" t="str">
        <f aca="false">IF(F7=VLOOKUP(A7,Mar17!A$1:I$232,9,0),"=",F7-VLOOKUP(A7,Mar17!A$1:I$232,9,0))</f>
        <v>=</v>
      </c>
    </row>
    <row r="8" customFormat="false" ht="13.8" hidden="false" customHeight="false" outlineLevel="0" collapsed="false">
      <c r="A8" s="87" t="s">
        <v>18</v>
      </c>
      <c r="B8" s="87" t="n">
        <v>414345.9</v>
      </c>
      <c r="C8" s="87" t="n">
        <v>725533</v>
      </c>
      <c r="D8" s="87" t="n">
        <v>-342555.16</v>
      </c>
      <c r="E8" s="87" t="n">
        <v>-315036.37</v>
      </c>
      <c r="F8" s="87" t="n">
        <v>482287.37</v>
      </c>
      <c r="H8" s="92" t="str">
        <f aca="false">IF(B8=VLOOKUP(A8,Mar17!A$1:H$232,3,0),"=",B8-VLOOKUP(A8,Mar17!A$1:H$232,3,0))</f>
        <v>=</v>
      </c>
      <c r="I8" s="92" t="str">
        <f aca="false">IF(C8=VLOOKUP(A8,Mar17!A$1:H$232,4,0),"=",C8-VLOOKUP(A8,Mar17!A$1:H$232,4,0))</f>
        <v>=</v>
      </c>
      <c r="J8" s="92" t="str">
        <f aca="false">IF(D8=VLOOKUP(A8,Mar17!A$1:H$232,5,0),"=",D8-VLOOKUP(A8,Mar17!A$1:H$232,5,0))</f>
        <v>=</v>
      </c>
      <c r="K8" s="92" t="str">
        <f aca="false">IF(E8=(VLOOKUP(A8,Mar17!A$1:H$232,6,0)+VLOOKUP(A8,Mar17!A$1:H$232,7,0)),"=",E8-(VLOOKUP(A8,Mar17!A$1:H$232,6,0)+VLOOKUP(A8,Mar17!A$1:H$232,7,0)))</f>
        <v>=</v>
      </c>
      <c r="L8" s="88" t="str">
        <f aca="false">IF(F8=VLOOKUP(A8,Mar17!A$1:I$232,9,0),"=",F8-VLOOKUP(A8,Mar17!A$1:I$232,9,0))</f>
        <v>=</v>
      </c>
    </row>
    <row r="9" customFormat="false" ht="13.8" hidden="false" customHeight="false" outlineLevel="0" collapsed="false">
      <c r="A9" s="87" t="s">
        <v>20</v>
      </c>
      <c r="B9" s="87" t="n">
        <v>-8883.8</v>
      </c>
      <c r="C9" s="87" t="n">
        <v>0</v>
      </c>
      <c r="D9" s="87" t="n">
        <v>-871.25</v>
      </c>
      <c r="E9" s="87" t="n">
        <v>71.25</v>
      </c>
      <c r="F9" s="87" t="n">
        <v>-9683.8</v>
      </c>
      <c r="H9" s="92" t="str">
        <f aca="false">IF(B9=VLOOKUP(A9,Mar17!A$1:H$232,3,0),"=",B9-VLOOKUP(A9,Mar17!A$1:H$232,3,0))</f>
        <v>=</v>
      </c>
      <c r="I9" s="92" t="str">
        <f aca="false">IF(C9=VLOOKUP(A9,Mar17!A$1:H$232,4,0),"=",C9-VLOOKUP(A9,Mar17!A$1:H$232,4,0))</f>
        <v>=</v>
      </c>
      <c r="J9" s="92" t="str">
        <f aca="false">IF(D9=VLOOKUP(A9,Mar17!A$1:H$232,5,0),"=",D9-VLOOKUP(A9,Mar17!A$1:H$232,5,0))</f>
        <v>=</v>
      </c>
      <c r="K9" s="92" t="str">
        <f aca="false">IF(E9=(VLOOKUP(A9,Mar17!A$1:H$232,6,0)+VLOOKUP(A9,Mar17!A$1:H$232,7,0)),"=",E9-(VLOOKUP(A9,Mar17!A$1:H$232,6,0)+VLOOKUP(A9,Mar17!A$1:H$232,7,0)))</f>
        <v>=</v>
      </c>
      <c r="L9" s="88" t="str">
        <f aca="false">IF(F9=VLOOKUP(A9,Mar17!A$1:I$232,9,0),"=",F9-VLOOKUP(A9,Mar17!A$1:I$232,9,0))</f>
        <v>=</v>
      </c>
    </row>
    <row r="10" customFormat="false" ht="13.8" hidden="false" customHeight="false" outlineLevel="0" collapsed="false">
      <c r="A10" s="87" t="s">
        <v>17</v>
      </c>
      <c r="B10" s="87" t="n">
        <v>1915.11</v>
      </c>
      <c r="C10" s="87" t="n">
        <v>0</v>
      </c>
      <c r="D10" s="87" t="n">
        <v>-455.1</v>
      </c>
      <c r="E10" s="87" t="n">
        <v>53.96</v>
      </c>
      <c r="F10" s="87" t="n">
        <v>1513.97</v>
      </c>
      <c r="H10" s="92" t="str">
        <f aca="false">IF(B10=VLOOKUP(A10,Mar17!A$1:H$232,3,0),"=",B10-VLOOKUP(A10,Mar17!A$1:H$232,3,0))</f>
        <v>=</v>
      </c>
      <c r="I10" s="92" t="str">
        <f aca="false">IF(C10=VLOOKUP(A10,Mar17!A$1:H$232,4,0),"=",C10-VLOOKUP(A10,Mar17!A$1:H$232,4,0))</f>
        <v>=</v>
      </c>
      <c r="J10" s="92" t="str">
        <f aca="false">IF(D10=VLOOKUP(A10,Mar17!A$1:H$232,5,0),"=",D10-VLOOKUP(A10,Mar17!A$1:H$232,5,0))</f>
        <v>=</v>
      </c>
      <c r="K10" s="92" t="str">
        <f aca="false">IF(E10=(VLOOKUP(A10,Mar17!A$1:H$232,6,0)+VLOOKUP(A10,Mar17!A$1:H$232,7,0)),"=",E10-(VLOOKUP(A10,Mar17!A$1:H$232,6,0)+VLOOKUP(A10,Mar17!A$1:H$232,7,0)))</f>
        <v>=</v>
      </c>
      <c r="L10" s="88" t="str">
        <f aca="false">IF(F10=VLOOKUP(A10,Mar17!A$1:I$232,9,0),"=",F10-VLOOKUP(A10,Mar17!A$1:I$232,9,0))</f>
        <v>=</v>
      </c>
    </row>
    <row r="11" customFormat="false" ht="13.8" hidden="false" customHeight="false" outlineLevel="0" collapsed="false">
      <c r="A11" s="87" t="s">
        <v>21</v>
      </c>
      <c r="B11" s="87" t="n">
        <v>565231.13</v>
      </c>
      <c r="C11" s="87" t="n">
        <v>840116</v>
      </c>
      <c r="D11" s="87" t="n">
        <v>-328927.26</v>
      </c>
      <c r="E11" s="87" t="n">
        <v>-443195.75</v>
      </c>
      <c r="F11" s="87" t="n">
        <v>633224.12</v>
      </c>
      <c r="H11" s="92" t="str">
        <f aca="false">IF(B11=VLOOKUP(A11,Mar17!A$1:H$232,3,0),"=",B11-VLOOKUP(A11,Mar17!A$1:H$232,3,0))</f>
        <v>=</v>
      </c>
      <c r="I11" s="92" t="str">
        <f aca="false">IF(C11=VLOOKUP(A11,Mar17!A$1:H$232,4,0),"=",C11-VLOOKUP(A11,Mar17!A$1:H$232,4,0))</f>
        <v>=</v>
      </c>
      <c r="J11" s="92" t="str">
        <f aca="false">IF(D11=VLOOKUP(A11,Mar17!A$1:H$232,5,0),"=",D11-VLOOKUP(A11,Mar17!A$1:H$232,5,0))</f>
        <v>=</v>
      </c>
      <c r="K11" s="92" t="str">
        <f aca="false">IF(E11=(VLOOKUP(A11,Mar17!A$1:H$232,6,0)+VLOOKUP(A11,Mar17!A$1:H$232,7,0)),"=",E11-(VLOOKUP(A11,Mar17!A$1:H$232,6,0)+VLOOKUP(A11,Mar17!A$1:H$232,7,0)))</f>
        <v>=</v>
      </c>
      <c r="L11" s="88" t="str">
        <f aca="false">IF(F11=VLOOKUP(A11,Mar17!A$1:I$232,9,0),"=",F11-VLOOKUP(A11,Mar17!A$1:I$232,9,0))</f>
        <v>=</v>
      </c>
    </row>
    <row r="12" customFormat="false" ht="13.8" hidden="false" customHeight="false" outlineLevel="0" collapsed="false">
      <c r="A12" s="87" t="s">
        <v>22</v>
      </c>
      <c r="B12" s="87" t="n">
        <v>0</v>
      </c>
      <c r="C12" s="87" t="n">
        <v>1017054.11</v>
      </c>
      <c r="D12" s="87" t="n">
        <v>-250739.61</v>
      </c>
      <c r="E12" s="87" t="n">
        <v>-251456.62</v>
      </c>
      <c r="F12" s="87" t="n">
        <v>514857.88</v>
      </c>
      <c r="H12" s="92" t="str">
        <f aca="false">IF(B12=VLOOKUP(A12,Mar17!A$1:H$232,3,0),"=",B12-VLOOKUP(A12,Mar17!A$1:H$232,3,0))</f>
        <v>=</v>
      </c>
      <c r="I12" s="92" t="str">
        <f aca="false">IF(C12=VLOOKUP(A12,Mar17!A$1:H$232,4,0),"=",C12-VLOOKUP(A12,Mar17!A$1:H$232,4,0))</f>
        <v>=</v>
      </c>
      <c r="J12" s="92" t="str">
        <f aca="false">IF(D12=VLOOKUP(A12,Mar17!A$1:H$232,5,0),"=",D12-VLOOKUP(A12,Mar17!A$1:H$232,5,0))</f>
        <v>=</v>
      </c>
      <c r="K12" s="92" t="str">
        <f aca="false">IF(E12=(VLOOKUP(A12,Mar17!A$1:H$232,6,0)+VLOOKUP(A12,Mar17!A$1:H$232,7,0)),"=",E12-(VLOOKUP(A12,Mar17!A$1:H$232,6,0)+VLOOKUP(A12,Mar17!A$1:H$232,7,0)))</f>
        <v>=</v>
      </c>
      <c r="L12" s="88" t="str">
        <f aca="false">IF(F12=VLOOKUP(A12,Mar17!A$1:I$232,9,0),"=",F12-VLOOKUP(A12,Mar17!A$1:I$232,9,0))</f>
        <v>=</v>
      </c>
    </row>
    <row r="13" customFormat="false" ht="13.8" hidden="false" customHeight="false" outlineLevel="0" collapsed="false">
      <c r="A13" s="87" t="s">
        <v>23</v>
      </c>
      <c r="B13" s="87" t="n">
        <v>456733.96</v>
      </c>
      <c r="C13" s="87" t="n">
        <v>899433.72</v>
      </c>
      <c r="D13" s="87" t="n">
        <v>-476015.1</v>
      </c>
      <c r="E13" s="87" t="n">
        <v>-381513.39</v>
      </c>
      <c r="F13" s="87" t="n">
        <v>498639.19</v>
      </c>
      <c r="H13" s="92" t="str">
        <f aca="false">IF(B13=VLOOKUP(A13,Mar17!A$1:H$232,3,0),"=",B13-VLOOKUP(A13,Mar17!A$1:H$232,3,0))</f>
        <v>=</v>
      </c>
      <c r="I13" s="92" t="str">
        <f aca="false">IF(C13=VLOOKUP(A13,Mar17!A$1:H$232,4,0),"=",C13-VLOOKUP(A13,Mar17!A$1:H$232,4,0))</f>
        <v>=</v>
      </c>
      <c r="J13" s="92" t="str">
        <f aca="false">IF(D13=VLOOKUP(A13,Mar17!A$1:H$232,5,0),"=",D13-VLOOKUP(A13,Mar17!A$1:H$232,5,0))</f>
        <v>=</v>
      </c>
      <c r="K13" s="92" t="str">
        <f aca="false">IF(E13=(VLOOKUP(A13,Mar17!A$1:H$232,6,0)+VLOOKUP(A13,Mar17!A$1:H$232,7,0)),"=",E13-(VLOOKUP(A13,Mar17!A$1:H$232,6,0)+VLOOKUP(A13,Mar17!A$1:H$232,7,0)))</f>
        <v>=</v>
      </c>
      <c r="L13" s="88" t="str">
        <f aca="false">IF(F13=VLOOKUP(A13,Mar17!A$1:I$232,9,0),"=",F13-VLOOKUP(A13,Mar17!A$1:I$232,9,0))</f>
        <v>=</v>
      </c>
    </row>
    <row r="14" customFormat="false" ht="13.8" hidden="false" customHeight="false" outlineLevel="0" collapsed="false">
      <c r="A14" s="87" t="s">
        <v>24</v>
      </c>
      <c r="B14" s="87" t="n">
        <v>977519.17</v>
      </c>
      <c r="C14" s="87" t="n">
        <v>1687988.53</v>
      </c>
      <c r="D14" s="87" t="n">
        <v>-838823.26</v>
      </c>
      <c r="E14" s="87" t="n">
        <v>-801093.02</v>
      </c>
      <c r="F14" s="87" t="n">
        <v>1025591.42</v>
      </c>
      <c r="H14" s="92" t="str">
        <f aca="false">IF(B14=VLOOKUP(A14,Mar17!A$1:H$232,3,0),"=",B14-VLOOKUP(A14,Mar17!A$1:H$232,3,0))</f>
        <v>=</v>
      </c>
      <c r="I14" s="92" t="str">
        <f aca="false">IF(C14=VLOOKUP(A14,Mar17!A$1:H$232,4,0),"=",C14-VLOOKUP(A14,Mar17!A$1:H$232,4,0))</f>
        <v>=</v>
      </c>
      <c r="J14" s="92" t="str">
        <f aca="false">IF(D14=VLOOKUP(A14,Mar17!A$1:H$232,5,0),"=",D14-VLOOKUP(A14,Mar17!A$1:H$232,5,0))</f>
        <v>=</v>
      </c>
      <c r="K14" s="92" t="str">
        <f aca="false">IF(E14=(VLOOKUP(A14,Mar17!A$1:H$232,6,0)+VLOOKUP(A14,Mar17!A$1:H$232,7,0)),"=",E14-(VLOOKUP(A14,Mar17!A$1:H$232,6,0)+VLOOKUP(A14,Mar17!A$1:H$232,7,0)))</f>
        <v>=</v>
      </c>
      <c r="L14" s="88" t="str">
        <f aca="false">IF(F14=VLOOKUP(A14,Mar17!A$1:I$232,9,0),"=",F14-VLOOKUP(A14,Mar17!A$1:I$232,9,0))</f>
        <v>=</v>
      </c>
    </row>
    <row r="15" customFormat="false" ht="13.8" hidden="false" customHeight="false" outlineLevel="0" collapsed="false">
      <c r="A15" s="87" t="s">
        <v>25</v>
      </c>
      <c r="B15" s="87" t="n">
        <v>773944.34</v>
      </c>
      <c r="C15" s="87" t="n">
        <v>953164.4</v>
      </c>
      <c r="D15" s="87" t="n">
        <v>-452291.91</v>
      </c>
      <c r="E15" s="87" t="n">
        <v>-459163.39</v>
      </c>
      <c r="F15" s="87" t="n">
        <v>815653.44</v>
      </c>
      <c r="H15" s="92" t="str">
        <f aca="false">IF(B15=VLOOKUP(A15,Mar17!A$1:H$232,3,0),"=",B15-VLOOKUP(A15,Mar17!A$1:H$232,3,0))</f>
        <v>=</v>
      </c>
      <c r="I15" s="92" t="str">
        <f aca="false">IF(C15=VLOOKUP(A15,Mar17!A$1:H$232,4,0),"=",C15-VLOOKUP(A15,Mar17!A$1:H$232,4,0))</f>
        <v>=</v>
      </c>
      <c r="J15" s="92" t="str">
        <f aca="false">IF(D15=VLOOKUP(A15,Mar17!A$1:H$232,5,0),"=",D15-VLOOKUP(A15,Mar17!A$1:H$232,5,0))</f>
        <v>=</v>
      </c>
      <c r="K15" s="92" t="str">
        <f aca="false">IF(E15=(VLOOKUP(A15,Mar17!A$1:H$232,6,0)+VLOOKUP(A15,Mar17!A$1:H$232,7,0)),"=",E15-(VLOOKUP(A15,Mar17!A$1:H$232,6,0)+VLOOKUP(A15,Mar17!A$1:H$232,7,0)))</f>
        <v>=</v>
      </c>
      <c r="L15" s="88" t="str">
        <f aca="false">IF(F15=VLOOKUP(A15,Mar17!A$1:I$232,9,0),"=",F15-VLOOKUP(A15,Mar17!A$1:I$232,9,0))</f>
        <v>=</v>
      </c>
    </row>
    <row r="16" customFormat="false" ht="13.8" hidden="false" customHeight="false" outlineLevel="0" collapsed="false">
      <c r="A16" s="87" t="s">
        <v>26</v>
      </c>
      <c r="B16" s="87" t="n">
        <v>1027210.05</v>
      </c>
      <c r="C16" s="87" t="n">
        <v>1125780.35</v>
      </c>
      <c r="D16" s="87" t="n">
        <v>-652772.8</v>
      </c>
      <c r="E16" s="87" t="n">
        <v>-606419.77</v>
      </c>
      <c r="F16" s="87" t="n">
        <v>893797.83</v>
      </c>
      <c r="H16" s="92" t="str">
        <f aca="false">IF(B16=VLOOKUP(A16,Mar17!A$1:H$232,3,0),"=",B16-VLOOKUP(A16,Mar17!A$1:H$232,3,0))</f>
        <v>=</v>
      </c>
      <c r="I16" s="92" t="str">
        <f aca="false">IF(C16=VLOOKUP(A16,Mar17!A$1:H$232,4,0),"=",C16-VLOOKUP(A16,Mar17!A$1:H$232,4,0))</f>
        <v>=</v>
      </c>
      <c r="J16" s="92" t="str">
        <f aca="false">IF(D16=VLOOKUP(A16,Mar17!A$1:H$232,5,0),"=",D16-VLOOKUP(A16,Mar17!A$1:H$232,5,0))</f>
        <v>=</v>
      </c>
      <c r="K16" s="92" t="str">
        <f aca="false">IF(E16=(VLOOKUP(A16,Mar17!A$1:H$232,6,0)+VLOOKUP(A16,Mar17!A$1:H$232,7,0)),"=",E16-(VLOOKUP(A16,Mar17!A$1:H$232,6,0)+VLOOKUP(A16,Mar17!A$1:H$232,7,0)))</f>
        <v>=</v>
      </c>
      <c r="L16" s="88" t="str">
        <f aca="false">IF(F16=VLOOKUP(A16,Mar17!A$1:I$232,9,0),"=",F16-VLOOKUP(A16,Mar17!A$1:I$232,9,0))</f>
        <v>=</v>
      </c>
    </row>
    <row r="17" customFormat="false" ht="13.8" hidden="false" customHeight="false" outlineLevel="0" collapsed="false">
      <c r="A17" s="87" t="s">
        <v>27</v>
      </c>
      <c r="B17" s="87" t="n">
        <v>1608141.7</v>
      </c>
      <c r="C17" s="87" t="n">
        <v>2258281.66</v>
      </c>
      <c r="D17" s="87" t="n">
        <v>-1393507.52</v>
      </c>
      <c r="E17" s="87" t="n">
        <v>-1155468.56</v>
      </c>
      <c r="F17" s="87" t="n">
        <v>1317447.28</v>
      </c>
      <c r="H17" s="92" t="str">
        <f aca="false">IF(B17=VLOOKUP(A17,Mar17!A$1:H$232,3,0),"=",B17-VLOOKUP(A17,Mar17!A$1:H$232,3,0))</f>
        <v>=</v>
      </c>
      <c r="I17" s="92" t="str">
        <f aca="false">IF(C17=VLOOKUP(A17,Mar17!A$1:H$232,4,0),"=",C17-VLOOKUP(A17,Mar17!A$1:H$232,4,0))</f>
        <v>=</v>
      </c>
      <c r="J17" s="92" t="str">
        <f aca="false">IF(D17=VLOOKUP(A17,Mar17!A$1:H$232,5,0),"=",D17-VLOOKUP(A17,Mar17!A$1:H$232,5,0))</f>
        <v>=</v>
      </c>
      <c r="K17" s="92" t="str">
        <f aca="false">IF(E17=(VLOOKUP(A17,Mar17!A$1:H$232,6,0)+VLOOKUP(A17,Mar17!A$1:H$232,7,0)),"=",E17-(VLOOKUP(A17,Mar17!A$1:H$232,6,0)+VLOOKUP(A17,Mar17!A$1:H$232,7,0)))</f>
        <v>=</v>
      </c>
      <c r="L17" s="88" t="str">
        <f aca="false">IF(F17=VLOOKUP(A17,Mar17!A$1:I$232,9,0),"=",F17-VLOOKUP(A17,Mar17!A$1:I$232,9,0))</f>
        <v>=</v>
      </c>
    </row>
    <row r="18" customFormat="false" ht="13.8" hidden="false" customHeight="false" outlineLevel="0" collapsed="false">
      <c r="A18" s="87" t="s">
        <v>28</v>
      </c>
      <c r="B18" s="87" t="n">
        <v>1885645.95</v>
      </c>
      <c r="C18" s="87" t="n">
        <v>1841903.75</v>
      </c>
      <c r="D18" s="87" t="n">
        <v>-905539.19</v>
      </c>
      <c r="E18" s="87" t="n">
        <v>-907903.13</v>
      </c>
      <c r="F18" s="87" t="n">
        <v>1914107.38</v>
      </c>
      <c r="H18" s="92" t="str">
        <f aca="false">IF(B18=VLOOKUP(A18,Mar17!A$1:H$232,3,0),"=",B18-VLOOKUP(A18,Mar17!A$1:H$232,3,0))</f>
        <v>=</v>
      </c>
      <c r="I18" s="92" t="str">
        <f aca="false">IF(C18=VLOOKUP(A18,Mar17!A$1:H$232,4,0),"=",C18-VLOOKUP(A18,Mar17!A$1:H$232,4,0))</f>
        <v>=</v>
      </c>
      <c r="J18" s="92" t="str">
        <f aca="false">IF(D18=VLOOKUP(A18,Mar17!A$1:H$232,5,0),"=",D18-VLOOKUP(A18,Mar17!A$1:H$232,5,0))</f>
        <v>=</v>
      </c>
      <c r="K18" s="92" t="str">
        <f aca="false">IF(E18=(VLOOKUP(A18,Mar17!A$1:H$232,6,0)+VLOOKUP(A18,Mar17!A$1:H$232,7,0)),"=",E18-(VLOOKUP(A18,Mar17!A$1:H$232,6,0)+VLOOKUP(A18,Mar17!A$1:H$232,7,0)))</f>
        <v>=</v>
      </c>
      <c r="L18" s="88" t="str">
        <f aca="false">IF(F18=VLOOKUP(A18,Mar17!A$1:I$232,9,0),"=",F18-VLOOKUP(A18,Mar17!A$1:I$232,9,0))</f>
        <v>=</v>
      </c>
    </row>
    <row r="19" customFormat="false" ht="13.8" hidden="false" customHeight="false" outlineLevel="0" collapsed="false">
      <c r="A19" s="87" t="s">
        <v>29</v>
      </c>
      <c r="B19" s="87" t="n">
        <v>1391790.21</v>
      </c>
      <c r="C19" s="87" t="n">
        <v>2097989.14</v>
      </c>
      <c r="D19" s="87" t="n">
        <v>-1176612.99</v>
      </c>
      <c r="E19" s="87" t="n">
        <v>-1120887.11</v>
      </c>
      <c r="F19" s="87" t="n">
        <v>1192279.25</v>
      </c>
      <c r="H19" s="92" t="str">
        <f aca="false">IF(B19=VLOOKUP(A19,Mar17!A$1:H$232,3,0),"=",B19-VLOOKUP(A19,Mar17!A$1:H$232,3,0))</f>
        <v>=</v>
      </c>
      <c r="I19" s="92" t="str">
        <f aca="false">IF(C19=VLOOKUP(A19,Mar17!A$1:H$232,4,0),"=",C19-VLOOKUP(A19,Mar17!A$1:H$232,4,0))</f>
        <v>=</v>
      </c>
      <c r="J19" s="92" t="str">
        <f aca="false">IF(D19=VLOOKUP(A19,Mar17!A$1:H$232,5,0),"=",D19-VLOOKUP(A19,Mar17!A$1:H$232,5,0))</f>
        <v>=</v>
      </c>
      <c r="K19" s="92" t="str">
        <f aca="false">IF(E19=(VLOOKUP(A19,Mar17!A$1:H$232,6,0)+VLOOKUP(A19,Mar17!A$1:H$232,7,0)),"=",E19-(VLOOKUP(A19,Mar17!A$1:H$232,6,0)+VLOOKUP(A19,Mar17!A$1:H$232,7,0)))</f>
        <v>=</v>
      </c>
      <c r="L19" s="88" t="str">
        <f aca="false">IF(F19=VLOOKUP(A19,Mar17!A$1:I$232,9,0),"=",F19-VLOOKUP(A19,Mar17!A$1:I$232,9,0))</f>
        <v>=</v>
      </c>
    </row>
    <row r="20" customFormat="false" ht="13.8" hidden="false" customHeight="false" outlineLevel="0" collapsed="false">
      <c r="A20" s="87" t="s">
        <v>30</v>
      </c>
      <c r="B20" s="87" t="n">
        <v>123025.66</v>
      </c>
      <c r="C20" s="87" t="n">
        <v>124209.05</v>
      </c>
      <c r="D20" s="87" t="n">
        <v>-54172.84</v>
      </c>
      <c r="E20" s="87" t="n">
        <v>-76587.85</v>
      </c>
      <c r="F20" s="87" t="n">
        <v>116474.02</v>
      </c>
      <c r="H20" s="92" t="str">
        <f aca="false">IF(B20=VLOOKUP(A20,Mar17!A$1:H$232,3,0),"=",B20-VLOOKUP(A20,Mar17!A$1:H$232,3,0))</f>
        <v>=</v>
      </c>
      <c r="I20" s="92" t="str">
        <f aca="false">IF(C20=VLOOKUP(A20,Mar17!A$1:H$232,4,0),"=",C20-VLOOKUP(A20,Mar17!A$1:H$232,4,0))</f>
        <v>=</v>
      </c>
      <c r="J20" s="92" t="str">
        <f aca="false">IF(D20=VLOOKUP(A20,Mar17!A$1:H$232,5,0),"=",D20-VLOOKUP(A20,Mar17!A$1:H$232,5,0))</f>
        <v>=</v>
      </c>
      <c r="K20" s="92" t="str">
        <f aca="false">IF(E20=(VLOOKUP(A20,Mar17!A$1:H$232,6,0)+VLOOKUP(A20,Mar17!A$1:H$232,7,0)),"=",E20-(VLOOKUP(A20,Mar17!A$1:H$232,6,0)+VLOOKUP(A20,Mar17!A$1:H$232,7,0)))</f>
        <v>=</v>
      </c>
      <c r="L20" s="88" t="str">
        <f aca="false">IF(F20=VLOOKUP(A20,Mar17!A$1:I$232,9,0),"=",F20-VLOOKUP(A20,Mar17!A$1:I$232,9,0))</f>
        <v>=</v>
      </c>
    </row>
    <row r="21" customFormat="false" ht="13.8" hidden="false" customHeight="false" outlineLevel="0" collapsed="false">
      <c r="A21" s="87" t="s">
        <v>31</v>
      </c>
      <c r="B21" s="87" t="n">
        <v>1732948.65</v>
      </c>
      <c r="C21" s="87" t="n">
        <v>1867210.08</v>
      </c>
      <c r="D21" s="87" t="n">
        <v>-1102981.98</v>
      </c>
      <c r="E21" s="87" t="n">
        <v>-998363.07</v>
      </c>
      <c r="F21" s="87" t="n">
        <v>1498813.68</v>
      </c>
      <c r="H21" s="92" t="str">
        <f aca="false">IF(B21=VLOOKUP(A21,Mar17!A$1:H$232,3,0),"=",B21-VLOOKUP(A21,Mar17!A$1:H$232,3,0))</f>
        <v>=</v>
      </c>
      <c r="I21" s="92" t="str">
        <f aca="false">IF(C21=VLOOKUP(A21,Mar17!A$1:H$232,4,0),"=",C21-VLOOKUP(A21,Mar17!A$1:H$232,4,0))</f>
        <v>=</v>
      </c>
      <c r="J21" s="92" t="str">
        <f aca="false">IF(D21=VLOOKUP(A21,Mar17!A$1:H$232,5,0),"=",D21-VLOOKUP(A21,Mar17!A$1:H$232,5,0))</f>
        <v>=</v>
      </c>
      <c r="K21" s="92" t="str">
        <f aca="false">IF(E21=(VLOOKUP(A21,Mar17!A$1:H$232,6,0)+VLOOKUP(A21,Mar17!A$1:H$232,7,0)),"=",E21-(VLOOKUP(A21,Mar17!A$1:H$232,6,0)+VLOOKUP(A21,Mar17!A$1:H$232,7,0)))</f>
        <v>=</v>
      </c>
      <c r="L21" s="88" t="str">
        <f aca="false">IF(F21=VLOOKUP(A21,Mar17!A$1:I$232,9,0),"=",F21-VLOOKUP(A21,Mar17!A$1:I$232,9,0))</f>
        <v>=</v>
      </c>
    </row>
    <row r="22" customFormat="false" ht="13.8" hidden="false" customHeight="false" outlineLevel="0" collapsed="false">
      <c r="A22" s="87" t="s">
        <v>32</v>
      </c>
      <c r="B22" s="87" t="n">
        <v>332439.82</v>
      </c>
      <c r="C22" s="87" t="n">
        <v>333660.33</v>
      </c>
      <c r="D22" s="87" t="n">
        <v>-132942.36</v>
      </c>
      <c r="E22" s="87" t="n">
        <v>-215664.78</v>
      </c>
      <c r="F22" s="87" t="n">
        <v>317493.01</v>
      </c>
      <c r="H22" s="92" t="str">
        <f aca="false">IF(B22=VLOOKUP(A22,Mar17!A$1:H$232,3,0),"=",B22-VLOOKUP(A22,Mar17!A$1:H$232,3,0))</f>
        <v>=</v>
      </c>
      <c r="I22" s="92" t="str">
        <f aca="false">IF(C22=VLOOKUP(A22,Mar17!A$1:H$232,4,0),"=",C22-VLOOKUP(A22,Mar17!A$1:H$232,4,0))</f>
        <v>=</v>
      </c>
      <c r="J22" s="92" t="str">
        <f aca="false">IF(D22=VLOOKUP(A22,Mar17!A$1:H$232,5,0),"=",D22-VLOOKUP(A22,Mar17!A$1:H$232,5,0))</f>
        <v>=</v>
      </c>
      <c r="K22" s="92" t="str">
        <f aca="false">IF(E22=(VLOOKUP(A22,Mar17!A$1:H$232,6,0)+VLOOKUP(A22,Mar17!A$1:H$232,7,0)),"=",E22-(VLOOKUP(A22,Mar17!A$1:H$232,6,0)+VLOOKUP(A22,Mar17!A$1:H$232,7,0)))</f>
        <v>=</v>
      </c>
      <c r="L22" s="88" t="str">
        <f aca="false">IF(F22=VLOOKUP(A22,Mar17!A$1:I$232,9,0),"=",F22-VLOOKUP(A22,Mar17!A$1:I$232,9,0))</f>
        <v>=</v>
      </c>
    </row>
    <row r="23" customFormat="false" ht="13.8" hidden="false" customHeight="false" outlineLevel="0" collapsed="false">
      <c r="A23" s="87" t="s">
        <v>33</v>
      </c>
      <c r="B23" s="87" t="n">
        <v>406638.65</v>
      </c>
      <c r="C23" s="87" t="n">
        <v>781176.87</v>
      </c>
      <c r="D23" s="87" t="n">
        <v>-309230.56</v>
      </c>
      <c r="E23" s="87" t="n">
        <v>-435369.82</v>
      </c>
      <c r="F23" s="87" t="n">
        <v>443215.14</v>
      </c>
      <c r="H23" s="92" t="str">
        <f aca="false">IF(B23=VLOOKUP(A23,Mar17!A$1:H$232,3,0),"=",B23-VLOOKUP(A23,Mar17!A$1:H$232,3,0))</f>
        <v>=</v>
      </c>
      <c r="I23" s="92" t="str">
        <f aca="false">IF(C23=VLOOKUP(A23,Mar17!A$1:H$232,4,0),"=",C23-VLOOKUP(A23,Mar17!A$1:H$232,4,0))</f>
        <v>=</v>
      </c>
      <c r="J23" s="92" t="str">
        <f aca="false">IF(D23=VLOOKUP(A23,Mar17!A$1:H$232,5,0),"=",D23-VLOOKUP(A23,Mar17!A$1:H$232,5,0))</f>
        <v>=</v>
      </c>
      <c r="K23" s="92" t="str">
        <f aca="false">IF(E23=(VLOOKUP(A23,Mar17!A$1:H$232,6,0)+VLOOKUP(A23,Mar17!A$1:H$232,7,0)),"=",E23-(VLOOKUP(A23,Mar17!A$1:H$232,6,0)+VLOOKUP(A23,Mar17!A$1:H$232,7,0)))</f>
        <v>=</v>
      </c>
      <c r="L23" s="88" t="str">
        <f aca="false">IF(F23=VLOOKUP(A23,Mar17!A$1:I$232,9,0),"=",F23-VLOOKUP(A23,Mar17!A$1:I$232,9,0))</f>
        <v>=</v>
      </c>
    </row>
    <row r="24" customFormat="false" ht="13.8" hidden="false" customHeight="false" outlineLevel="0" collapsed="false">
      <c r="A24" s="87" t="s">
        <v>34</v>
      </c>
      <c r="B24" s="87" t="n">
        <v>856056.29</v>
      </c>
      <c r="C24" s="87" t="n">
        <v>1219393.9</v>
      </c>
      <c r="D24" s="87" t="n">
        <v>-588671.59</v>
      </c>
      <c r="E24" s="87" t="n">
        <v>-503983.4</v>
      </c>
      <c r="F24" s="87" t="n">
        <v>982795.2</v>
      </c>
      <c r="H24" s="92" t="str">
        <f aca="false">IF(B24=VLOOKUP(A24,Mar17!A$1:H$232,3,0),"=",B24-VLOOKUP(A24,Mar17!A$1:H$232,3,0))</f>
        <v>=</v>
      </c>
      <c r="I24" s="92" t="str">
        <f aca="false">IF(C24=VLOOKUP(A24,Mar17!A$1:H$232,4,0),"=",C24-VLOOKUP(A24,Mar17!A$1:H$232,4,0))</f>
        <v>=</v>
      </c>
      <c r="J24" s="92" t="str">
        <f aca="false">IF(D24=VLOOKUP(A24,Mar17!A$1:H$232,5,0),"=",D24-VLOOKUP(A24,Mar17!A$1:H$232,5,0))</f>
        <v>=</v>
      </c>
      <c r="K24" s="92" t="str">
        <f aca="false">IF(E24=(VLOOKUP(A24,Mar17!A$1:H$232,6,0)+VLOOKUP(A24,Mar17!A$1:H$232,7,0)),"=",E24-(VLOOKUP(A24,Mar17!A$1:H$232,6,0)+VLOOKUP(A24,Mar17!A$1:H$232,7,0)))</f>
        <v>=</v>
      </c>
      <c r="L24" s="88" t="str">
        <f aca="false">IF(F24=VLOOKUP(A24,Mar17!A$1:I$232,9,0),"=",F24-VLOOKUP(A24,Mar17!A$1:I$232,9,0))</f>
        <v>=</v>
      </c>
    </row>
    <row r="25" customFormat="false" ht="13.8" hidden="false" customHeight="false" outlineLevel="0" collapsed="false">
      <c r="H25" s="92"/>
      <c r="I25" s="92"/>
      <c r="J25" s="92"/>
      <c r="K25" s="92"/>
    </row>
    <row r="26" customFormat="false" ht="13.8" hidden="false" customHeight="false" outlineLevel="0" collapsed="false">
      <c r="A26" s="89" t="s">
        <v>61</v>
      </c>
      <c r="B26" s="89" t="s">
        <v>61</v>
      </c>
      <c r="C26" s="89" t="s">
        <v>61</v>
      </c>
      <c r="D26" s="89" t="s">
        <v>61</v>
      </c>
      <c r="E26" s="89" t="s">
        <v>61</v>
      </c>
      <c r="F26" s="89" t="s">
        <v>61</v>
      </c>
      <c r="H26" s="89" t="s">
        <v>61</v>
      </c>
      <c r="I26" s="89" t="s">
        <v>61</v>
      </c>
      <c r="J26" s="89" t="s">
        <v>61</v>
      </c>
      <c r="K26" s="89" t="s">
        <v>61</v>
      </c>
      <c r="L26" s="93" t="s">
        <v>61</v>
      </c>
    </row>
    <row r="27" customFormat="false" ht="13.8" hidden="false" customHeight="false" outlineLevel="0" collapsed="false">
      <c r="A27" s="94" t="s">
        <v>35</v>
      </c>
      <c r="B27" s="87" t="n">
        <f aca="false">SUM(B1:B26)</f>
        <v>14283778.67</v>
      </c>
      <c r="C27" s="87" t="n">
        <f aca="false">SUM(C1:C26)</f>
        <v>20656000.22</v>
      </c>
      <c r="D27" s="87" t="n">
        <f aca="false">SUM(D1:D26)</f>
        <v>-10583982.84</v>
      </c>
      <c r="E27" s="87" t="n">
        <f aca="false">SUM(E1:E26)</f>
        <v>-10062643.26</v>
      </c>
      <c r="F27" s="87" t="n">
        <f aca="false">SUM(F1:F26)</f>
        <v>14293152.79</v>
      </c>
      <c r="H27" s="92" t="str">
        <f aca="false">IF(B27=VLOOKUP(A27,Mar17!A$1:H$232,3,0),"=",B27-VLOOKUP(A27,Mar17!A$1:H$232,3,0))</f>
        <v>=</v>
      </c>
      <c r="I27" s="92" t="str">
        <f aca="false">IF(C27=VLOOKUP(A27,Mar17!A$1:H$232,4,0),"=",C27-VLOOKUP(A27,Mar17!A$1:H$232,4,0))</f>
        <v>=</v>
      </c>
      <c r="J27" s="92" t="str">
        <f aca="false">IF(D27=VLOOKUP(A27,Mar17!A$1:H$232,5,0),"=",D27-VLOOKUP(A27,Mar17!A$1:H$232,5,0))</f>
        <v>=</v>
      </c>
      <c r="K27" s="92" t="str">
        <f aca="false">IF(E27=(VLOOKUP(A27,Mar17!A$1:H$232,6,0)+VLOOKUP(A27,Mar17!A$1:H$232,7,0)),"=",E27-(VLOOKUP(A27,Mar17!A$1:H$232,6,0)+VLOOKUP(A27,Mar17!A$1:H$232,7,0)))</f>
        <v>=</v>
      </c>
      <c r="L27" s="88" t="str">
        <f aca="false">IF(F27=VLOOKUP(A27,Mar17!A$1:I$232,9,0),"=",F27-VLOOKUP(A27,Mar17!A$1:I$232,9,0))</f>
        <v>=</v>
      </c>
    </row>
    <row r="32" customFormat="false" ht="13.8" hidden="false" customHeight="false" outlineLevel="0" collapsed="false">
      <c r="A32" s="95" t="s">
        <v>62</v>
      </c>
      <c r="B32" s="95" t="s">
        <v>56</v>
      </c>
      <c r="C32" s="95" t="s">
        <v>57</v>
      </c>
      <c r="D32" s="95" t="s">
        <v>58</v>
      </c>
      <c r="E32" s="95" t="s">
        <v>59</v>
      </c>
      <c r="F32" s="95" t="s">
        <v>60</v>
      </c>
      <c r="H32" s="90" t="s">
        <v>56</v>
      </c>
      <c r="I32" s="90" t="s">
        <v>57</v>
      </c>
      <c r="J32" s="90" t="s">
        <v>58</v>
      </c>
      <c r="K32" s="90" t="s">
        <v>59</v>
      </c>
      <c r="L32" s="91" t="s">
        <v>60</v>
      </c>
    </row>
    <row r="33" customFormat="false" ht="13.8" hidden="false" customHeight="false" outlineLevel="0" collapsed="false">
      <c r="A33" s="87" t="s">
        <v>13</v>
      </c>
      <c r="B33" s="87" t="n">
        <v>1840</v>
      </c>
      <c r="C33" s="87" t="n">
        <v>2760</v>
      </c>
      <c r="D33" s="87" t="n">
        <v>-1571.62</v>
      </c>
      <c r="E33" s="87" t="n">
        <v>-1253.38</v>
      </c>
      <c r="F33" s="87" t="n">
        <v>1775</v>
      </c>
      <c r="H33" s="92" t="str">
        <f aca="false">IF(B33=VLOOKUP(A33&amp;"-Minus ABCI",Mar17!A$1:H$232,3,0),"=",B33-VLOOKUP(A33&amp;"-Minus ABCI",Mar17!A$1:H$232,3,0))</f>
        <v>=</v>
      </c>
      <c r="I33" s="92" t="str">
        <f aca="false">IF(C33=VLOOKUP(A33&amp;"-Minus ABCI",Mar17!A$1:H$232,4,0),"=",C33-VLOOKUP(A33&amp;"-Minus ABCI",Mar17!A$1:H$232,4,0))</f>
        <v>=</v>
      </c>
      <c r="J33" s="92" t="str">
        <f aca="false">IF(D33=VLOOKUP(A33&amp;"-Minus ABCI",Mar17!A$1:H$232,5,0),"=",D33-VLOOKUP(A33&amp;"-Minus ABCI",Mar17!A$1:H$232,5,0))</f>
        <v>=</v>
      </c>
      <c r="K33" s="92" t="str">
        <f aca="false">IF(E33=(VLOOKUP(A33&amp;"-Minus ABCI",Mar17!A$1:H$232,6,0)+VLOOKUP(A33&amp;"-Minus ABCI",Mar17!A$1:H$232,7,0)),"=",E33-(VLOOKUP(A33&amp;"-Minus ABCI",Mar17!A$1:H$232,6,0)+VLOOKUP(A33&amp;"-Minus ABCI",Mar17!A$1:H$232,7,0)))</f>
        <v>=</v>
      </c>
      <c r="L33" s="88" t="str">
        <f aca="false">IF(F33=VLOOKUP(A33&amp;"-Minus ABCI",Mar17!A$1:I$232,9,0),"=",F33-VLOOKUP(A33&amp;"-Minus ABCI",Mar17!A$1:I$232,9,0))</f>
        <v>=</v>
      </c>
    </row>
    <row r="34" customFormat="false" ht="13.8" hidden="false" customHeight="false" outlineLevel="0" collapsed="false">
      <c r="A34" s="87" t="s">
        <v>14</v>
      </c>
      <c r="B34" s="87" t="n">
        <v>3838.78</v>
      </c>
      <c r="C34" s="87" t="n">
        <v>5060</v>
      </c>
      <c r="D34" s="87" t="n">
        <v>-3308.38</v>
      </c>
      <c r="E34" s="87" t="n">
        <v>-2821.62</v>
      </c>
      <c r="F34" s="87" t="n">
        <v>2768.78</v>
      </c>
      <c r="H34" s="92" t="str">
        <f aca="false">IF(B34=VLOOKUP(A34&amp;"-Minus ABCI",Mar17!A$1:H$232,3,0),"=",B34-VLOOKUP(A34&amp;"-Minus ABCI",Mar17!A$1:H$232,3,0))</f>
        <v>=</v>
      </c>
      <c r="I34" s="92" t="str">
        <f aca="false">IF(C34=VLOOKUP(A34&amp;"-Minus ABCI",Mar17!A$1:H$232,4,0),"=",C34-VLOOKUP(A34&amp;"-Minus ABCI",Mar17!A$1:H$232,4,0))</f>
        <v>=</v>
      </c>
      <c r="J34" s="92" t="str">
        <f aca="false">IF(D34=VLOOKUP(A34&amp;"-Minus ABCI",Mar17!A$1:H$232,5,0),"=",D34-VLOOKUP(A34&amp;"-Minus ABCI",Mar17!A$1:H$232,5,0))</f>
        <v>=</v>
      </c>
      <c r="K34" s="92" t="str">
        <f aca="false">IF(E34=(VLOOKUP(A34&amp;"-Minus ABCI",Mar17!A$1:H$232,6,0)+VLOOKUP(A34&amp;"-Minus ABCI",Mar17!A$1:H$232,7,0)),"=",E34-(VLOOKUP(A34&amp;"-Minus ABCI",Mar17!A$1:H$232,6,0)+VLOOKUP(A34&amp;"-Minus ABCI",Mar17!A$1:H$232,7,0)))</f>
        <v>=</v>
      </c>
      <c r="L34" s="88" t="str">
        <f aca="false">IF(F34=VLOOKUP(A34&amp;"-Minus ABCI",Mar17!A$1:I$232,9,0),"=",F34-VLOOKUP(A34&amp;"-Minus ABCI",Mar17!A$1:I$232,9,0))</f>
        <v>=</v>
      </c>
    </row>
    <row r="35" customFormat="false" ht="13.8" hidden="false" customHeight="false" outlineLevel="0" collapsed="false">
      <c r="A35" s="87" t="s">
        <v>15</v>
      </c>
      <c r="B35" s="87" t="n">
        <v>3632.83</v>
      </c>
      <c r="C35" s="87" t="n">
        <v>5520</v>
      </c>
      <c r="D35" s="87" t="n">
        <v>-2478.09</v>
      </c>
      <c r="E35" s="87" t="n">
        <v>-2359.34</v>
      </c>
      <c r="F35" s="87" t="n">
        <v>4315.4</v>
      </c>
      <c r="H35" s="92" t="str">
        <f aca="false">IF(B35=VLOOKUP(A35&amp;"-Minus ABCI",Mar17!A$1:H$232,3,0),"=",B35-VLOOKUP(A35&amp;"-Minus ABCI",Mar17!A$1:H$232,3,0))</f>
        <v>=</v>
      </c>
      <c r="I35" s="92" t="str">
        <f aca="false">IF(C35=VLOOKUP(A35&amp;"-Minus ABCI",Mar17!A$1:H$232,4,0),"=",C35-VLOOKUP(A35&amp;"-Minus ABCI",Mar17!A$1:H$232,4,0))</f>
        <v>=</v>
      </c>
      <c r="J35" s="92" t="str">
        <f aca="false">IF(D35=VLOOKUP(A35&amp;"-Minus ABCI",Mar17!A$1:H$232,5,0),"=",D35-VLOOKUP(A35&amp;"-Minus ABCI",Mar17!A$1:H$232,5,0))</f>
        <v>=</v>
      </c>
      <c r="K35" s="92" t="str">
        <f aca="false">IF(E35=(VLOOKUP(A35&amp;"-Minus ABCI",Mar17!A$1:H$232,6,0)+VLOOKUP(A35&amp;"-Minus ABCI",Mar17!A$1:H$232,7,0)),"=",E35-(VLOOKUP(A35&amp;"-Minus ABCI",Mar17!A$1:H$232,6,0)+VLOOKUP(A35&amp;"-Minus ABCI",Mar17!A$1:H$232,7,0)))</f>
        <v>=</v>
      </c>
      <c r="L35" s="88" t="str">
        <f aca="false">IF(F35=VLOOKUP(A35&amp;"-Minus ABCI",Mar17!A$1:I$232,9,0),"=",F35-VLOOKUP(A35&amp;"-Minus ABCI",Mar17!A$1:I$232,9,0))</f>
        <v>=</v>
      </c>
    </row>
    <row r="36" customFormat="false" ht="13.8" hidden="false" customHeight="false" outlineLevel="0" collapsed="false">
      <c r="A36" s="87" t="s">
        <v>16</v>
      </c>
      <c r="B36" s="87" t="n">
        <v>0</v>
      </c>
      <c r="C36" s="87" t="n">
        <v>0</v>
      </c>
      <c r="D36" s="87" t="n">
        <v>0</v>
      </c>
      <c r="E36" s="87" t="n">
        <v>0</v>
      </c>
      <c r="F36" s="87" t="n">
        <v>0</v>
      </c>
      <c r="H36" s="92" t="str">
        <f aca="false">IF(B36=VLOOKUP(A36&amp;"-Minus ABCI",Mar17!A$1:H$232,3,0),"=",B36-VLOOKUP(A36&amp;"-Minus ABCI",Mar17!A$1:H$232,3,0))</f>
        <v>=</v>
      </c>
      <c r="I36" s="92" t="str">
        <f aca="false">IF(C36=VLOOKUP(A36&amp;"-Minus ABCI",Mar17!A$1:H$232,4,0),"=",C36-VLOOKUP(A36&amp;"-Minus ABCI",Mar17!A$1:H$232,4,0))</f>
        <v>=</v>
      </c>
      <c r="J36" s="92" t="str">
        <f aca="false">IF(D36=VLOOKUP(A36&amp;"-Minus ABCI",Mar17!A$1:H$232,5,0),"=",D36-VLOOKUP(A36&amp;"-Minus ABCI",Mar17!A$1:H$232,5,0))</f>
        <v>=</v>
      </c>
      <c r="K36" s="92" t="str">
        <f aca="false">IF(E36=(VLOOKUP(A36&amp;"-Minus ABCI",Mar17!A$1:H$232,6,0)+VLOOKUP(A36&amp;"-Minus ABCI",Mar17!A$1:H$232,7,0)),"=",E36-(VLOOKUP(A36&amp;"-Minus ABCI",Mar17!A$1:H$232,6,0)+VLOOKUP(A36&amp;"-Minus ABCI",Mar17!A$1:H$232,7,0)))</f>
        <v>=</v>
      </c>
      <c r="L36" s="88" t="str">
        <f aca="false">IF(F36=VLOOKUP(A36&amp;"-Minus ABCI",Mar17!A$1:I$232,9,0),"=",F36-VLOOKUP(A36&amp;"-Minus ABCI",Mar17!A$1:I$232,9,0))</f>
        <v>=</v>
      </c>
    </row>
    <row r="37" customFormat="false" ht="13.8" hidden="false" customHeight="false" outlineLevel="0" collapsed="false">
      <c r="A37" s="87" t="s">
        <v>18</v>
      </c>
      <c r="B37" s="87" t="n">
        <v>19493.15</v>
      </c>
      <c r="C37" s="87" t="n">
        <v>33091</v>
      </c>
      <c r="D37" s="87" t="n">
        <v>-19304.8</v>
      </c>
      <c r="E37" s="87" t="n">
        <v>-16341.71</v>
      </c>
      <c r="F37" s="87" t="n">
        <v>16937.64</v>
      </c>
      <c r="H37" s="92" t="str">
        <f aca="false">IF(B37=VLOOKUP(A37&amp;"-Minus ABCI",Mar17!A$1:H$232,3,0),"=",B37-VLOOKUP(A37&amp;"-Minus ABCI",Mar17!A$1:H$232,3,0))</f>
        <v>=</v>
      </c>
      <c r="I37" s="92" t="str">
        <f aca="false">IF(C37=VLOOKUP(A37&amp;"-Minus ABCI",Mar17!A$1:H$232,4,0),"=",C37-VLOOKUP(A37&amp;"-Minus ABCI",Mar17!A$1:H$232,4,0))</f>
        <v>=</v>
      </c>
      <c r="J37" s="92" t="str">
        <f aca="false">IF(D37=VLOOKUP(A37&amp;"-Minus ABCI",Mar17!A$1:H$232,5,0),"=",D37-VLOOKUP(A37&amp;"-Minus ABCI",Mar17!A$1:H$232,5,0))</f>
        <v>=</v>
      </c>
      <c r="K37" s="92" t="str">
        <f aca="false">IF(E37=(VLOOKUP(A37&amp;"-Minus ABCI",Mar17!A$1:H$232,6,0)+VLOOKUP(A37&amp;"-Minus ABCI",Mar17!A$1:H$232,7,0)),"=",E37-(VLOOKUP(A37&amp;"-Minus ABCI",Mar17!A$1:H$232,6,0)+VLOOKUP(A37&amp;"-Minus ABCI",Mar17!A$1:H$232,7,0)))</f>
        <v>=</v>
      </c>
      <c r="L37" s="88" t="str">
        <f aca="false">IF(F37=VLOOKUP(A37&amp;"-Minus ABCI",Mar17!A$1:I$232,9,0),"=",F37-VLOOKUP(A37&amp;"-Minus ABCI",Mar17!A$1:I$232,9,0))</f>
        <v>=</v>
      </c>
    </row>
    <row r="38" customFormat="false" ht="13.8" hidden="false" customHeight="false" outlineLevel="0" collapsed="false">
      <c r="A38" s="87" t="s">
        <v>23</v>
      </c>
      <c r="B38" s="87" t="n">
        <v>9736.46</v>
      </c>
      <c r="C38" s="87" t="n">
        <v>18400</v>
      </c>
      <c r="D38" s="87" t="n">
        <v>-8910.04</v>
      </c>
      <c r="E38" s="87" t="n">
        <v>-7944.17</v>
      </c>
      <c r="F38" s="87" t="n">
        <v>11282.25</v>
      </c>
      <c r="H38" s="92" t="str">
        <f aca="false">IF(B38=VLOOKUP(A38&amp;"-Minus ABCI",Mar17!A$1:H$232,3,0),"=",B38-VLOOKUP(A38&amp;"-Minus ABCI",Mar17!A$1:H$232,3,0))</f>
        <v>=</v>
      </c>
      <c r="I38" s="92" t="str">
        <f aca="false">IF(C38=VLOOKUP(A38&amp;"-Minus ABCI",Mar17!A$1:H$232,4,0),"=",C38-VLOOKUP(A38&amp;"-Minus ABCI",Mar17!A$1:H$232,4,0))</f>
        <v>=</v>
      </c>
      <c r="J38" s="92" t="str">
        <f aca="false">IF(D38=VLOOKUP(A38&amp;"-Minus ABCI",Mar17!A$1:H$232,5,0),"=",D38-VLOOKUP(A38&amp;"-Minus ABCI",Mar17!A$1:H$232,5,0))</f>
        <v>=</v>
      </c>
      <c r="K38" s="92" t="str">
        <f aca="false">IF(E38=(VLOOKUP(A38&amp;"-Minus ABCI",Mar17!A$1:H$232,6,0)+VLOOKUP(A38&amp;"-Minus ABCI",Mar17!A$1:H$232,7,0)),"=",E38-(VLOOKUP(A38&amp;"-Minus ABCI",Mar17!A$1:H$232,6,0)+VLOOKUP(A38&amp;"-Minus ABCI",Mar17!A$1:H$232,7,0)))</f>
        <v>=</v>
      </c>
      <c r="L38" s="88" t="str">
        <f aca="false">IF(F38=VLOOKUP(A38&amp;"-Minus ABCI",Mar17!A$1:I$232,9,0),"=",F38-VLOOKUP(A38&amp;"-Minus ABCI",Mar17!A$1:I$232,9,0))</f>
        <v>=</v>
      </c>
    </row>
    <row r="39" customFormat="false" ht="13.8" hidden="false" customHeight="false" outlineLevel="0" collapsed="false">
      <c r="A39" s="87" t="s">
        <v>24</v>
      </c>
      <c r="B39" s="87" t="n">
        <v>12590.74</v>
      </c>
      <c r="C39" s="87" t="n">
        <v>18985</v>
      </c>
      <c r="D39" s="87" t="n">
        <v>-10755.36</v>
      </c>
      <c r="E39" s="87" t="n">
        <v>-9381.57</v>
      </c>
      <c r="F39" s="87" t="n">
        <v>11438.81</v>
      </c>
      <c r="H39" s="92" t="str">
        <f aca="false">IF(B39=VLOOKUP(A39&amp;"-Minus ABCI",Mar17!A$1:H$232,3,0),"=",B39-VLOOKUP(A39&amp;"-Minus ABCI",Mar17!A$1:H$232,3,0))</f>
        <v>=</v>
      </c>
      <c r="I39" s="92" t="str">
        <f aca="false">IF(C39=VLOOKUP(A39&amp;"-Minus ABCI",Mar17!A$1:H$232,4,0),"=",C39-VLOOKUP(A39&amp;"-Minus ABCI",Mar17!A$1:H$232,4,0))</f>
        <v>=</v>
      </c>
      <c r="J39" s="92" t="str">
        <f aca="false">IF(D39=VLOOKUP(A39&amp;"-Minus ABCI",Mar17!A$1:H$232,5,0),"=",D39-VLOOKUP(A39&amp;"-Minus ABCI",Mar17!A$1:H$232,5,0))</f>
        <v>=</v>
      </c>
      <c r="K39" s="92" t="str">
        <f aca="false">IF(E39=(VLOOKUP(A39&amp;"-Minus ABCI",Mar17!A$1:H$232,6,0)+VLOOKUP(A39&amp;"-Minus ABCI",Mar17!A$1:H$232,7,0)),"=",E39-(VLOOKUP(A39&amp;"-Minus ABCI",Mar17!A$1:H$232,6,0)+VLOOKUP(A39&amp;"-Minus ABCI",Mar17!A$1:H$232,7,0)))</f>
        <v>=</v>
      </c>
      <c r="L39" s="88" t="str">
        <f aca="false">IF(F39=VLOOKUP(A39&amp;"-Minus ABCI",Mar17!A$1:I$232,9,0),"=",F39-VLOOKUP(A39&amp;"-Minus ABCI",Mar17!A$1:I$232,9,0))</f>
        <v>=</v>
      </c>
    </row>
    <row r="40" customFormat="false" ht="13.8" hidden="false" customHeight="false" outlineLevel="0" collapsed="false">
      <c r="A40" s="87" t="s">
        <v>25</v>
      </c>
      <c r="B40" s="87" t="n">
        <v>460</v>
      </c>
      <c r="C40" s="87" t="n">
        <v>0</v>
      </c>
      <c r="D40" s="87" t="n">
        <v>0</v>
      </c>
      <c r="E40" s="87" t="n">
        <v>0</v>
      </c>
      <c r="F40" s="87" t="n">
        <v>460</v>
      </c>
      <c r="H40" s="92" t="str">
        <f aca="false">IF(B40=VLOOKUP(A40&amp;"-Minus ABCI",Mar17!A$1:H$232,3,0),"=",B40-VLOOKUP(A40&amp;"-Minus ABCI",Mar17!A$1:H$232,3,0))</f>
        <v>=</v>
      </c>
      <c r="I40" s="92" t="str">
        <f aca="false">IF(C40=VLOOKUP(A40&amp;"-Minus ABCI",Mar17!A$1:H$232,4,0),"=",C40-VLOOKUP(A40&amp;"-Minus ABCI",Mar17!A$1:H$232,4,0))</f>
        <v>=</v>
      </c>
      <c r="J40" s="92" t="str">
        <f aca="false">IF(D40=VLOOKUP(A40&amp;"-Minus ABCI",Mar17!A$1:H$232,5,0),"=",D40-VLOOKUP(A40&amp;"-Minus ABCI",Mar17!A$1:H$232,5,0))</f>
        <v>=</v>
      </c>
      <c r="K40" s="92" t="str">
        <f aca="false">IF(E40=(VLOOKUP(A40&amp;"-Minus ABCI",Mar17!A$1:H$232,6,0)+VLOOKUP(A40&amp;"-Minus ABCI",Mar17!A$1:H$232,7,0)),"=",E40-(VLOOKUP(A40&amp;"-Minus ABCI",Mar17!A$1:H$232,6,0)+VLOOKUP(A40&amp;"-Minus ABCI",Mar17!A$1:H$232,7,0)))</f>
        <v>=</v>
      </c>
      <c r="L40" s="88" t="str">
        <f aca="false">IF(F40=VLOOKUP(A40&amp;"-Minus ABCI",Mar17!A$1:I$232,9,0),"=",F40-VLOOKUP(A40&amp;"-Minus ABCI",Mar17!A$1:I$232,9,0))</f>
        <v>=</v>
      </c>
    </row>
    <row r="41" customFormat="false" ht="13.8" hidden="false" customHeight="false" outlineLevel="0" collapsed="false">
      <c r="A41" s="87" t="s">
        <v>26</v>
      </c>
      <c r="B41" s="87" t="n">
        <v>14277.79</v>
      </c>
      <c r="C41" s="87" t="n">
        <v>35391</v>
      </c>
      <c r="D41" s="87" t="n">
        <v>-17007.86</v>
      </c>
      <c r="E41" s="87" t="n">
        <v>-14275.49</v>
      </c>
      <c r="F41" s="87" t="n">
        <v>18385.44</v>
      </c>
      <c r="H41" s="92" t="str">
        <f aca="false">IF(B41=VLOOKUP(A41&amp;"-Minus ABCI",Mar17!A$1:H$232,3,0),"=",B41-VLOOKUP(A41&amp;"-Minus ABCI",Mar17!A$1:H$232,3,0))</f>
        <v>=</v>
      </c>
      <c r="I41" s="92" t="str">
        <f aca="false">IF(C41=VLOOKUP(A41&amp;"-Minus ABCI",Mar17!A$1:H$232,4,0),"=",C41-VLOOKUP(A41&amp;"-Minus ABCI",Mar17!A$1:H$232,4,0))</f>
        <v>=</v>
      </c>
      <c r="J41" s="92" t="str">
        <f aca="false">IF(D41=VLOOKUP(A41&amp;"-Minus ABCI",Mar17!A$1:H$232,5,0),"=",D41-VLOOKUP(A41&amp;"-Minus ABCI",Mar17!A$1:H$232,5,0))</f>
        <v>=</v>
      </c>
      <c r="K41" s="92" t="str">
        <f aca="false">IF(E41=(VLOOKUP(A41&amp;"-Minus ABCI",Mar17!A$1:H$232,6,0)+VLOOKUP(A41&amp;"-Minus ABCI",Mar17!A$1:H$232,7,0)),"=",E41-(VLOOKUP(A41&amp;"-Minus ABCI",Mar17!A$1:H$232,6,0)+VLOOKUP(A41&amp;"-Minus ABCI",Mar17!A$1:H$232,7,0)))</f>
        <v>=</v>
      </c>
      <c r="L41" s="88" t="str">
        <f aca="false">IF(F41=VLOOKUP(A41&amp;"-Minus ABCI",Mar17!A$1:I$232,9,0),"=",F41-VLOOKUP(A41&amp;"-Minus ABCI",Mar17!A$1:I$232,9,0))</f>
        <v>=</v>
      </c>
    </row>
    <row r="42" customFormat="false" ht="13.8" hidden="false" customHeight="false" outlineLevel="0" collapsed="false">
      <c r="A42" s="87" t="s">
        <v>27</v>
      </c>
      <c r="B42" s="87" t="n">
        <v>0</v>
      </c>
      <c r="C42" s="87" t="n">
        <v>0</v>
      </c>
      <c r="D42" s="87" t="n">
        <v>0</v>
      </c>
      <c r="E42" s="87" t="n">
        <v>0</v>
      </c>
      <c r="F42" s="87" t="n">
        <v>0</v>
      </c>
      <c r="H42" s="92" t="str">
        <f aca="false">IF(B42=VLOOKUP(A42&amp;"-Minus ABCI",Mar17!A$1:H$232,3,0),"=",B42-VLOOKUP(A42&amp;"-Minus ABCI",Mar17!A$1:H$232,3,0))</f>
        <v>=</v>
      </c>
      <c r="I42" s="92" t="str">
        <f aca="false">IF(C42=VLOOKUP(A42&amp;"-Minus ABCI",Mar17!A$1:H$232,4,0),"=",C42-VLOOKUP(A42&amp;"-Minus ABCI",Mar17!A$1:H$232,4,0))</f>
        <v>=</v>
      </c>
      <c r="J42" s="92" t="str">
        <f aca="false">IF(D42=VLOOKUP(A42&amp;"-Minus ABCI",Mar17!A$1:H$232,5,0),"=",D42-VLOOKUP(A42&amp;"-Minus ABCI",Mar17!A$1:H$232,5,0))</f>
        <v>=</v>
      </c>
      <c r="K42" s="92" t="str">
        <f aca="false">IF(E42=(VLOOKUP(A42&amp;"-Minus ABCI",Mar17!A$1:H$232,6,0)+VLOOKUP(A42&amp;"-Minus ABCI",Mar17!A$1:H$232,7,0)),"=",E42-(VLOOKUP(A42&amp;"-Minus ABCI",Mar17!A$1:H$232,6,0)+VLOOKUP(A42&amp;"-Minus ABCI",Mar17!A$1:H$232,7,0)))</f>
        <v>=</v>
      </c>
      <c r="L42" s="88" t="str">
        <f aca="false">IF(F42=VLOOKUP(A42&amp;"-Minus ABCI",Mar17!A$1:I$232,9,0),"=",F42-VLOOKUP(A42&amp;"-Minus ABCI",Mar17!A$1:I$232,9,0))</f>
        <v>=</v>
      </c>
    </row>
    <row r="43" customFormat="false" ht="13.8" hidden="false" customHeight="false" outlineLevel="0" collapsed="false">
      <c r="A43" s="87" t="s">
        <v>29</v>
      </c>
      <c r="B43" s="87" t="n">
        <v>11030.84</v>
      </c>
      <c r="C43" s="87" t="n">
        <v>14260</v>
      </c>
      <c r="D43" s="87" t="n">
        <v>-9029.82</v>
      </c>
      <c r="E43" s="87" t="n">
        <v>-7771.68</v>
      </c>
      <c r="F43" s="87" t="n">
        <v>8489.34</v>
      </c>
      <c r="H43" s="92" t="str">
        <f aca="false">IF(B43=VLOOKUP(A43&amp;"-Minus ABCI",Mar17!A$1:H$232,3,0),"=",B43-VLOOKUP(A43&amp;"-Minus ABCI",Mar17!A$1:H$232,3,0))</f>
        <v>=</v>
      </c>
      <c r="I43" s="92" t="str">
        <f aca="false">IF(C43=VLOOKUP(A43&amp;"-Minus ABCI",Mar17!A$1:H$232,4,0),"=",C43-VLOOKUP(A43&amp;"-Minus ABCI",Mar17!A$1:H$232,4,0))</f>
        <v>=</v>
      </c>
      <c r="J43" s="92" t="str">
        <f aca="false">IF(D43=VLOOKUP(A43&amp;"-Minus ABCI",Mar17!A$1:H$232,5,0),"=",D43-VLOOKUP(A43&amp;"-Minus ABCI",Mar17!A$1:H$232,5,0))</f>
        <v>=</v>
      </c>
      <c r="K43" s="92" t="str">
        <f aca="false">IF(E43=(VLOOKUP(A43&amp;"-Minus ABCI",Mar17!A$1:H$232,6,0)+VLOOKUP(A43&amp;"-Minus ABCI",Mar17!A$1:H$232,7,0)),"=",E43-(VLOOKUP(A43&amp;"-Minus ABCI",Mar17!A$1:H$232,6,0)+VLOOKUP(A43&amp;"-Minus ABCI",Mar17!A$1:H$232,7,0)))</f>
        <v>=</v>
      </c>
      <c r="L43" s="88" t="str">
        <f aca="false">IF(F43=VLOOKUP(A43&amp;"-Minus ABCI",Mar17!A$1:I$232,9,0),"=",F43-VLOOKUP(A43&amp;"-Minus ABCI",Mar17!A$1:I$232,9,0))</f>
        <v>=</v>
      </c>
    </row>
    <row r="44" customFormat="false" ht="13.8" hidden="false" customHeight="false" outlineLevel="0" collapsed="false">
      <c r="A44" s="87" t="s">
        <v>30</v>
      </c>
      <c r="B44" s="87" t="n">
        <v>970.28</v>
      </c>
      <c r="C44" s="87" t="n">
        <v>1840</v>
      </c>
      <c r="D44" s="87" t="n">
        <v>-1054.18</v>
      </c>
      <c r="E44" s="87" t="n">
        <v>-1050.32</v>
      </c>
      <c r="F44" s="87" t="n">
        <v>705.78</v>
      </c>
      <c r="H44" s="92" t="str">
        <f aca="false">IF(B44=VLOOKUP(A44&amp;"-Minus ABCI",Mar17!A$1:H$232,3,0),"=",B44-VLOOKUP(A44&amp;"-Minus ABCI",Mar17!A$1:H$232,3,0))</f>
        <v>=</v>
      </c>
      <c r="I44" s="92" t="str">
        <f aca="false">IF(C44=VLOOKUP(A44&amp;"-Minus ABCI",Mar17!A$1:H$232,4,0),"=",C44-VLOOKUP(A44&amp;"-Minus ABCI",Mar17!A$1:H$232,4,0))</f>
        <v>=</v>
      </c>
      <c r="J44" s="92" t="str">
        <f aca="false">IF(D44=VLOOKUP(A44&amp;"-Minus ABCI",Mar17!A$1:H$232,5,0),"=",D44-VLOOKUP(A44&amp;"-Minus ABCI",Mar17!A$1:H$232,5,0))</f>
        <v>=</v>
      </c>
      <c r="K44" s="92" t="str">
        <f aca="false">IF(E44=(VLOOKUP(A44&amp;"-Minus ABCI",Mar17!A$1:H$232,6,0)+VLOOKUP(A44&amp;"-Minus ABCI",Mar17!A$1:H$232,7,0)),"=",E44-(VLOOKUP(A44&amp;"-Minus ABCI",Mar17!A$1:H$232,6,0)+VLOOKUP(A44&amp;"-Minus ABCI",Mar17!A$1:H$232,7,0)))</f>
        <v>=</v>
      </c>
      <c r="L44" s="88" t="str">
        <f aca="false">IF(F44=VLOOKUP(A44&amp;"-Minus ABCI",Mar17!A$1:I$232,9,0),"=",F44-VLOOKUP(A44&amp;"-Minus ABCI",Mar17!A$1:I$232,9,0))</f>
        <v>=</v>
      </c>
    </row>
    <row r="45" customFormat="false" ht="13.8" hidden="false" customHeight="false" outlineLevel="0" collapsed="false">
      <c r="A45" s="87" t="s">
        <v>31</v>
      </c>
      <c r="B45" s="87" t="n">
        <v>16339.32</v>
      </c>
      <c r="C45" s="87" t="n">
        <v>30050</v>
      </c>
      <c r="D45" s="87" t="n">
        <v>-15029.23</v>
      </c>
      <c r="E45" s="87" t="n">
        <v>-15035.65</v>
      </c>
      <c r="F45" s="87" t="n">
        <v>16324.44</v>
      </c>
      <c r="H45" s="92" t="str">
        <f aca="false">IF(B45=VLOOKUP(A45&amp;"-Minus ABCI",Mar17!A$1:H$232,3,0),"=",B45-VLOOKUP(A45&amp;"-Minus ABCI",Mar17!A$1:H$232,3,0))</f>
        <v>=</v>
      </c>
      <c r="I45" s="92" t="str">
        <f aca="false">IF(C45=VLOOKUP(A45&amp;"-Minus ABCI",Mar17!A$1:H$232,4,0),"=",C45-VLOOKUP(A45&amp;"-Minus ABCI",Mar17!A$1:H$232,4,0))</f>
        <v>=</v>
      </c>
      <c r="J45" s="92" t="str">
        <f aca="false">IF(D45=VLOOKUP(A45&amp;"-Minus ABCI",Mar17!A$1:H$232,5,0),"=",D45-VLOOKUP(A45&amp;"-Minus ABCI",Mar17!A$1:H$232,5,0))</f>
        <v>=</v>
      </c>
      <c r="K45" s="92" t="str">
        <f aca="false">IF(E45=(VLOOKUP(A45&amp;"-Minus ABCI",Mar17!A$1:H$232,6,0)+VLOOKUP(A45&amp;"-Minus ABCI",Mar17!A$1:H$232,7,0)),"=",E45-(VLOOKUP(A45&amp;"-Minus ABCI",Mar17!A$1:H$232,6,0)+VLOOKUP(A45&amp;"-Minus ABCI",Mar17!A$1:H$232,7,0)))</f>
        <v>=</v>
      </c>
      <c r="L45" s="88" t="str">
        <f aca="false">IF(F45=VLOOKUP(A45&amp;"-Minus ABCI",Mar17!A$1:I$232,9,0),"=",F45-VLOOKUP(A45&amp;"-Minus ABCI",Mar17!A$1:I$232,9,0))</f>
        <v>=</v>
      </c>
    </row>
    <row r="46" customFormat="false" ht="13.8" hidden="false" customHeight="false" outlineLevel="0" collapsed="false">
      <c r="A46" s="87" t="s">
        <v>32</v>
      </c>
      <c r="B46" s="87" t="n">
        <v>1455.29</v>
      </c>
      <c r="C46" s="87" t="n">
        <v>460</v>
      </c>
      <c r="D46" s="87" t="n">
        <v>-591.65</v>
      </c>
      <c r="E46" s="87" t="n">
        <v>-788.35</v>
      </c>
      <c r="F46" s="87" t="n">
        <v>535.29</v>
      </c>
      <c r="H46" s="92" t="str">
        <f aca="false">IF(B46=VLOOKUP(A46&amp;"-Minus ABCI",Mar17!A$1:H$232,3,0),"=",B46-VLOOKUP(A46&amp;"-Minus ABCI",Mar17!A$1:H$232,3,0))</f>
        <v>=</v>
      </c>
      <c r="I46" s="92" t="str">
        <f aca="false">IF(C46=VLOOKUP(A46&amp;"-Minus ABCI",Mar17!A$1:H$232,4,0),"=",C46-VLOOKUP(A46&amp;"-Minus ABCI",Mar17!A$1:H$232,4,0))</f>
        <v>=</v>
      </c>
      <c r="J46" s="92" t="str">
        <f aca="false">IF(D46=VLOOKUP(A46&amp;"-Minus ABCI",Mar17!A$1:H$232,5,0),"=",D46-VLOOKUP(A46&amp;"-Minus ABCI",Mar17!A$1:H$232,5,0))</f>
        <v>=</v>
      </c>
      <c r="K46" s="92" t="str">
        <f aca="false">IF(E46=(VLOOKUP(A46&amp;"-Minus ABCI",Mar17!A$1:H$232,6,0)+VLOOKUP(A46&amp;"-Minus ABCI",Mar17!A$1:H$232,7,0)),"=",E46-(VLOOKUP(A46&amp;"-Minus ABCI",Mar17!A$1:H$232,6,0)+VLOOKUP(A46&amp;"-Minus ABCI",Mar17!A$1:H$232,7,0)))</f>
        <v>=</v>
      </c>
      <c r="L46" s="88" t="str">
        <f aca="false">IF(F46=VLOOKUP(A46&amp;"-Minus ABCI",Mar17!A$1:I$232,9,0),"=",F46-VLOOKUP(A46&amp;"-Minus ABCI",Mar17!A$1:I$232,9,0))</f>
        <v>=</v>
      </c>
    </row>
    <row r="48" customFormat="false" ht="13.8" hidden="false" customHeight="false" outlineLevel="0" collapsed="false">
      <c r="A48" s="89" t="s">
        <v>61</v>
      </c>
      <c r="B48" s="89" t="s">
        <v>61</v>
      </c>
      <c r="C48" s="89" t="s">
        <v>61</v>
      </c>
      <c r="D48" s="89" t="s">
        <v>61</v>
      </c>
      <c r="E48" s="89" t="s">
        <v>61</v>
      </c>
      <c r="F48" s="89" t="s">
        <v>61</v>
      </c>
      <c r="H48" s="89" t="s">
        <v>61</v>
      </c>
      <c r="I48" s="89" t="s">
        <v>61</v>
      </c>
      <c r="J48" s="89" t="s">
        <v>61</v>
      </c>
      <c r="K48" s="89" t="s">
        <v>61</v>
      </c>
      <c r="L48" s="93" t="s">
        <v>61</v>
      </c>
    </row>
    <row r="49" customFormat="false" ht="13.8" hidden="false" customHeight="false" outlineLevel="0" collapsed="false">
      <c r="A49" s="87" t="s">
        <v>36</v>
      </c>
      <c r="B49" s="87" t="n">
        <f aca="false">SUM(B32:B48)</f>
        <v>95665.48</v>
      </c>
      <c r="C49" s="87" t="n">
        <f aca="false">SUM(C32:C48)</f>
        <v>165817</v>
      </c>
      <c r="D49" s="87" t="n">
        <f aca="false">SUM(D32:D48)</f>
        <v>-89041.03</v>
      </c>
      <c r="E49" s="87" t="n">
        <f aca="false">SUM(E32:E48)</f>
        <v>-79023.28</v>
      </c>
      <c r="F49" s="87" t="n">
        <f aca="false">SUM(F32:F48)</f>
        <v>93418.17</v>
      </c>
      <c r="H49" s="92" t="str">
        <f aca="false">IF(B49=VLOOKUP(A49,Mar17!A$1:H$232,3,0),"=",B49-VLOOKUP(A49,Mar17!A$1:H$232,3,0))</f>
        <v>=</v>
      </c>
      <c r="I49" s="92" t="str">
        <f aca="false">IF(C49=VLOOKUP(A49,Mar17!A$1:H$232,4,0),"=",C49-VLOOKUP(A49,Mar17!A$1:H$232,4,0))</f>
        <v>=</v>
      </c>
      <c r="J49" s="92" t="str">
        <f aca="false">IF(D49=VLOOKUP(A49,Mar17!A$1:H$232,5,0),"=",D49-VLOOKUP(A49,Mar17!A$1:H$232,5,0))</f>
        <v>=</v>
      </c>
      <c r="K49" s="92" t="str">
        <f aca="false">IF(E49=(VLOOKUP(A49,Mar17!A$1:H$232,6,0)+VLOOKUP(A49,Mar17!A$1:H$232,7,0)),"=",E49-(VLOOKUP(A49,Mar17!A$1:H$232,6,0)+VLOOKUP(A49,Mar17!A$1:H$232,7,0)))</f>
        <v>=</v>
      </c>
      <c r="L49" s="88" t="str">
        <f aca="false">IF(F49=VLOOKUP(A49,Mar17!A$1:I$232,9,0),"=",F49-VLOOKUP(A49,Mar17!A$1:I$232,9,0))</f>
        <v>=</v>
      </c>
    </row>
  </sheetData>
  <autoFilter ref="A1:F2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LibreOffice/5.2.6.2$Windows_x86 LibreOffice_project/a3100ed2409ebf1c212f5048fbe377c281438fdc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2017-02-01T18:41:30Z</dcterms:created>
  <dc:creator>Administrator</dc:creator>
  <dc:description/>
  <dc:language>en-US</dc:language>
  <cp:lastModifiedBy/>
  <cp:lastPrinted>2017-04-12T14:20:51Z</cp:lastPrinted>
  <dcterms:modified xsi:type="dcterms:W3CDTF">2017-04-24T16:24:40Z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