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ro\Documents\Data Science\Projects\Economic Models\Microeconomic Models\"/>
    </mc:Choice>
  </mc:AlternateContent>
  <bookViews>
    <workbookView xWindow="0" yWindow="0" windowWidth="20490" windowHeight="7230" activeTab="1"/>
  </bookViews>
  <sheets>
    <sheet name="Open Model" sheetId="3" r:id="rId1"/>
    <sheet name="Welfare" sheetId="6" r:id="rId2"/>
    <sheet name="Forex" sheetId="7" r:id="rId3"/>
    <sheet name="Trade Gains" sheetId="9" r:id="rId4"/>
  </sheets>
  <definedNames>
    <definedName name="solver_adj" localSheetId="0" hidden="1">'Open Model'!$B$9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'Open Model'!$K$11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4" i="6" l="1"/>
  <c r="K34" i="6"/>
  <c r="J34" i="6"/>
  <c r="L33" i="6"/>
  <c r="K33" i="6"/>
  <c r="J33" i="6"/>
  <c r="L32" i="6"/>
  <c r="K32" i="6"/>
  <c r="J32" i="6"/>
  <c r="L31" i="6"/>
  <c r="K31" i="6"/>
  <c r="J31" i="6"/>
  <c r="L30" i="6"/>
  <c r="K30" i="6"/>
  <c r="J30" i="6"/>
  <c r="L29" i="6"/>
  <c r="K29" i="6"/>
  <c r="J29" i="6"/>
  <c r="L28" i="6"/>
  <c r="K28" i="6"/>
  <c r="J28" i="6"/>
  <c r="L27" i="6"/>
  <c r="K27" i="6"/>
  <c r="J27" i="6"/>
  <c r="L26" i="6"/>
  <c r="K26" i="6"/>
  <c r="J26" i="6"/>
  <c r="L25" i="6"/>
  <c r="K25" i="6"/>
  <c r="J25" i="6"/>
  <c r="C4" i="9" l="1"/>
  <c r="I12" i="9"/>
  <c r="I13" i="9" s="1"/>
  <c r="I14" i="9" s="1"/>
  <c r="I15" i="9" s="1"/>
  <c r="I16" i="9" s="1"/>
  <c r="I17" i="9" s="1"/>
  <c r="I18" i="9" s="1"/>
  <c r="I19" i="9" s="1"/>
  <c r="I20" i="9" s="1"/>
  <c r="I21" i="9" s="1"/>
  <c r="J9" i="9"/>
  <c r="F7" i="9"/>
  <c r="F4" i="9"/>
  <c r="E4" i="9"/>
  <c r="H4" i="9" s="1"/>
  <c r="J35" i="7"/>
  <c r="J34" i="7"/>
  <c r="J33" i="7"/>
  <c r="J32" i="7"/>
  <c r="J31" i="7"/>
  <c r="J30" i="7"/>
  <c r="J29" i="7"/>
  <c r="J28" i="7"/>
  <c r="J27" i="7"/>
  <c r="J26" i="7"/>
  <c r="K35" i="7"/>
  <c r="K34" i="7"/>
  <c r="K33" i="7"/>
  <c r="K32" i="7"/>
  <c r="K31" i="7"/>
  <c r="K30" i="7"/>
  <c r="K29" i="7"/>
  <c r="K28" i="7"/>
  <c r="K27" i="7"/>
  <c r="K26" i="7"/>
  <c r="K25" i="7"/>
  <c r="I27" i="7"/>
  <c r="I28" i="7" s="1"/>
  <c r="I29" i="7" s="1"/>
  <c r="I30" i="7" s="1"/>
  <c r="I31" i="7" s="1"/>
  <c r="I32" i="7" s="1"/>
  <c r="I33" i="7" s="1"/>
  <c r="I34" i="7" s="1"/>
  <c r="I35" i="7" s="1"/>
  <c r="I26" i="7"/>
  <c r="J25" i="7"/>
  <c r="I12" i="7"/>
  <c r="I13" i="7" s="1"/>
  <c r="I14" i="7" s="1"/>
  <c r="I15" i="7" s="1"/>
  <c r="I16" i="7" s="1"/>
  <c r="I17" i="7" s="1"/>
  <c r="I18" i="7" s="1"/>
  <c r="I19" i="7" s="1"/>
  <c r="I20" i="7" s="1"/>
  <c r="I21" i="7" s="1"/>
  <c r="J9" i="7"/>
  <c r="N4" i="9" l="1"/>
  <c r="K4" i="9"/>
  <c r="O4" i="9"/>
  <c r="L4" i="9"/>
  <c r="I4" i="9"/>
  <c r="M4" i="9"/>
  <c r="F7" i="7"/>
  <c r="F4" i="7"/>
  <c r="L4" i="7" s="1"/>
  <c r="E4" i="7"/>
  <c r="H4" i="7" s="1"/>
  <c r="I33" i="6"/>
  <c r="I32" i="6"/>
  <c r="I31" i="6"/>
  <c r="I30" i="6"/>
  <c r="I29" i="6"/>
  <c r="I28" i="6"/>
  <c r="I27" i="6"/>
  <c r="I26" i="6"/>
  <c r="I25" i="6"/>
  <c r="I12" i="6"/>
  <c r="I13" i="6" s="1"/>
  <c r="I14" i="6" s="1"/>
  <c r="I15" i="6" s="1"/>
  <c r="I16" i="6" s="1"/>
  <c r="I17" i="6" s="1"/>
  <c r="I18" i="6" s="1"/>
  <c r="I19" i="6" s="1"/>
  <c r="I20" i="6" s="1"/>
  <c r="I21" i="6" s="1"/>
  <c r="I34" i="6" s="1"/>
  <c r="J4" i="9" l="1"/>
  <c r="J10" i="9" s="1"/>
  <c r="P4" i="9"/>
  <c r="I4" i="7"/>
  <c r="P4" i="7" s="1"/>
  <c r="M4" i="7"/>
  <c r="K10" i="7" s="1"/>
  <c r="N4" i="7"/>
  <c r="K4" i="7"/>
  <c r="O4" i="7" s="1"/>
  <c r="J4" i="7" l="1"/>
  <c r="J10" i="7" s="1"/>
  <c r="L9" i="6"/>
  <c r="K9" i="6"/>
  <c r="J9" i="6"/>
  <c r="F2" i="3"/>
  <c r="F7" i="6"/>
  <c r="F4" i="6"/>
  <c r="E4" i="6"/>
  <c r="M4" i="6" l="1"/>
  <c r="H4" i="6"/>
  <c r="K4" i="6"/>
  <c r="N4" i="6"/>
  <c r="I4" i="6"/>
  <c r="L4" i="6"/>
  <c r="N15" i="3"/>
  <c r="K2" i="3"/>
  <c r="O4" i="6" l="1"/>
  <c r="J10" i="6" s="1"/>
  <c r="P4" i="6"/>
  <c r="K10" i="6" s="1"/>
  <c r="J4" i="6"/>
  <c r="L10" i="6" s="1"/>
  <c r="K17" i="3"/>
  <c r="K18" i="3" s="1"/>
  <c r="K19" i="3" s="1"/>
  <c r="K20" i="3" s="1"/>
  <c r="K21" i="3" s="1"/>
  <c r="K22" i="3" s="1"/>
  <c r="K23" i="3" s="1"/>
  <c r="K24" i="3" s="1"/>
  <c r="K25" i="3" s="1"/>
  <c r="K16" i="3"/>
  <c r="K3" i="3"/>
  <c r="K5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" i="3"/>
  <c r="K8" i="3" l="1"/>
  <c r="K6" i="3"/>
  <c r="K11" i="3" l="1"/>
  <c r="M14" i="3" s="1"/>
  <c r="N16" i="3"/>
  <c r="N20" i="3"/>
  <c r="N24" i="3"/>
  <c r="N19" i="3"/>
  <c r="N23" i="3"/>
  <c r="N17" i="3"/>
  <c r="N21" i="3"/>
  <c r="N25" i="3"/>
  <c r="N18" i="3"/>
  <c r="N22" i="3"/>
  <c r="K9" i="3"/>
  <c r="L14" i="3" s="1"/>
  <c r="E3" i="3" l="1"/>
  <c r="D3" i="3"/>
  <c r="D4" i="3" s="1"/>
  <c r="E2" i="3"/>
  <c r="E4" i="3" l="1"/>
  <c r="D5" i="3"/>
  <c r="F4" i="3"/>
  <c r="F3" i="3"/>
  <c r="F5" i="3" l="1"/>
  <c r="E5" i="3"/>
  <c r="D6" i="3"/>
  <c r="D7" i="3" l="1"/>
  <c r="F6" i="3"/>
  <c r="E6" i="3"/>
  <c r="D8" i="3" l="1"/>
  <c r="F7" i="3"/>
  <c r="E7" i="3"/>
  <c r="E8" i="3" l="1"/>
  <c r="F8" i="3"/>
  <c r="D9" i="3"/>
  <c r="F9" i="3" l="1"/>
  <c r="E9" i="3"/>
  <c r="D10" i="3"/>
  <c r="D11" i="3" l="1"/>
  <c r="F10" i="3"/>
  <c r="E10" i="3"/>
  <c r="E11" i="3" l="1"/>
  <c r="D12" i="3"/>
  <c r="F11" i="3"/>
  <c r="E12" i="3" l="1"/>
  <c r="D13" i="3"/>
  <c r="F12" i="3"/>
  <c r="F13" i="3" l="1"/>
  <c r="D14" i="3"/>
  <c r="E13" i="3"/>
  <c r="D15" i="3" l="1"/>
  <c r="F14" i="3"/>
  <c r="E14" i="3"/>
  <c r="D16" i="3" l="1"/>
  <c r="E15" i="3"/>
  <c r="F15" i="3"/>
  <c r="E16" i="3" l="1"/>
  <c r="D17" i="3"/>
  <c r="F16" i="3"/>
  <c r="F17" i="3" l="1"/>
  <c r="D18" i="3"/>
  <c r="E17" i="3"/>
  <c r="D19" i="3" l="1"/>
  <c r="F18" i="3"/>
  <c r="E18" i="3"/>
  <c r="D20" i="3" l="1"/>
  <c r="F19" i="3"/>
  <c r="E19" i="3"/>
  <c r="E20" i="3" l="1"/>
  <c r="F20" i="3"/>
  <c r="D21" i="3"/>
  <c r="F21" i="3" l="1"/>
  <c r="E21" i="3"/>
  <c r="D22" i="3"/>
  <c r="D23" i="3" l="1"/>
  <c r="F22" i="3"/>
  <c r="E22" i="3"/>
  <c r="D24" i="3" l="1"/>
  <c r="F23" i="3"/>
  <c r="E23" i="3"/>
  <c r="E24" i="3" l="1"/>
  <c r="F24" i="3"/>
  <c r="D25" i="3"/>
  <c r="F25" i="3" l="1"/>
  <c r="E25" i="3"/>
</calcChain>
</file>

<file path=xl/sharedStrings.xml><?xml version="1.0" encoding="utf-8"?>
<sst xmlns="http://schemas.openxmlformats.org/spreadsheetml/2006/main" count="91" uniqueCount="43">
  <si>
    <t>Linear Market Model</t>
  </si>
  <si>
    <t>Domestic price</t>
  </si>
  <si>
    <t>World market price</t>
  </si>
  <si>
    <t>Supply</t>
  </si>
  <si>
    <t xml:space="preserve">Demand </t>
  </si>
  <si>
    <t>Revenue</t>
  </si>
  <si>
    <t>Expenditure</t>
  </si>
  <si>
    <t>Foreign exchange</t>
  </si>
  <si>
    <t>Government budget</t>
  </si>
  <si>
    <t>Parameter:</t>
  </si>
  <si>
    <t>a</t>
  </si>
  <si>
    <t>b</t>
  </si>
  <si>
    <t>c</t>
  </si>
  <si>
    <t>d</t>
  </si>
  <si>
    <t>p</t>
  </si>
  <si>
    <t xml:space="preserve"> </t>
  </si>
  <si>
    <t>S</t>
  </si>
  <si>
    <t>D</t>
  </si>
  <si>
    <t>Param</t>
  </si>
  <si>
    <t>Value</t>
  </si>
  <si>
    <t>Pw</t>
  </si>
  <si>
    <t>pw</t>
  </si>
  <si>
    <t>Pd</t>
  </si>
  <si>
    <t>pd</t>
  </si>
  <si>
    <t>Forex</t>
  </si>
  <si>
    <t>Domestic Supply</t>
  </si>
  <si>
    <t>Consumption</t>
  </si>
  <si>
    <t>Imports</t>
  </si>
  <si>
    <t>Govt. revenue</t>
  </si>
  <si>
    <t>Cos. Exp</t>
  </si>
  <si>
    <t>forex</t>
  </si>
  <si>
    <t>budget</t>
  </si>
  <si>
    <t>Producer Revenue</t>
  </si>
  <si>
    <t>Cost</t>
  </si>
  <si>
    <t>Total Benefit</t>
  </si>
  <si>
    <t>Welfare</t>
  </si>
  <si>
    <t>Producer Surplus</t>
  </si>
  <si>
    <t>Consumer Surplus</t>
  </si>
  <si>
    <t>Change of PS</t>
  </si>
  <si>
    <t>Change of CS</t>
  </si>
  <si>
    <t>Change of W</t>
  </si>
  <si>
    <t>Change in W</t>
  </si>
  <si>
    <t>Change in Forex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</si>
</sst>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name val="Helv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8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Linear Market Equilibrium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'Open Model'!$E$1</c:f>
              <c:strCache>
                <c:ptCount val="1"/>
                <c:pt idx="0">
                  <c:v>S</c:v>
                </c:pt>
              </c:strCache>
            </c:strRef>
          </c:tx>
          <c:marker>
            <c:symbol val="none"/>
          </c:marker>
          <c:cat>
            <c:numRef>
              <c:f>'Open Model'!$D$2:$D$25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</c:numCache>
            </c:numRef>
          </c:cat>
          <c:val>
            <c:numRef>
              <c:f>'Open Model'!$E$2:$E$25</c:f>
              <c:numCache>
                <c:formatCode>0.0</c:formatCode>
                <c:ptCount val="24"/>
                <c:pt idx="0">
                  <c:v>5</c:v>
                </c:pt>
                <c:pt idx="1">
                  <c:v>5.833333333333333</c:v>
                </c:pt>
                <c:pt idx="2">
                  <c:v>6.666666666666667</c:v>
                </c:pt>
                <c:pt idx="3">
                  <c:v>7.5</c:v>
                </c:pt>
                <c:pt idx="4">
                  <c:v>8.3333333333333339</c:v>
                </c:pt>
                <c:pt idx="5">
                  <c:v>9.1666666666666661</c:v>
                </c:pt>
                <c:pt idx="6">
                  <c:v>10</c:v>
                </c:pt>
                <c:pt idx="7">
                  <c:v>10.833333333333334</c:v>
                </c:pt>
                <c:pt idx="8">
                  <c:v>11.666666666666666</c:v>
                </c:pt>
                <c:pt idx="9">
                  <c:v>12.5</c:v>
                </c:pt>
                <c:pt idx="10">
                  <c:v>13.333333333333334</c:v>
                </c:pt>
                <c:pt idx="11">
                  <c:v>14.166666666666666</c:v>
                </c:pt>
                <c:pt idx="12">
                  <c:v>15</c:v>
                </c:pt>
                <c:pt idx="13">
                  <c:v>15.833333333333334</c:v>
                </c:pt>
                <c:pt idx="14">
                  <c:v>16.666666666666668</c:v>
                </c:pt>
                <c:pt idx="15">
                  <c:v>17.5</c:v>
                </c:pt>
                <c:pt idx="16">
                  <c:v>18.333333333333332</c:v>
                </c:pt>
                <c:pt idx="17">
                  <c:v>19.166666666666668</c:v>
                </c:pt>
                <c:pt idx="18">
                  <c:v>20</c:v>
                </c:pt>
                <c:pt idx="19">
                  <c:v>20.833333333333332</c:v>
                </c:pt>
                <c:pt idx="20">
                  <c:v>21.666666666666668</c:v>
                </c:pt>
                <c:pt idx="21">
                  <c:v>22.5</c:v>
                </c:pt>
                <c:pt idx="22">
                  <c:v>23.333333333333332</c:v>
                </c:pt>
                <c:pt idx="23">
                  <c:v>24.166666666666668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0CF-409A-AE51-D6A047A3EB71}"/>
            </c:ext>
          </c:extLst>
        </c:ser>
        <c:ser>
          <c:idx val="5"/>
          <c:order val="1"/>
          <c:tx>
            <c:strRef>
              <c:f>'Open Model'!$F$1</c:f>
              <c:strCache>
                <c:ptCount val="1"/>
                <c:pt idx="0">
                  <c:v>D</c:v>
                </c:pt>
              </c:strCache>
            </c:strRef>
          </c:tx>
          <c:marker>
            <c:symbol val="none"/>
          </c:marker>
          <c:cat>
            <c:numRef>
              <c:f>'Open Model'!$D$2:$D$25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</c:numCache>
            </c:numRef>
          </c:cat>
          <c:val>
            <c:numRef>
              <c:f>'Open Model'!$F$2:$F$25</c:f>
              <c:numCache>
                <c:formatCode>0.0</c:formatCode>
                <c:ptCount val="24"/>
                <c:pt idx="0">
                  <c:v>30</c:v>
                </c:pt>
                <c:pt idx="1">
                  <c:v>28.75</c:v>
                </c:pt>
                <c:pt idx="2">
                  <c:v>27.5</c:v>
                </c:pt>
                <c:pt idx="3">
                  <c:v>26.25</c:v>
                </c:pt>
                <c:pt idx="4">
                  <c:v>25</c:v>
                </c:pt>
                <c:pt idx="5">
                  <c:v>23.75</c:v>
                </c:pt>
                <c:pt idx="6">
                  <c:v>22.5</c:v>
                </c:pt>
                <c:pt idx="7">
                  <c:v>21.25</c:v>
                </c:pt>
                <c:pt idx="8">
                  <c:v>20</c:v>
                </c:pt>
                <c:pt idx="9">
                  <c:v>18.75</c:v>
                </c:pt>
                <c:pt idx="10">
                  <c:v>17.5</c:v>
                </c:pt>
                <c:pt idx="11">
                  <c:v>16.25</c:v>
                </c:pt>
                <c:pt idx="12">
                  <c:v>15</c:v>
                </c:pt>
                <c:pt idx="13">
                  <c:v>13.75</c:v>
                </c:pt>
                <c:pt idx="14">
                  <c:v>12.5</c:v>
                </c:pt>
                <c:pt idx="15">
                  <c:v>11.25</c:v>
                </c:pt>
                <c:pt idx="16">
                  <c:v>10</c:v>
                </c:pt>
                <c:pt idx="17">
                  <c:v>8.75</c:v>
                </c:pt>
                <c:pt idx="18">
                  <c:v>7.5</c:v>
                </c:pt>
                <c:pt idx="19">
                  <c:v>6.25</c:v>
                </c:pt>
                <c:pt idx="20">
                  <c:v>5</c:v>
                </c:pt>
                <c:pt idx="21">
                  <c:v>3.75</c:v>
                </c:pt>
                <c:pt idx="22">
                  <c:v>2.5</c:v>
                </c:pt>
                <c:pt idx="23">
                  <c:v>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0CF-409A-AE51-D6A047A3EB71}"/>
            </c:ext>
          </c:extLst>
        </c:ser>
        <c:ser>
          <c:idx val="6"/>
          <c:order val="2"/>
          <c:tx>
            <c:strRef>
              <c:f>'Open Model'!$G$1</c:f>
              <c:strCache>
                <c:ptCount val="1"/>
                <c:pt idx="0">
                  <c:v>pw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'Open Model'!$D$2:$D$25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</c:numCache>
            </c:numRef>
          </c:cat>
          <c:val>
            <c:numRef>
              <c:f>'Open Model'!$G$2:$G$25</c:f>
              <c:numCache>
                <c:formatCode>General</c:formatCode>
                <c:ptCount val="2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0CF-409A-AE51-D6A047A3EB71}"/>
            </c:ext>
          </c:extLst>
        </c:ser>
        <c:ser>
          <c:idx val="7"/>
          <c:order val="3"/>
          <c:tx>
            <c:strRef>
              <c:f>'Open Model'!$H$1</c:f>
              <c:strCache>
                <c:ptCount val="1"/>
                <c:pt idx="0">
                  <c:v>pd</c:v>
                </c:pt>
              </c:strCache>
            </c:strRef>
          </c:tx>
          <c:spPr>
            <a:ln w="22225"/>
          </c:spPr>
          <c:marker>
            <c:symbol val="none"/>
          </c:marker>
          <c:cat>
            <c:numRef>
              <c:f>'Open Model'!$D$2:$D$25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</c:numCache>
            </c:numRef>
          </c:cat>
          <c:val>
            <c:numRef>
              <c:f>'Open Model'!$H$2:$H$25</c:f>
              <c:numCache>
                <c:formatCode>General</c:formatCode>
                <c:ptCount val="24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0CF-409A-AE51-D6A047A3EB71}"/>
            </c:ext>
          </c:extLst>
        </c:ser>
        <c:ser>
          <c:idx val="0"/>
          <c:order val="4"/>
          <c:tx>
            <c:strRef>
              <c:f>'Open Model'!$E$1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'Open Model'!$D$2:$D$25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</c:numCache>
            </c:numRef>
          </c:cat>
          <c:val>
            <c:numRef>
              <c:f>'Open Model'!$E$2:$E$25</c:f>
              <c:numCache>
                <c:formatCode>0.0</c:formatCode>
                <c:ptCount val="24"/>
                <c:pt idx="0">
                  <c:v>5</c:v>
                </c:pt>
                <c:pt idx="1">
                  <c:v>5.833333333333333</c:v>
                </c:pt>
                <c:pt idx="2">
                  <c:v>6.666666666666667</c:v>
                </c:pt>
                <c:pt idx="3">
                  <c:v>7.5</c:v>
                </c:pt>
                <c:pt idx="4">
                  <c:v>8.3333333333333339</c:v>
                </c:pt>
                <c:pt idx="5">
                  <c:v>9.1666666666666661</c:v>
                </c:pt>
                <c:pt idx="6">
                  <c:v>10</c:v>
                </c:pt>
                <c:pt idx="7">
                  <c:v>10.833333333333334</c:v>
                </c:pt>
                <c:pt idx="8">
                  <c:v>11.666666666666666</c:v>
                </c:pt>
                <c:pt idx="9">
                  <c:v>12.5</c:v>
                </c:pt>
                <c:pt idx="10">
                  <c:v>13.333333333333334</c:v>
                </c:pt>
                <c:pt idx="11">
                  <c:v>14.166666666666666</c:v>
                </c:pt>
                <c:pt idx="12">
                  <c:v>15</c:v>
                </c:pt>
                <c:pt idx="13">
                  <c:v>15.833333333333334</c:v>
                </c:pt>
                <c:pt idx="14">
                  <c:v>16.666666666666668</c:v>
                </c:pt>
                <c:pt idx="15">
                  <c:v>17.5</c:v>
                </c:pt>
                <c:pt idx="16">
                  <c:v>18.333333333333332</c:v>
                </c:pt>
                <c:pt idx="17">
                  <c:v>19.166666666666668</c:v>
                </c:pt>
                <c:pt idx="18">
                  <c:v>20</c:v>
                </c:pt>
                <c:pt idx="19">
                  <c:v>20.833333333333332</c:v>
                </c:pt>
                <c:pt idx="20">
                  <c:v>21.666666666666668</c:v>
                </c:pt>
                <c:pt idx="21">
                  <c:v>22.5</c:v>
                </c:pt>
                <c:pt idx="22">
                  <c:v>23.333333333333332</c:v>
                </c:pt>
                <c:pt idx="23">
                  <c:v>24.166666666666668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CF-409A-AE51-D6A047A3EB71}"/>
            </c:ext>
          </c:extLst>
        </c:ser>
        <c:ser>
          <c:idx val="1"/>
          <c:order val="5"/>
          <c:tx>
            <c:strRef>
              <c:f>'Open Model'!$F$1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'Open Model'!$D$2:$D$25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</c:numCache>
            </c:numRef>
          </c:cat>
          <c:val>
            <c:numRef>
              <c:f>'Open Model'!$F$2:$F$25</c:f>
              <c:numCache>
                <c:formatCode>0.0</c:formatCode>
                <c:ptCount val="24"/>
                <c:pt idx="0">
                  <c:v>30</c:v>
                </c:pt>
                <c:pt idx="1">
                  <c:v>28.75</c:v>
                </c:pt>
                <c:pt idx="2">
                  <c:v>27.5</c:v>
                </c:pt>
                <c:pt idx="3">
                  <c:v>26.25</c:v>
                </c:pt>
                <c:pt idx="4">
                  <c:v>25</c:v>
                </c:pt>
                <c:pt idx="5">
                  <c:v>23.75</c:v>
                </c:pt>
                <c:pt idx="6">
                  <c:v>22.5</c:v>
                </c:pt>
                <c:pt idx="7">
                  <c:v>21.25</c:v>
                </c:pt>
                <c:pt idx="8">
                  <c:v>20</c:v>
                </c:pt>
                <c:pt idx="9">
                  <c:v>18.75</c:v>
                </c:pt>
                <c:pt idx="10">
                  <c:v>17.5</c:v>
                </c:pt>
                <c:pt idx="11">
                  <c:v>16.25</c:v>
                </c:pt>
                <c:pt idx="12">
                  <c:v>15</c:v>
                </c:pt>
                <c:pt idx="13">
                  <c:v>13.75</c:v>
                </c:pt>
                <c:pt idx="14">
                  <c:v>12.5</c:v>
                </c:pt>
                <c:pt idx="15">
                  <c:v>11.25</c:v>
                </c:pt>
                <c:pt idx="16">
                  <c:v>10</c:v>
                </c:pt>
                <c:pt idx="17">
                  <c:v>8.75</c:v>
                </c:pt>
                <c:pt idx="18">
                  <c:v>7.5</c:v>
                </c:pt>
                <c:pt idx="19">
                  <c:v>6.25</c:v>
                </c:pt>
                <c:pt idx="20">
                  <c:v>5</c:v>
                </c:pt>
                <c:pt idx="21">
                  <c:v>3.75</c:v>
                </c:pt>
                <c:pt idx="22">
                  <c:v>2.5</c:v>
                </c:pt>
                <c:pt idx="23">
                  <c:v>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CF-409A-AE51-D6A047A3EB71}"/>
            </c:ext>
          </c:extLst>
        </c:ser>
        <c:ser>
          <c:idx val="2"/>
          <c:order val="6"/>
          <c:tx>
            <c:strRef>
              <c:f>'Open Model'!$G$1</c:f>
              <c:strCache>
                <c:ptCount val="1"/>
                <c:pt idx="0">
                  <c:v>pw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'Open Model'!$D$2:$D$25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</c:numCache>
            </c:numRef>
          </c:cat>
          <c:val>
            <c:numRef>
              <c:f>'Open Model'!$G$2:$G$25</c:f>
              <c:numCache>
                <c:formatCode>General</c:formatCode>
                <c:ptCount val="2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CF-409A-AE51-D6A047A3EB71}"/>
            </c:ext>
          </c:extLst>
        </c:ser>
        <c:ser>
          <c:idx val="3"/>
          <c:order val="7"/>
          <c:tx>
            <c:strRef>
              <c:f>'Open Model'!$H$1</c:f>
              <c:strCache>
                <c:ptCount val="1"/>
                <c:pt idx="0">
                  <c:v>pd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'Open Model'!$D$2:$D$25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</c:numCache>
            </c:numRef>
          </c:cat>
          <c:val>
            <c:numRef>
              <c:f>'Open Model'!$H$2:$H$25</c:f>
              <c:numCache>
                <c:formatCode>General</c:formatCode>
                <c:ptCount val="24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0CF-409A-AE51-D6A047A3E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130560"/>
        <c:axId val="624130888"/>
      </c:lineChart>
      <c:catAx>
        <c:axId val="62413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Quantity</a:t>
                </a:r>
              </a:p>
            </c:rich>
          </c:tx>
          <c:layout>
            <c:manualLayout>
              <c:xMode val="edge"/>
              <c:yMode val="edge"/>
              <c:x val="0.84646412948381455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30888"/>
        <c:crosses val="autoZero"/>
        <c:auto val="1"/>
        <c:lblAlgn val="ctr"/>
        <c:lblOffset val="100"/>
        <c:noMultiLvlLbl val="0"/>
      </c:catAx>
      <c:valAx>
        <c:axId val="624130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570410469524643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30560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'Open Model'!$L$13</c:f>
              <c:strCache>
                <c:ptCount val="1"/>
                <c:pt idx="0">
                  <c:v>forex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'Open Model'!$K$15:$K$25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'Open Model'!$L$15:$L$25</c:f>
              <c:numCache>
                <c:formatCode>General</c:formatCode>
                <c:ptCount val="11"/>
                <c:pt idx="0">
                  <c:v>-400</c:v>
                </c:pt>
                <c:pt idx="1">
                  <c:v>-320</c:v>
                </c:pt>
                <c:pt idx="2">
                  <c:v>-240</c:v>
                </c:pt>
                <c:pt idx="3">
                  <c:v>-160</c:v>
                </c:pt>
                <c:pt idx="4">
                  <c:v>-80</c:v>
                </c:pt>
                <c:pt idx="5">
                  <c:v>0</c:v>
                </c:pt>
                <c:pt idx="6">
                  <c:v>80</c:v>
                </c:pt>
                <c:pt idx="7">
                  <c:v>160</c:v>
                </c:pt>
                <c:pt idx="8">
                  <c:v>240</c:v>
                </c:pt>
                <c:pt idx="9">
                  <c:v>320</c:v>
                </c:pt>
                <c:pt idx="10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01-410B-BC27-24ACDD69AE76}"/>
            </c:ext>
          </c:extLst>
        </c:ser>
        <c:ser>
          <c:idx val="1"/>
          <c:order val="1"/>
          <c:tx>
            <c:strRef>
              <c:f>'Open Model'!$M$13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'Open Model'!$K$15:$K$25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'Open Model'!$M$15:$M$25</c:f>
              <c:numCache>
                <c:formatCode>General</c:formatCode>
                <c:ptCount val="11"/>
                <c:pt idx="0">
                  <c:v>100</c:v>
                </c:pt>
                <c:pt idx="1">
                  <c:v>120</c:v>
                </c:pt>
                <c:pt idx="2">
                  <c:v>120</c:v>
                </c:pt>
                <c:pt idx="3">
                  <c:v>100</c:v>
                </c:pt>
                <c:pt idx="4">
                  <c:v>60</c:v>
                </c:pt>
                <c:pt idx="5">
                  <c:v>0</c:v>
                </c:pt>
                <c:pt idx="6">
                  <c:v>-80</c:v>
                </c:pt>
                <c:pt idx="7">
                  <c:v>-180</c:v>
                </c:pt>
                <c:pt idx="8">
                  <c:v>-300</c:v>
                </c:pt>
                <c:pt idx="9">
                  <c:v>-440</c:v>
                </c:pt>
                <c:pt idx="10">
                  <c:v>-600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01-410B-BC27-24ACDD69A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865640"/>
        <c:axId val="510865968"/>
      </c:lineChart>
      <c:catAx>
        <c:axId val="510865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865968"/>
        <c:crosses val="autoZero"/>
        <c:auto val="1"/>
        <c:lblAlgn val="ctr"/>
        <c:lblOffset val="100"/>
        <c:noMultiLvlLbl val="0"/>
      </c:catAx>
      <c:valAx>
        <c:axId val="510865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865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Welfare</a:t>
            </a:r>
            <a:r>
              <a:rPr lang="en-GB" baseline="0"/>
              <a:t> Indicators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Welfare!$J$9</c:f>
              <c:strCache>
                <c:ptCount val="1"/>
                <c:pt idx="0">
                  <c:v>Producer Surplus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Welfare!$I$11:$I$21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Welfare!$J$11:$J$21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12</c:v>
                </c:pt>
                <c:pt idx="3">
                  <c:v>27</c:v>
                </c:pt>
                <c:pt idx="4">
                  <c:v>48</c:v>
                </c:pt>
                <c:pt idx="5">
                  <c:v>75</c:v>
                </c:pt>
                <c:pt idx="6">
                  <c:v>108</c:v>
                </c:pt>
                <c:pt idx="7">
                  <c:v>147</c:v>
                </c:pt>
                <c:pt idx="8">
                  <c:v>192</c:v>
                </c:pt>
                <c:pt idx="9">
                  <c:v>243</c:v>
                </c:pt>
                <c:pt idx="10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FF-4295-B364-DD1C9DF78660}"/>
            </c:ext>
          </c:extLst>
        </c:ser>
        <c:ser>
          <c:idx val="1"/>
          <c:order val="1"/>
          <c:tx>
            <c:strRef>
              <c:f>Welfare!$K$9</c:f>
              <c:strCache>
                <c:ptCount val="1"/>
                <c:pt idx="0">
                  <c:v>Consumer Surplus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Welfare!$I$11:$I$21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Welfare!$K$11:$K$21</c:f>
              <c:numCache>
                <c:formatCode>General</c:formatCode>
                <c:ptCount val="11"/>
                <c:pt idx="0">
                  <c:v>1250</c:v>
                </c:pt>
                <c:pt idx="1">
                  <c:v>1152</c:v>
                </c:pt>
                <c:pt idx="2">
                  <c:v>1058</c:v>
                </c:pt>
                <c:pt idx="3">
                  <c:v>968</c:v>
                </c:pt>
                <c:pt idx="4">
                  <c:v>882</c:v>
                </c:pt>
                <c:pt idx="5">
                  <c:v>800</c:v>
                </c:pt>
                <c:pt idx="6">
                  <c:v>722</c:v>
                </c:pt>
                <c:pt idx="7">
                  <c:v>648</c:v>
                </c:pt>
                <c:pt idx="8">
                  <c:v>578</c:v>
                </c:pt>
                <c:pt idx="9">
                  <c:v>512</c:v>
                </c:pt>
                <c:pt idx="10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FF-4295-B364-DD1C9DF78660}"/>
            </c:ext>
          </c:extLst>
        </c:ser>
        <c:ser>
          <c:idx val="2"/>
          <c:order val="2"/>
          <c:tx>
            <c:strRef>
              <c:f>Welfare!$L$9</c:f>
              <c:strCache>
                <c:ptCount val="1"/>
                <c:pt idx="0">
                  <c:v>Welfare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Welfare!$I$11:$I$21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Welfare!$L$11:$L$21</c:f>
              <c:numCache>
                <c:formatCode>General</c:formatCode>
                <c:ptCount val="11"/>
                <c:pt idx="0">
                  <c:v>750</c:v>
                </c:pt>
                <c:pt idx="1">
                  <c:v>795</c:v>
                </c:pt>
                <c:pt idx="2">
                  <c:v>830</c:v>
                </c:pt>
                <c:pt idx="3">
                  <c:v>855</c:v>
                </c:pt>
                <c:pt idx="4">
                  <c:v>870</c:v>
                </c:pt>
                <c:pt idx="5">
                  <c:v>875</c:v>
                </c:pt>
                <c:pt idx="6">
                  <c:v>870</c:v>
                </c:pt>
                <c:pt idx="7">
                  <c:v>855</c:v>
                </c:pt>
                <c:pt idx="8">
                  <c:v>830</c:v>
                </c:pt>
                <c:pt idx="9">
                  <c:v>795</c:v>
                </c:pt>
                <c:pt idx="10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FF-4295-B364-DD1C9DF78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487080"/>
        <c:axId val="565485112"/>
      </c:lineChart>
      <c:catAx>
        <c:axId val="565487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85112"/>
        <c:crosses val="autoZero"/>
        <c:auto val="1"/>
        <c:lblAlgn val="ctr"/>
        <c:lblOffset val="100"/>
        <c:tickLblSkip val="1"/>
        <c:noMultiLvlLbl val="0"/>
      </c:catAx>
      <c:valAx>
        <c:axId val="565485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87080"/>
        <c:crosses val="autoZero"/>
        <c:crossBetween val="between"/>
      </c:valAx>
      <c:spPr>
        <a:solidFill>
          <a:schemeClr val="bg1">
            <a:lumMod val="85000"/>
          </a:schemeClr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Welfare Derivatives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Welfare!$J$23</c:f>
              <c:strCache>
                <c:ptCount val="1"/>
                <c:pt idx="0">
                  <c:v>Change of 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Welfare!$I$25:$I$34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Welfare!$J$25:$J$34</c:f>
              <c:numCache>
                <c:formatCode>General</c:formatCode>
                <c:ptCount val="10"/>
                <c:pt idx="0">
                  <c:v>3</c:v>
                </c:pt>
                <c:pt idx="1">
                  <c:v>9</c:v>
                </c:pt>
                <c:pt idx="2">
                  <c:v>15</c:v>
                </c:pt>
                <c:pt idx="3">
                  <c:v>21</c:v>
                </c:pt>
                <c:pt idx="4">
                  <c:v>27</c:v>
                </c:pt>
                <c:pt idx="5">
                  <c:v>33</c:v>
                </c:pt>
                <c:pt idx="6">
                  <c:v>39</c:v>
                </c:pt>
                <c:pt idx="7">
                  <c:v>45</c:v>
                </c:pt>
                <c:pt idx="8">
                  <c:v>51</c:v>
                </c:pt>
                <c:pt idx="9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2B-4152-876D-AFACA7F06584}"/>
            </c:ext>
          </c:extLst>
        </c:ser>
        <c:ser>
          <c:idx val="1"/>
          <c:order val="1"/>
          <c:tx>
            <c:strRef>
              <c:f>Welfare!$K$23</c:f>
              <c:strCache>
                <c:ptCount val="1"/>
                <c:pt idx="0">
                  <c:v>Change of CS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Welfare!$I$25:$I$34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Welfare!$K$25:$K$34</c:f>
              <c:numCache>
                <c:formatCode>General</c:formatCode>
                <c:ptCount val="10"/>
                <c:pt idx="0">
                  <c:v>-98</c:v>
                </c:pt>
                <c:pt idx="1">
                  <c:v>-94</c:v>
                </c:pt>
                <c:pt idx="2">
                  <c:v>-90</c:v>
                </c:pt>
                <c:pt idx="3">
                  <c:v>-86</c:v>
                </c:pt>
                <c:pt idx="4">
                  <c:v>-82</c:v>
                </c:pt>
                <c:pt idx="5">
                  <c:v>-78</c:v>
                </c:pt>
                <c:pt idx="6">
                  <c:v>-74</c:v>
                </c:pt>
                <c:pt idx="7">
                  <c:v>-70</c:v>
                </c:pt>
                <c:pt idx="8">
                  <c:v>-66</c:v>
                </c:pt>
                <c:pt idx="9">
                  <c:v>-62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2B-4152-876D-AFACA7F06584}"/>
            </c:ext>
          </c:extLst>
        </c:ser>
        <c:ser>
          <c:idx val="2"/>
          <c:order val="2"/>
          <c:tx>
            <c:strRef>
              <c:f>Welfare!$L$23</c:f>
              <c:strCache>
                <c:ptCount val="1"/>
                <c:pt idx="0">
                  <c:v>Change of 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Welfare!$I$25:$I$34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Welfare!$L$25:$L$34</c:f>
              <c:numCache>
                <c:formatCode>General</c:formatCode>
                <c:ptCount val="10"/>
                <c:pt idx="0">
                  <c:v>45</c:v>
                </c:pt>
                <c:pt idx="1">
                  <c:v>35</c:v>
                </c:pt>
                <c:pt idx="2">
                  <c:v>25</c:v>
                </c:pt>
                <c:pt idx="3">
                  <c:v>15</c:v>
                </c:pt>
                <c:pt idx="4">
                  <c:v>5</c:v>
                </c:pt>
                <c:pt idx="5">
                  <c:v>-5</c:v>
                </c:pt>
                <c:pt idx="6">
                  <c:v>-15</c:v>
                </c:pt>
                <c:pt idx="7">
                  <c:v>-25</c:v>
                </c:pt>
                <c:pt idx="8">
                  <c:v>-35</c:v>
                </c:pt>
                <c:pt idx="9">
                  <c:v>-45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2B-4152-876D-AFACA7F06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487080"/>
        <c:axId val="565485112"/>
      </c:lineChart>
      <c:catAx>
        <c:axId val="565487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85112"/>
        <c:crosses val="autoZero"/>
        <c:auto val="1"/>
        <c:lblAlgn val="ctr"/>
        <c:lblOffset val="100"/>
        <c:tickLblSkip val="1"/>
        <c:noMultiLvlLbl val="0"/>
      </c:catAx>
      <c:valAx>
        <c:axId val="565485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87080"/>
        <c:crosses val="autoZero"/>
        <c:crossBetween val="between"/>
      </c:valAx>
      <c:spPr>
        <a:solidFill>
          <a:schemeClr val="bg1">
            <a:lumMod val="85000"/>
          </a:schemeClr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Welfare and</a:t>
            </a:r>
            <a:r>
              <a:rPr lang="en-GB" baseline="0"/>
              <a:t> Forex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Forex!$J$9</c:f>
              <c:strCache>
                <c:ptCount val="1"/>
                <c:pt idx="0">
                  <c:v>Welfare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Forex!$I$11:$I$21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Forex!$J$11:$J$21</c:f>
              <c:numCache>
                <c:formatCode>General</c:formatCode>
                <c:ptCount val="11"/>
                <c:pt idx="0">
                  <c:v>875</c:v>
                </c:pt>
                <c:pt idx="1">
                  <c:v>870</c:v>
                </c:pt>
                <c:pt idx="2">
                  <c:v>855</c:v>
                </c:pt>
                <c:pt idx="3">
                  <c:v>830</c:v>
                </c:pt>
                <c:pt idx="4">
                  <c:v>795</c:v>
                </c:pt>
                <c:pt idx="5">
                  <c:v>750</c:v>
                </c:pt>
                <c:pt idx="6">
                  <c:v>695</c:v>
                </c:pt>
                <c:pt idx="7">
                  <c:v>630</c:v>
                </c:pt>
                <c:pt idx="8">
                  <c:v>555</c:v>
                </c:pt>
                <c:pt idx="9">
                  <c:v>470</c:v>
                </c:pt>
                <c:pt idx="10">
                  <c:v>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1F-4F5C-B816-13E9B21079EA}"/>
            </c:ext>
          </c:extLst>
        </c:ser>
        <c:ser>
          <c:idx val="1"/>
          <c:order val="1"/>
          <c:tx>
            <c:strRef>
              <c:f>Forex!$K$9</c:f>
              <c:strCache>
                <c:ptCount val="1"/>
                <c:pt idx="0">
                  <c:v>Forex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Forex!$I$11:$I$21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Forex!$K$11:$K$21</c:f>
              <c:numCache>
                <c:formatCode>General</c:formatCode>
                <c:ptCount val="11"/>
                <c:pt idx="0">
                  <c:v>-500</c:v>
                </c:pt>
                <c:pt idx="1">
                  <c:v>-400</c:v>
                </c:pt>
                <c:pt idx="2">
                  <c:v>-300</c:v>
                </c:pt>
                <c:pt idx="3">
                  <c:v>-200</c:v>
                </c:pt>
                <c:pt idx="4">
                  <c:v>-100</c:v>
                </c:pt>
                <c:pt idx="5">
                  <c:v>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1F-4F5C-B816-13E9B2107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318280"/>
        <c:axId val="571318936"/>
      </c:lineChart>
      <c:catAx>
        <c:axId val="57131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18936"/>
        <c:crosses val="autoZero"/>
        <c:auto val="1"/>
        <c:lblAlgn val="ctr"/>
        <c:lblOffset val="100"/>
        <c:noMultiLvlLbl val="0"/>
      </c:catAx>
      <c:valAx>
        <c:axId val="57131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1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Welfare &amp; Forex</a:t>
            </a:r>
            <a:r>
              <a:rPr lang="en-GB" baseline="0"/>
              <a:t> Derivs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Forex!$J$24</c:f>
              <c:strCache>
                <c:ptCount val="1"/>
                <c:pt idx="0">
                  <c:v>Change in 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Forex!$I$25:$I$35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Forex!$J$25:$J$35</c:f>
              <c:numCache>
                <c:formatCode>General</c:formatCode>
                <c:ptCount val="11"/>
                <c:pt idx="0">
                  <c:v>0</c:v>
                </c:pt>
                <c:pt idx="1">
                  <c:v>-5</c:v>
                </c:pt>
                <c:pt idx="2">
                  <c:v>-20</c:v>
                </c:pt>
                <c:pt idx="3">
                  <c:v>-45</c:v>
                </c:pt>
                <c:pt idx="4">
                  <c:v>-80</c:v>
                </c:pt>
                <c:pt idx="5">
                  <c:v>-125</c:v>
                </c:pt>
                <c:pt idx="6">
                  <c:v>-180</c:v>
                </c:pt>
                <c:pt idx="7">
                  <c:v>-245</c:v>
                </c:pt>
                <c:pt idx="8">
                  <c:v>-320</c:v>
                </c:pt>
                <c:pt idx="9">
                  <c:v>-405</c:v>
                </c:pt>
                <c:pt idx="10">
                  <c:v>-500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72-46C7-B3A2-1C95A1BD7176}"/>
            </c:ext>
          </c:extLst>
        </c:ser>
        <c:ser>
          <c:idx val="1"/>
          <c:order val="1"/>
          <c:tx>
            <c:strRef>
              <c:f>Forex!$K$24</c:f>
              <c:strCache>
                <c:ptCount val="1"/>
                <c:pt idx="0">
                  <c:v>Change in Forex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Forex!$I$25:$I$35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Forex!$K$25:$K$35</c:f>
              <c:numCache>
                <c:formatCode>General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72-46C7-B3A2-1C95A1BD7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509704"/>
        <c:axId val="639509048"/>
      </c:lineChart>
      <c:catAx>
        <c:axId val="6395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09048"/>
        <c:crosses val="autoZero"/>
        <c:auto val="1"/>
        <c:lblAlgn val="ctr"/>
        <c:lblOffset val="100"/>
        <c:noMultiLvlLbl val="0"/>
      </c:catAx>
      <c:valAx>
        <c:axId val="639509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Welfare Gains from Trade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'Trade Gains'!$J$9</c:f>
              <c:strCache>
                <c:ptCount val="1"/>
                <c:pt idx="0">
                  <c:v>Welfare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'Trade Gains'!$I$11:$I$21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'Trade Gains'!$J$11:$J$21</c:f>
              <c:numCache>
                <c:formatCode>General</c:formatCode>
                <c:ptCount val="11"/>
                <c:pt idx="0">
                  <c:v>875</c:v>
                </c:pt>
                <c:pt idx="1">
                  <c:v>830</c:v>
                </c:pt>
                <c:pt idx="2">
                  <c:v>795</c:v>
                </c:pt>
                <c:pt idx="3">
                  <c:v>770</c:v>
                </c:pt>
                <c:pt idx="4">
                  <c:v>755</c:v>
                </c:pt>
                <c:pt idx="5">
                  <c:v>750</c:v>
                </c:pt>
                <c:pt idx="6">
                  <c:v>755</c:v>
                </c:pt>
                <c:pt idx="7">
                  <c:v>770</c:v>
                </c:pt>
                <c:pt idx="8">
                  <c:v>795</c:v>
                </c:pt>
                <c:pt idx="9">
                  <c:v>830</c:v>
                </c:pt>
                <c:pt idx="10">
                  <c:v>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70-4A74-A709-22EB8B9CA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318280"/>
        <c:axId val="571318936"/>
      </c:lineChart>
      <c:catAx>
        <c:axId val="57131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18936"/>
        <c:crosses val="autoZero"/>
        <c:auto val="1"/>
        <c:lblAlgn val="ctr"/>
        <c:lblOffset val="100"/>
        <c:noMultiLvlLbl val="0"/>
      </c:catAx>
      <c:valAx>
        <c:axId val="57131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1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157443</xdr:colOff>
      <xdr:row>0</xdr:row>
      <xdr:rowOff>22411</xdr:rowOff>
    </xdr:from>
    <xdr:to>
      <xdr:col>21</xdr:col>
      <xdr:colOff>257735</xdr:colOff>
      <xdr:row>12</xdr:row>
      <xdr:rowOff>100853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5A637-B6BD-4E79-931D-DDA5DDFA0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229720</xdr:colOff>
      <xdr:row>12</xdr:row>
      <xdr:rowOff>146797</xdr:rowOff>
    </xdr:from>
    <xdr:to>
      <xdr:col>21</xdr:col>
      <xdr:colOff>280147</xdr:colOff>
      <xdr:row>24</xdr:row>
      <xdr:rowOff>156882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2C132A-F867-4ED9-86D5-711A64C4E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103093</xdr:rowOff>
    </xdr:from>
    <xdr:to>
      <xdr:col>7</xdr:col>
      <xdr:colOff>112058</xdr:colOff>
      <xdr:row>21</xdr:row>
      <xdr:rowOff>44822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AF410C-46D9-45A1-B8E8-066AF0788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22412</xdr:colOff>
      <xdr:row>21</xdr:row>
      <xdr:rowOff>190499</xdr:rowOff>
    </xdr:from>
    <xdr:to>
      <xdr:col>7</xdr:col>
      <xdr:colOff>179294</xdr:colOff>
      <xdr:row>34</xdr:row>
      <xdr:rowOff>89646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D0B8CD7-9FD3-4F5A-A540-300999FF8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7</xdr:row>
      <xdr:rowOff>163606</xdr:rowOff>
    </xdr:from>
    <xdr:to>
      <xdr:col>7</xdr:col>
      <xdr:colOff>532279</xdr:colOff>
      <xdr:row>22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BCBF95-A4E3-4670-BEA7-DA2696571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84044</xdr:colOff>
      <xdr:row>22</xdr:row>
      <xdr:rowOff>107576</xdr:rowOff>
    </xdr:from>
    <xdr:to>
      <xdr:col>7</xdr:col>
      <xdr:colOff>521073</xdr:colOff>
      <xdr:row>35</xdr:row>
      <xdr:rowOff>183776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6C0F8B-BE5B-4C18-9018-ADE2710C9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7</xdr:row>
      <xdr:rowOff>163606</xdr:rowOff>
    </xdr:from>
    <xdr:to>
      <xdr:col>7</xdr:col>
      <xdr:colOff>532279</xdr:colOff>
      <xdr:row>22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D46F5-E43D-4CFF-A3F2-0CCB77DF5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zoomScale="85" zoomScaleNormal="85" workbookViewId="0">
      <selection activeCell="Y12" sqref="Y12"/>
    </sheetView>
  </sheetViews>
  <sheetFormatPr defaultRowHeight="15" x14ac:dyDescent="0.25"/>
  <cols>
    <col min="1" max="1" width="6.85546875" bestFit="1" customWidth="1"/>
    <col min="2" max="2" width="6.5703125" bestFit="1" customWidth="1"/>
    <col min="3" max="3" width="3.85546875" customWidth="1"/>
    <col min="4" max="4" width="4.140625" bestFit="1" customWidth="1"/>
    <col min="5" max="6" width="4.7109375" bestFit="1" customWidth="1"/>
    <col min="7" max="7" width="3.85546875" bestFit="1" customWidth="1"/>
    <col min="8" max="8" width="3.5703125" bestFit="1" customWidth="1"/>
    <col min="10" max="10" width="17.85546875" bestFit="1" customWidth="1"/>
    <col min="11" max="11" width="4.85546875" bestFit="1" customWidth="1"/>
  </cols>
  <sheetData>
    <row r="1" spans="1:14" x14ac:dyDescent="0.25">
      <c r="E1" t="s">
        <v>16</v>
      </c>
      <c r="F1" t="s">
        <v>17</v>
      </c>
      <c r="G1" t="s">
        <v>21</v>
      </c>
      <c r="H1" t="s">
        <v>23</v>
      </c>
      <c r="I1" s="2"/>
      <c r="K1" s="2"/>
      <c r="L1" s="2"/>
    </row>
    <row r="2" spans="1:14" x14ac:dyDescent="0.25">
      <c r="A2" t="s">
        <v>18</v>
      </c>
      <c r="B2" t="s">
        <v>19</v>
      </c>
      <c r="D2">
        <v>0</v>
      </c>
      <c r="E2" s="9">
        <f t="shared" ref="E2:E25" si="0">MAX((-$B$3 + D2) / $B$4, 0)</f>
        <v>5</v>
      </c>
      <c r="F2" s="9">
        <f>MAX((-$B$5+D2)/$B$6, 0)</f>
        <v>30</v>
      </c>
      <c r="G2">
        <f t="shared" ref="G2:G25" si="1">$B$10</f>
        <v>8</v>
      </c>
      <c r="H2">
        <f t="shared" ref="H2:H25" si="2">$B$9</f>
        <v>13</v>
      </c>
      <c r="I2" s="2"/>
      <c r="J2" s="10" t="s">
        <v>26</v>
      </c>
      <c r="K2" s="2">
        <f>$B$5 + ($B$6 * B9)</f>
        <v>68</v>
      </c>
      <c r="L2" s="2"/>
    </row>
    <row r="3" spans="1:14" x14ac:dyDescent="0.25">
      <c r="A3" s="2" t="s">
        <v>10</v>
      </c>
      <c r="B3" s="2">
        <v>-30</v>
      </c>
      <c r="D3">
        <f>D2+5</f>
        <v>5</v>
      </c>
      <c r="E3" s="9">
        <f t="shared" si="0"/>
        <v>5.833333333333333</v>
      </c>
      <c r="F3" s="9">
        <f t="shared" ref="F3:F25" si="3">MAX((-$B$5+D3)/$B$6, 0)</f>
        <v>28.75</v>
      </c>
      <c r="G3">
        <f t="shared" si="1"/>
        <v>8</v>
      </c>
      <c r="H3">
        <f t="shared" si="2"/>
        <v>13</v>
      </c>
      <c r="I3" s="2"/>
      <c r="J3" t="s">
        <v>29</v>
      </c>
      <c r="K3" s="2">
        <f>K2 * $B$9</f>
        <v>884</v>
      </c>
      <c r="L3" s="2"/>
    </row>
    <row r="4" spans="1:14" x14ac:dyDescent="0.25">
      <c r="A4" s="2" t="s">
        <v>11</v>
      </c>
      <c r="B4" s="2">
        <v>6</v>
      </c>
      <c r="D4">
        <f t="shared" ref="D4:D25" si="4">D3+5</f>
        <v>10</v>
      </c>
      <c r="E4" s="9">
        <f t="shared" si="0"/>
        <v>6.666666666666667</v>
      </c>
      <c r="F4" s="9">
        <f t="shared" si="3"/>
        <v>27.5</v>
      </c>
      <c r="G4">
        <f t="shared" si="1"/>
        <v>8</v>
      </c>
      <c r="H4">
        <f t="shared" si="2"/>
        <v>13</v>
      </c>
    </row>
    <row r="5" spans="1:14" x14ac:dyDescent="0.25">
      <c r="A5" s="2" t="s">
        <v>12</v>
      </c>
      <c r="B5" s="2">
        <v>120</v>
      </c>
      <c r="D5">
        <f t="shared" si="4"/>
        <v>15</v>
      </c>
      <c r="E5" s="9">
        <f t="shared" si="0"/>
        <v>7.5</v>
      </c>
      <c r="F5" s="9">
        <f t="shared" si="3"/>
        <v>26.25</v>
      </c>
      <c r="G5">
        <f t="shared" si="1"/>
        <v>8</v>
      </c>
      <c r="H5">
        <f t="shared" si="2"/>
        <v>13</v>
      </c>
      <c r="J5" s="10" t="s">
        <v>25</v>
      </c>
      <c r="K5" s="2">
        <f>$B$3 + $B$4*B9</f>
        <v>48</v>
      </c>
    </row>
    <row r="6" spans="1:14" x14ac:dyDescent="0.25">
      <c r="A6" s="2" t="s">
        <v>13</v>
      </c>
      <c r="B6" s="2">
        <v>-4</v>
      </c>
      <c r="D6">
        <f t="shared" si="4"/>
        <v>20</v>
      </c>
      <c r="E6" s="9">
        <f t="shared" si="0"/>
        <v>8.3333333333333339</v>
      </c>
      <c r="F6" s="9">
        <f t="shared" si="3"/>
        <v>25</v>
      </c>
      <c r="G6">
        <f t="shared" si="1"/>
        <v>8</v>
      </c>
      <c r="H6">
        <f t="shared" si="2"/>
        <v>13</v>
      </c>
      <c r="J6" t="s">
        <v>32</v>
      </c>
      <c r="K6" s="2">
        <f>K5 * $B$9</f>
        <v>624</v>
      </c>
    </row>
    <row r="7" spans="1:14" x14ac:dyDescent="0.25">
      <c r="D7">
        <f t="shared" si="4"/>
        <v>25</v>
      </c>
      <c r="E7" s="9">
        <f t="shared" si="0"/>
        <v>9.1666666666666661</v>
      </c>
      <c r="F7" s="9">
        <f t="shared" si="3"/>
        <v>23.75</v>
      </c>
      <c r="G7">
        <f t="shared" si="1"/>
        <v>8</v>
      </c>
      <c r="H7">
        <f t="shared" si="2"/>
        <v>13</v>
      </c>
    </row>
    <row r="8" spans="1:14" x14ac:dyDescent="0.25">
      <c r="D8">
        <f t="shared" si="4"/>
        <v>30</v>
      </c>
      <c r="E8" s="9">
        <f t="shared" si="0"/>
        <v>10</v>
      </c>
      <c r="F8" s="9">
        <f t="shared" si="3"/>
        <v>22.5</v>
      </c>
      <c r="G8">
        <f t="shared" si="1"/>
        <v>8</v>
      </c>
      <c r="H8">
        <f t="shared" si="2"/>
        <v>13</v>
      </c>
      <c r="J8" t="s">
        <v>27</v>
      </c>
      <c r="K8" s="2">
        <f>K2 - K5</f>
        <v>20</v>
      </c>
    </row>
    <row r="9" spans="1:14" x14ac:dyDescent="0.25">
      <c r="A9" s="2" t="s">
        <v>22</v>
      </c>
      <c r="B9" s="2">
        <v>13</v>
      </c>
      <c r="D9">
        <f t="shared" si="4"/>
        <v>35</v>
      </c>
      <c r="E9" s="9">
        <f t="shared" si="0"/>
        <v>10.833333333333334</v>
      </c>
      <c r="F9" s="9">
        <f t="shared" si="3"/>
        <v>21.25</v>
      </c>
      <c r="G9">
        <f t="shared" si="1"/>
        <v>8</v>
      </c>
      <c r="H9">
        <f t="shared" si="2"/>
        <v>13</v>
      </c>
      <c r="J9" t="s">
        <v>24</v>
      </c>
      <c r="K9" s="11">
        <f>-K8 * $B$10</f>
        <v>-160</v>
      </c>
    </row>
    <row r="10" spans="1:14" x14ac:dyDescent="0.25">
      <c r="A10" s="2" t="s">
        <v>20</v>
      </c>
      <c r="B10" s="2">
        <v>8</v>
      </c>
      <c r="D10">
        <f t="shared" si="4"/>
        <v>40</v>
      </c>
      <c r="E10" s="9">
        <f t="shared" si="0"/>
        <v>11.666666666666666</v>
      </c>
      <c r="F10" s="9">
        <f t="shared" si="3"/>
        <v>20</v>
      </c>
      <c r="G10">
        <f t="shared" si="1"/>
        <v>8</v>
      </c>
      <c r="H10">
        <f t="shared" si="2"/>
        <v>13</v>
      </c>
    </row>
    <row r="11" spans="1:14" x14ac:dyDescent="0.25">
      <c r="D11">
        <f t="shared" si="4"/>
        <v>45</v>
      </c>
      <c r="E11" s="9">
        <f t="shared" si="0"/>
        <v>12.5</v>
      </c>
      <c r="F11" s="9">
        <f t="shared" si="3"/>
        <v>18.75</v>
      </c>
      <c r="G11">
        <f t="shared" si="1"/>
        <v>8</v>
      </c>
      <c r="H11">
        <f t="shared" si="2"/>
        <v>13</v>
      </c>
      <c r="J11" t="s">
        <v>28</v>
      </c>
      <c r="K11" s="11">
        <f>K8 * (B9 - B10)</f>
        <v>100</v>
      </c>
    </row>
    <row r="12" spans="1:14" x14ac:dyDescent="0.25">
      <c r="D12">
        <f t="shared" si="4"/>
        <v>50</v>
      </c>
      <c r="E12" s="9">
        <f t="shared" si="0"/>
        <v>13.333333333333334</v>
      </c>
      <c r="F12" s="9">
        <f t="shared" si="3"/>
        <v>17.5</v>
      </c>
      <c r="G12">
        <f t="shared" si="1"/>
        <v>8</v>
      </c>
      <c r="H12">
        <f t="shared" si="2"/>
        <v>13</v>
      </c>
    </row>
    <row r="13" spans="1:14" x14ac:dyDescent="0.25">
      <c r="D13">
        <f t="shared" si="4"/>
        <v>55</v>
      </c>
      <c r="E13" s="9">
        <f t="shared" si="0"/>
        <v>14.166666666666666</v>
      </c>
      <c r="F13" s="9">
        <f t="shared" si="3"/>
        <v>16.25</v>
      </c>
      <c r="G13">
        <f t="shared" si="1"/>
        <v>8</v>
      </c>
      <c r="H13">
        <f t="shared" si="2"/>
        <v>13</v>
      </c>
      <c r="L13" t="s">
        <v>30</v>
      </c>
      <c r="M13" t="s">
        <v>31</v>
      </c>
    </row>
    <row r="14" spans="1:14" x14ac:dyDescent="0.25">
      <c r="D14">
        <f t="shared" si="4"/>
        <v>60</v>
      </c>
      <c r="E14" s="9">
        <f t="shared" si="0"/>
        <v>15</v>
      </c>
      <c r="F14" s="9">
        <f t="shared" si="3"/>
        <v>15</v>
      </c>
      <c r="G14">
        <f t="shared" si="1"/>
        <v>8</v>
      </c>
      <c r="H14">
        <f t="shared" si="2"/>
        <v>13</v>
      </c>
      <c r="K14" t="s">
        <v>14</v>
      </c>
      <c r="L14">
        <f>K9</f>
        <v>-160</v>
      </c>
      <c r="M14">
        <f>K11</f>
        <v>100</v>
      </c>
    </row>
    <row r="15" spans="1:14" x14ac:dyDescent="0.25">
      <c r="D15">
        <f t="shared" si="4"/>
        <v>65</v>
      </c>
      <c r="E15" s="9">
        <f t="shared" si="0"/>
        <v>15.833333333333334</v>
      </c>
      <c r="F15" s="9">
        <f t="shared" si="3"/>
        <v>13.75</v>
      </c>
      <c r="G15">
        <f t="shared" si="1"/>
        <v>8</v>
      </c>
      <c r="H15">
        <f t="shared" si="2"/>
        <v>13</v>
      </c>
      <c r="K15">
        <v>10</v>
      </c>
      <c r="L15">
        <f t="dataTable" ref="L15:M25" dt2D="0" dtr="0" r1="B9"/>
        <v>-400</v>
      </c>
      <c r="M15">
        <v>100</v>
      </c>
      <c r="N15">
        <f>($B$6+$B$5 - $B$4 - $B$3)*$B$10</f>
        <v>1120</v>
      </c>
    </row>
    <row r="16" spans="1:14" x14ac:dyDescent="0.25">
      <c r="D16">
        <f t="shared" si="4"/>
        <v>70</v>
      </c>
      <c r="E16" s="9">
        <f t="shared" si="0"/>
        <v>16.666666666666668</v>
      </c>
      <c r="F16" s="9">
        <f t="shared" si="3"/>
        <v>12.5</v>
      </c>
      <c r="G16">
        <f t="shared" si="1"/>
        <v>8</v>
      </c>
      <c r="H16">
        <f t="shared" si="2"/>
        <v>13</v>
      </c>
      <c r="K16">
        <f>K15+1</f>
        <v>11</v>
      </c>
      <c r="L16">
        <v>-320</v>
      </c>
      <c r="M16">
        <v>120</v>
      </c>
      <c r="N16">
        <f t="shared" ref="N16:N25" si="5">$K$8 * ($K16 - $B$10)</f>
        <v>60</v>
      </c>
    </row>
    <row r="17" spans="4:14" x14ac:dyDescent="0.25">
      <c r="D17">
        <f t="shared" si="4"/>
        <v>75</v>
      </c>
      <c r="E17" s="9">
        <f t="shared" si="0"/>
        <v>17.5</v>
      </c>
      <c r="F17" s="9">
        <f t="shared" si="3"/>
        <v>11.25</v>
      </c>
      <c r="G17">
        <f t="shared" si="1"/>
        <v>8</v>
      </c>
      <c r="H17">
        <f t="shared" si="2"/>
        <v>13</v>
      </c>
      <c r="K17">
        <f t="shared" ref="K17:K25" si="6">K16+1</f>
        <v>12</v>
      </c>
      <c r="L17">
        <v>-240</v>
      </c>
      <c r="M17">
        <v>120</v>
      </c>
      <c r="N17">
        <f t="shared" si="5"/>
        <v>80</v>
      </c>
    </row>
    <row r="18" spans="4:14" x14ac:dyDescent="0.25">
      <c r="D18">
        <f t="shared" si="4"/>
        <v>80</v>
      </c>
      <c r="E18" s="9">
        <f t="shared" si="0"/>
        <v>18.333333333333332</v>
      </c>
      <c r="F18" s="9">
        <f t="shared" si="3"/>
        <v>10</v>
      </c>
      <c r="G18">
        <f t="shared" si="1"/>
        <v>8</v>
      </c>
      <c r="H18">
        <f t="shared" si="2"/>
        <v>13</v>
      </c>
      <c r="K18">
        <f t="shared" si="6"/>
        <v>13</v>
      </c>
      <c r="L18">
        <v>-160</v>
      </c>
      <c r="M18">
        <v>100</v>
      </c>
      <c r="N18">
        <f t="shared" si="5"/>
        <v>100</v>
      </c>
    </row>
    <row r="19" spans="4:14" x14ac:dyDescent="0.25">
      <c r="D19">
        <f t="shared" si="4"/>
        <v>85</v>
      </c>
      <c r="E19" s="9">
        <f t="shared" si="0"/>
        <v>19.166666666666668</v>
      </c>
      <c r="F19" s="9">
        <f t="shared" si="3"/>
        <v>8.75</v>
      </c>
      <c r="G19">
        <f t="shared" si="1"/>
        <v>8</v>
      </c>
      <c r="H19">
        <f t="shared" si="2"/>
        <v>13</v>
      </c>
      <c r="K19">
        <f t="shared" si="6"/>
        <v>14</v>
      </c>
      <c r="L19">
        <v>-80</v>
      </c>
      <c r="M19">
        <v>60</v>
      </c>
      <c r="N19">
        <f t="shared" si="5"/>
        <v>120</v>
      </c>
    </row>
    <row r="20" spans="4:14" x14ac:dyDescent="0.25">
      <c r="D20">
        <f t="shared" si="4"/>
        <v>90</v>
      </c>
      <c r="E20" s="9">
        <f t="shared" si="0"/>
        <v>20</v>
      </c>
      <c r="F20" s="9">
        <f t="shared" si="3"/>
        <v>7.5</v>
      </c>
      <c r="G20">
        <f t="shared" si="1"/>
        <v>8</v>
      </c>
      <c r="H20">
        <f t="shared" si="2"/>
        <v>13</v>
      </c>
      <c r="K20">
        <f t="shared" si="6"/>
        <v>15</v>
      </c>
      <c r="L20">
        <v>0</v>
      </c>
      <c r="M20">
        <v>0</v>
      </c>
      <c r="N20">
        <f t="shared" si="5"/>
        <v>140</v>
      </c>
    </row>
    <row r="21" spans="4:14" x14ac:dyDescent="0.25">
      <c r="D21">
        <f t="shared" si="4"/>
        <v>95</v>
      </c>
      <c r="E21" s="9">
        <f t="shared" si="0"/>
        <v>20.833333333333332</v>
      </c>
      <c r="F21" s="9">
        <f t="shared" si="3"/>
        <v>6.25</v>
      </c>
      <c r="G21">
        <f t="shared" si="1"/>
        <v>8</v>
      </c>
      <c r="H21">
        <f t="shared" si="2"/>
        <v>13</v>
      </c>
      <c r="K21">
        <f t="shared" si="6"/>
        <v>16</v>
      </c>
      <c r="L21">
        <v>80</v>
      </c>
      <c r="M21">
        <v>-80</v>
      </c>
      <c r="N21">
        <f t="shared" si="5"/>
        <v>160</v>
      </c>
    </row>
    <row r="22" spans="4:14" x14ac:dyDescent="0.25">
      <c r="D22">
        <f t="shared" si="4"/>
        <v>100</v>
      </c>
      <c r="E22" s="9">
        <f t="shared" si="0"/>
        <v>21.666666666666668</v>
      </c>
      <c r="F22" s="9">
        <f t="shared" si="3"/>
        <v>5</v>
      </c>
      <c r="G22">
        <f t="shared" si="1"/>
        <v>8</v>
      </c>
      <c r="H22">
        <f t="shared" si="2"/>
        <v>13</v>
      </c>
      <c r="K22">
        <f t="shared" si="6"/>
        <v>17</v>
      </c>
      <c r="L22">
        <v>160</v>
      </c>
      <c r="M22">
        <v>-180</v>
      </c>
      <c r="N22">
        <f t="shared" si="5"/>
        <v>180</v>
      </c>
    </row>
    <row r="23" spans="4:14" x14ac:dyDescent="0.25">
      <c r="D23">
        <f t="shared" si="4"/>
        <v>105</v>
      </c>
      <c r="E23" s="9">
        <f t="shared" si="0"/>
        <v>22.5</v>
      </c>
      <c r="F23" s="9">
        <f t="shared" si="3"/>
        <v>3.75</v>
      </c>
      <c r="G23">
        <f t="shared" si="1"/>
        <v>8</v>
      </c>
      <c r="H23">
        <f t="shared" si="2"/>
        <v>13</v>
      </c>
      <c r="K23">
        <f t="shared" si="6"/>
        <v>18</v>
      </c>
      <c r="L23">
        <v>240</v>
      </c>
      <c r="M23">
        <v>-300</v>
      </c>
      <c r="N23">
        <f t="shared" si="5"/>
        <v>200</v>
      </c>
    </row>
    <row r="24" spans="4:14" x14ac:dyDescent="0.25">
      <c r="D24">
        <f t="shared" si="4"/>
        <v>110</v>
      </c>
      <c r="E24" s="9">
        <f t="shared" si="0"/>
        <v>23.333333333333332</v>
      </c>
      <c r="F24" s="9">
        <f t="shared" si="3"/>
        <v>2.5</v>
      </c>
      <c r="G24">
        <f t="shared" si="1"/>
        <v>8</v>
      </c>
      <c r="H24">
        <f t="shared" si="2"/>
        <v>13</v>
      </c>
      <c r="K24">
        <f t="shared" si="6"/>
        <v>19</v>
      </c>
      <c r="L24">
        <v>320</v>
      </c>
      <c r="M24">
        <v>-440</v>
      </c>
      <c r="N24">
        <f t="shared" si="5"/>
        <v>220</v>
      </c>
    </row>
    <row r="25" spans="4:14" x14ac:dyDescent="0.25">
      <c r="D25">
        <f t="shared" si="4"/>
        <v>115</v>
      </c>
      <c r="E25" s="9">
        <f t="shared" si="0"/>
        <v>24.166666666666668</v>
      </c>
      <c r="F25" s="9">
        <f t="shared" si="3"/>
        <v>1.25</v>
      </c>
      <c r="G25">
        <f t="shared" si="1"/>
        <v>8</v>
      </c>
      <c r="H25">
        <f t="shared" si="2"/>
        <v>13</v>
      </c>
      <c r="K25">
        <f t="shared" si="6"/>
        <v>20</v>
      </c>
      <c r="L25">
        <v>400</v>
      </c>
      <c r="M25">
        <v>-600</v>
      </c>
      <c r="N25">
        <f t="shared" si="5"/>
        <v>240</v>
      </c>
    </row>
    <row r="26" spans="4:14" x14ac:dyDescent="0.25">
      <c r="E26" s="9"/>
      <c r="F26" s="9"/>
    </row>
    <row r="27" spans="4:14" x14ac:dyDescent="0.25">
      <c r="E27" s="9"/>
      <c r="F27" s="9"/>
    </row>
    <row r="28" spans="4:14" x14ac:dyDescent="0.25">
      <c r="E28" s="9"/>
      <c r="F28" s="9"/>
    </row>
    <row r="29" spans="4:14" x14ac:dyDescent="0.25">
      <c r="E29" s="9"/>
      <c r="F29" s="9"/>
    </row>
    <row r="30" spans="4:14" x14ac:dyDescent="0.25">
      <c r="E30" s="9"/>
      <c r="F30" s="9"/>
    </row>
    <row r="31" spans="4:14" x14ac:dyDescent="0.25">
      <c r="E31" s="9"/>
      <c r="F31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tabSelected="1" zoomScale="85" zoomScaleNormal="85" workbookViewId="0">
      <selection activeCell="M4" sqref="M4"/>
    </sheetView>
  </sheetViews>
  <sheetFormatPr defaultColWidth="11.42578125" defaultRowHeight="15" x14ac:dyDescent="0.25"/>
  <cols>
    <col min="1" max="1" width="3.5703125" customWidth="1"/>
    <col min="2" max="6" width="10.7109375" customWidth="1"/>
    <col min="7" max="7" width="4.7109375" customWidth="1"/>
    <col min="8" max="8" width="9.7109375" customWidth="1"/>
    <col min="9" max="9" width="13.28515625" customWidth="1"/>
    <col min="10" max="10" width="9.7109375" customWidth="1"/>
    <col min="11" max="11" width="10.7109375" customWidth="1"/>
    <col min="257" max="257" width="3.5703125" customWidth="1"/>
    <col min="258" max="262" width="10.7109375" customWidth="1"/>
    <col min="263" max="263" width="4.7109375" customWidth="1"/>
    <col min="264" max="264" width="9.7109375" customWidth="1"/>
    <col min="265" max="265" width="10.7109375" customWidth="1"/>
    <col min="266" max="266" width="9.7109375" customWidth="1"/>
    <col min="267" max="267" width="10.7109375" customWidth="1"/>
    <col min="513" max="513" width="3.5703125" customWidth="1"/>
    <col min="514" max="518" width="10.7109375" customWidth="1"/>
    <col min="519" max="519" width="4.7109375" customWidth="1"/>
    <col min="520" max="520" width="9.7109375" customWidth="1"/>
    <col min="521" max="521" width="10.7109375" customWidth="1"/>
    <col min="522" max="522" width="9.7109375" customWidth="1"/>
    <col min="523" max="523" width="10.7109375" customWidth="1"/>
    <col min="769" max="769" width="3.5703125" customWidth="1"/>
    <col min="770" max="774" width="10.7109375" customWidth="1"/>
    <col min="775" max="775" width="4.7109375" customWidth="1"/>
    <col min="776" max="776" width="9.7109375" customWidth="1"/>
    <col min="777" max="777" width="10.7109375" customWidth="1"/>
    <col min="778" max="778" width="9.7109375" customWidth="1"/>
    <col min="779" max="779" width="10.7109375" customWidth="1"/>
    <col min="1025" max="1025" width="3.5703125" customWidth="1"/>
    <col min="1026" max="1030" width="10.7109375" customWidth="1"/>
    <col min="1031" max="1031" width="4.7109375" customWidth="1"/>
    <col min="1032" max="1032" width="9.7109375" customWidth="1"/>
    <col min="1033" max="1033" width="10.7109375" customWidth="1"/>
    <col min="1034" max="1034" width="9.7109375" customWidth="1"/>
    <col min="1035" max="1035" width="10.7109375" customWidth="1"/>
    <col min="1281" max="1281" width="3.5703125" customWidth="1"/>
    <col min="1282" max="1286" width="10.7109375" customWidth="1"/>
    <col min="1287" max="1287" width="4.7109375" customWidth="1"/>
    <col min="1288" max="1288" width="9.7109375" customWidth="1"/>
    <col min="1289" max="1289" width="10.7109375" customWidth="1"/>
    <col min="1290" max="1290" width="9.7109375" customWidth="1"/>
    <col min="1291" max="1291" width="10.7109375" customWidth="1"/>
    <col min="1537" max="1537" width="3.5703125" customWidth="1"/>
    <col min="1538" max="1542" width="10.7109375" customWidth="1"/>
    <col min="1543" max="1543" width="4.7109375" customWidth="1"/>
    <col min="1544" max="1544" width="9.7109375" customWidth="1"/>
    <col min="1545" max="1545" width="10.7109375" customWidth="1"/>
    <col min="1546" max="1546" width="9.7109375" customWidth="1"/>
    <col min="1547" max="1547" width="10.7109375" customWidth="1"/>
    <col min="1793" max="1793" width="3.5703125" customWidth="1"/>
    <col min="1794" max="1798" width="10.7109375" customWidth="1"/>
    <col min="1799" max="1799" width="4.7109375" customWidth="1"/>
    <col min="1800" max="1800" width="9.7109375" customWidth="1"/>
    <col min="1801" max="1801" width="10.7109375" customWidth="1"/>
    <col min="1802" max="1802" width="9.7109375" customWidth="1"/>
    <col min="1803" max="1803" width="10.7109375" customWidth="1"/>
    <col min="2049" max="2049" width="3.5703125" customWidth="1"/>
    <col min="2050" max="2054" width="10.7109375" customWidth="1"/>
    <col min="2055" max="2055" width="4.7109375" customWidth="1"/>
    <col min="2056" max="2056" width="9.7109375" customWidth="1"/>
    <col min="2057" max="2057" width="10.7109375" customWidth="1"/>
    <col min="2058" max="2058" width="9.7109375" customWidth="1"/>
    <col min="2059" max="2059" width="10.7109375" customWidth="1"/>
    <col min="2305" max="2305" width="3.5703125" customWidth="1"/>
    <col min="2306" max="2310" width="10.7109375" customWidth="1"/>
    <col min="2311" max="2311" width="4.7109375" customWidth="1"/>
    <col min="2312" max="2312" width="9.7109375" customWidth="1"/>
    <col min="2313" max="2313" width="10.7109375" customWidth="1"/>
    <col min="2314" max="2314" width="9.7109375" customWidth="1"/>
    <col min="2315" max="2315" width="10.7109375" customWidth="1"/>
    <col min="2561" max="2561" width="3.5703125" customWidth="1"/>
    <col min="2562" max="2566" width="10.7109375" customWidth="1"/>
    <col min="2567" max="2567" width="4.7109375" customWidth="1"/>
    <col min="2568" max="2568" width="9.7109375" customWidth="1"/>
    <col min="2569" max="2569" width="10.7109375" customWidth="1"/>
    <col min="2570" max="2570" width="9.7109375" customWidth="1"/>
    <col min="2571" max="2571" width="10.7109375" customWidth="1"/>
    <col min="2817" max="2817" width="3.5703125" customWidth="1"/>
    <col min="2818" max="2822" width="10.7109375" customWidth="1"/>
    <col min="2823" max="2823" width="4.7109375" customWidth="1"/>
    <col min="2824" max="2824" width="9.7109375" customWidth="1"/>
    <col min="2825" max="2825" width="10.7109375" customWidth="1"/>
    <col min="2826" max="2826" width="9.7109375" customWidth="1"/>
    <col min="2827" max="2827" width="10.7109375" customWidth="1"/>
    <col min="3073" max="3073" width="3.5703125" customWidth="1"/>
    <col min="3074" max="3078" width="10.7109375" customWidth="1"/>
    <col min="3079" max="3079" width="4.7109375" customWidth="1"/>
    <col min="3080" max="3080" width="9.7109375" customWidth="1"/>
    <col min="3081" max="3081" width="10.7109375" customWidth="1"/>
    <col min="3082" max="3082" width="9.7109375" customWidth="1"/>
    <col min="3083" max="3083" width="10.7109375" customWidth="1"/>
    <col min="3329" max="3329" width="3.5703125" customWidth="1"/>
    <col min="3330" max="3334" width="10.7109375" customWidth="1"/>
    <col min="3335" max="3335" width="4.7109375" customWidth="1"/>
    <col min="3336" max="3336" width="9.7109375" customWidth="1"/>
    <col min="3337" max="3337" width="10.7109375" customWidth="1"/>
    <col min="3338" max="3338" width="9.7109375" customWidth="1"/>
    <col min="3339" max="3339" width="10.7109375" customWidth="1"/>
    <col min="3585" max="3585" width="3.5703125" customWidth="1"/>
    <col min="3586" max="3590" width="10.7109375" customWidth="1"/>
    <col min="3591" max="3591" width="4.7109375" customWidth="1"/>
    <col min="3592" max="3592" width="9.7109375" customWidth="1"/>
    <col min="3593" max="3593" width="10.7109375" customWidth="1"/>
    <col min="3594" max="3594" width="9.7109375" customWidth="1"/>
    <col min="3595" max="3595" width="10.7109375" customWidth="1"/>
    <col min="3841" max="3841" width="3.5703125" customWidth="1"/>
    <col min="3842" max="3846" width="10.7109375" customWidth="1"/>
    <col min="3847" max="3847" width="4.7109375" customWidth="1"/>
    <col min="3848" max="3848" width="9.7109375" customWidth="1"/>
    <col min="3849" max="3849" width="10.7109375" customWidth="1"/>
    <col min="3850" max="3850" width="9.7109375" customWidth="1"/>
    <col min="3851" max="3851" width="10.7109375" customWidth="1"/>
    <col min="4097" max="4097" width="3.5703125" customWidth="1"/>
    <col min="4098" max="4102" width="10.7109375" customWidth="1"/>
    <col min="4103" max="4103" width="4.7109375" customWidth="1"/>
    <col min="4104" max="4104" width="9.7109375" customWidth="1"/>
    <col min="4105" max="4105" width="10.7109375" customWidth="1"/>
    <col min="4106" max="4106" width="9.7109375" customWidth="1"/>
    <col min="4107" max="4107" width="10.7109375" customWidth="1"/>
    <col min="4353" max="4353" width="3.5703125" customWidth="1"/>
    <col min="4354" max="4358" width="10.7109375" customWidth="1"/>
    <col min="4359" max="4359" width="4.7109375" customWidth="1"/>
    <col min="4360" max="4360" width="9.7109375" customWidth="1"/>
    <col min="4361" max="4361" width="10.7109375" customWidth="1"/>
    <col min="4362" max="4362" width="9.7109375" customWidth="1"/>
    <col min="4363" max="4363" width="10.7109375" customWidth="1"/>
    <col min="4609" max="4609" width="3.5703125" customWidth="1"/>
    <col min="4610" max="4614" width="10.7109375" customWidth="1"/>
    <col min="4615" max="4615" width="4.7109375" customWidth="1"/>
    <col min="4616" max="4616" width="9.7109375" customWidth="1"/>
    <col min="4617" max="4617" width="10.7109375" customWidth="1"/>
    <col min="4618" max="4618" width="9.7109375" customWidth="1"/>
    <col min="4619" max="4619" width="10.7109375" customWidth="1"/>
    <col min="4865" max="4865" width="3.5703125" customWidth="1"/>
    <col min="4866" max="4870" width="10.7109375" customWidth="1"/>
    <col min="4871" max="4871" width="4.7109375" customWidth="1"/>
    <col min="4872" max="4872" width="9.7109375" customWidth="1"/>
    <col min="4873" max="4873" width="10.7109375" customWidth="1"/>
    <col min="4874" max="4874" width="9.7109375" customWidth="1"/>
    <col min="4875" max="4875" width="10.7109375" customWidth="1"/>
    <col min="5121" max="5121" width="3.5703125" customWidth="1"/>
    <col min="5122" max="5126" width="10.7109375" customWidth="1"/>
    <col min="5127" max="5127" width="4.7109375" customWidth="1"/>
    <col min="5128" max="5128" width="9.7109375" customWidth="1"/>
    <col min="5129" max="5129" width="10.7109375" customWidth="1"/>
    <col min="5130" max="5130" width="9.7109375" customWidth="1"/>
    <col min="5131" max="5131" width="10.7109375" customWidth="1"/>
    <col min="5377" max="5377" width="3.5703125" customWidth="1"/>
    <col min="5378" max="5382" width="10.7109375" customWidth="1"/>
    <col min="5383" max="5383" width="4.7109375" customWidth="1"/>
    <col min="5384" max="5384" width="9.7109375" customWidth="1"/>
    <col min="5385" max="5385" width="10.7109375" customWidth="1"/>
    <col min="5386" max="5386" width="9.7109375" customWidth="1"/>
    <col min="5387" max="5387" width="10.7109375" customWidth="1"/>
    <col min="5633" max="5633" width="3.5703125" customWidth="1"/>
    <col min="5634" max="5638" width="10.7109375" customWidth="1"/>
    <col min="5639" max="5639" width="4.7109375" customWidth="1"/>
    <col min="5640" max="5640" width="9.7109375" customWidth="1"/>
    <col min="5641" max="5641" width="10.7109375" customWidth="1"/>
    <col min="5642" max="5642" width="9.7109375" customWidth="1"/>
    <col min="5643" max="5643" width="10.7109375" customWidth="1"/>
    <col min="5889" max="5889" width="3.5703125" customWidth="1"/>
    <col min="5890" max="5894" width="10.7109375" customWidth="1"/>
    <col min="5895" max="5895" width="4.7109375" customWidth="1"/>
    <col min="5896" max="5896" width="9.7109375" customWidth="1"/>
    <col min="5897" max="5897" width="10.7109375" customWidth="1"/>
    <col min="5898" max="5898" width="9.7109375" customWidth="1"/>
    <col min="5899" max="5899" width="10.7109375" customWidth="1"/>
    <col min="6145" max="6145" width="3.5703125" customWidth="1"/>
    <col min="6146" max="6150" width="10.7109375" customWidth="1"/>
    <col min="6151" max="6151" width="4.7109375" customWidth="1"/>
    <col min="6152" max="6152" width="9.7109375" customWidth="1"/>
    <col min="6153" max="6153" width="10.7109375" customWidth="1"/>
    <col min="6154" max="6154" width="9.7109375" customWidth="1"/>
    <col min="6155" max="6155" width="10.7109375" customWidth="1"/>
    <col min="6401" max="6401" width="3.5703125" customWidth="1"/>
    <col min="6402" max="6406" width="10.7109375" customWidth="1"/>
    <col min="6407" max="6407" width="4.7109375" customWidth="1"/>
    <col min="6408" max="6408" width="9.7109375" customWidth="1"/>
    <col min="6409" max="6409" width="10.7109375" customWidth="1"/>
    <col min="6410" max="6410" width="9.7109375" customWidth="1"/>
    <col min="6411" max="6411" width="10.7109375" customWidth="1"/>
    <col min="6657" max="6657" width="3.5703125" customWidth="1"/>
    <col min="6658" max="6662" width="10.7109375" customWidth="1"/>
    <col min="6663" max="6663" width="4.7109375" customWidth="1"/>
    <col min="6664" max="6664" width="9.7109375" customWidth="1"/>
    <col min="6665" max="6665" width="10.7109375" customWidth="1"/>
    <col min="6666" max="6666" width="9.7109375" customWidth="1"/>
    <col min="6667" max="6667" width="10.7109375" customWidth="1"/>
    <col min="6913" max="6913" width="3.5703125" customWidth="1"/>
    <col min="6914" max="6918" width="10.7109375" customWidth="1"/>
    <col min="6919" max="6919" width="4.7109375" customWidth="1"/>
    <col min="6920" max="6920" width="9.7109375" customWidth="1"/>
    <col min="6921" max="6921" width="10.7109375" customWidth="1"/>
    <col min="6922" max="6922" width="9.7109375" customWidth="1"/>
    <col min="6923" max="6923" width="10.7109375" customWidth="1"/>
    <col min="7169" max="7169" width="3.5703125" customWidth="1"/>
    <col min="7170" max="7174" width="10.7109375" customWidth="1"/>
    <col min="7175" max="7175" width="4.7109375" customWidth="1"/>
    <col min="7176" max="7176" width="9.7109375" customWidth="1"/>
    <col min="7177" max="7177" width="10.7109375" customWidth="1"/>
    <col min="7178" max="7178" width="9.7109375" customWidth="1"/>
    <col min="7179" max="7179" width="10.7109375" customWidth="1"/>
    <col min="7425" max="7425" width="3.5703125" customWidth="1"/>
    <col min="7426" max="7430" width="10.7109375" customWidth="1"/>
    <col min="7431" max="7431" width="4.7109375" customWidth="1"/>
    <col min="7432" max="7432" width="9.7109375" customWidth="1"/>
    <col min="7433" max="7433" width="10.7109375" customWidth="1"/>
    <col min="7434" max="7434" width="9.7109375" customWidth="1"/>
    <col min="7435" max="7435" width="10.7109375" customWidth="1"/>
    <col min="7681" max="7681" width="3.5703125" customWidth="1"/>
    <col min="7682" max="7686" width="10.7109375" customWidth="1"/>
    <col min="7687" max="7687" width="4.7109375" customWidth="1"/>
    <col min="7688" max="7688" width="9.7109375" customWidth="1"/>
    <col min="7689" max="7689" width="10.7109375" customWidth="1"/>
    <col min="7690" max="7690" width="9.7109375" customWidth="1"/>
    <col min="7691" max="7691" width="10.7109375" customWidth="1"/>
    <col min="7937" max="7937" width="3.5703125" customWidth="1"/>
    <col min="7938" max="7942" width="10.7109375" customWidth="1"/>
    <col min="7943" max="7943" width="4.7109375" customWidth="1"/>
    <col min="7944" max="7944" width="9.7109375" customWidth="1"/>
    <col min="7945" max="7945" width="10.7109375" customWidth="1"/>
    <col min="7946" max="7946" width="9.7109375" customWidth="1"/>
    <col min="7947" max="7947" width="10.7109375" customWidth="1"/>
    <col min="8193" max="8193" width="3.5703125" customWidth="1"/>
    <col min="8194" max="8198" width="10.7109375" customWidth="1"/>
    <col min="8199" max="8199" width="4.7109375" customWidth="1"/>
    <col min="8200" max="8200" width="9.7109375" customWidth="1"/>
    <col min="8201" max="8201" width="10.7109375" customWidth="1"/>
    <col min="8202" max="8202" width="9.7109375" customWidth="1"/>
    <col min="8203" max="8203" width="10.7109375" customWidth="1"/>
    <col min="8449" max="8449" width="3.5703125" customWidth="1"/>
    <col min="8450" max="8454" width="10.7109375" customWidth="1"/>
    <col min="8455" max="8455" width="4.7109375" customWidth="1"/>
    <col min="8456" max="8456" width="9.7109375" customWidth="1"/>
    <col min="8457" max="8457" width="10.7109375" customWidth="1"/>
    <col min="8458" max="8458" width="9.7109375" customWidth="1"/>
    <col min="8459" max="8459" width="10.7109375" customWidth="1"/>
    <col min="8705" max="8705" width="3.5703125" customWidth="1"/>
    <col min="8706" max="8710" width="10.7109375" customWidth="1"/>
    <col min="8711" max="8711" width="4.7109375" customWidth="1"/>
    <col min="8712" max="8712" width="9.7109375" customWidth="1"/>
    <col min="8713" max="8713" width="10.7109375" customWidth="1"/>
    <col min="8714" max="8714" width="9.7109375" customWidth="1"/>
    <col min="8715" max="8715" width="10.7109375" customWidth="1"/>
    <col min="8961" max="8961" width="3.5703125" customWidth="1"/>
    <col min="8962" max="8966" width="10.7109375" customWidth="1"/>
    <col min="8967" max="8967" width="4.7109375" customWidth="1"/>
    <col min="8968" max="8968" width="9.7109375" customWidth="1"/>
    <col min="8969" max="8969" width="10.7109375" customWidth="1"/>
    <col min="8970" max="8970" width="9.7109375" customWidth="1"/>
    <col min="8971" max="8971" width="10.7109375" customWidth="1"/>
    <col min="9217" max="9217" width="3.5703125" customWidth="1"/>
    <col min="9218" max="9222" width="10.7109375" customWidth="1"/>
    <col min="9223" max="9223" width="4.7109375" customWidth="1"/>
    <col min="9224" max="9224" width="9.7109375" customWidth="1"/>
    <col min="9225" max="9225" width="10.7109375" customWidth="1"/>
    <col min="9226" max="9226" width="9.7109375" customWidth="1"/>
    <col min="9227" max="9227" width="10.7109375" customWidth="1"/>
    <col min="9473" max="9473" width="3.5703125" customWidth="1"/>
    <col min="9474" max="9478" width="10.7109375" customWidth="1"/>
    <col min="9479" max="9479" width="4.7109375" customWidth="1"/>
    <col min="9480" max="9480" width="9.7109375" customWidth="1"/>
    <col min="9481" max="9481" width="10.7109375" customWidth="1"/>
    <col min="9482" max="9482" width="9.7109375" customWidth="1"/>
    <col min="9483" max="9483" width="10.7109375" customWidth="1"/>
    <col min="9729" max="9729" width="3.5703125" customWidth="1"/>
    <col min="9730" max="9734" width="10.7109375" customWidth="1"/>
    <col min="9735" max="9735" width="4.7109375" customWidth="1"/>
    <col min="9736" max="9736" width="9.7109375" customWidth="1"/>
    <col min="9737" max="9737" width="10.7109375" customWidth="1"/>
    <col min="9738" max="9738" width="9.7109375" customWidth="1"/>
    <col min="9739" max="9739" width="10.7109375" customWidth="1"/>
    <col min="9985" max="9985" width="3.5703125" customWidth="1"/>
    <col min="9986" max="9990" width="10.7109375" customWidth="1"/>
    <col min="9991" max="9991" width="4.7109375" customWidth="1"/>
    <col min="9992" max="9992" width="9.7109375" customWidth="1"/>
    <col min="9993" max="9993" width="10.7109375" customWidth="1"/>
    <col min="9994" max="9994" width="9.7109375" customWidth="1"/>
    <col min="9995" max="9995" width="10.7109375" customWidth="1"/>
    <col min="10241" max="10241" width="3.5703125" customWidth="1"/>
    <col min="10242" max="10246" width="10.7109375" customWidth="1"/>
    <col min="10247" max="10247" width="4.7109375" customWidth="1"/>
    <col min="10248" max="10248" width="9.7109375" customWidth="1"/>
    <col min="10249" max="10249" width="10.7109375" customWidth="1"/>
    <col min="10250" max="10250" width="9.7109375" customWidth="1"/>
    <col min="10251" max="10251" width="10.7109375" customWidth="1"/>
    <col min="10497" max="10497" width="3.5703125" customWidth="1"/>
    <col min="10498" max="10502" width="10.7109375" customWidth="1"/>
    <col min="10503" max="10503" width="4.7109375" customWidth="1"/>
    <col min="10504" max="10504" width="9.7109375" customWidth="1"/>
    <col min="10505" max="10505" width="10.7109375" customWidth="1"/>
    <col min="10506" max="10506" width="9.7109375" customWidth="1"/>
    <col min="10507" max="10507" width="10.7109375" customWidth="1"/>
    <col min="10753" max="10753" width="3.5703125" customWidth="1"/>
    <col min="10754" max="10758" width="10.7109375" customWidth="1"/>
    <col min="10759" max="10759" width="4.7109375" customWidth="1"/>
    <col min="10760" max="10760" width="9.7109375" customWidth="1"/>
    <col min="10761" max="10761" width="10.7109375" customWidth="1"/>
    <col min="10762" max="10762" width="9.7109375" customWidth="1"/>
    <col min="10763" max="10763" width="10.7109375" customWidth="1"/>
    <col min="11009" max="11009" width="3.5703125" customWidth="1"/>
    <col min="11010" max="11014" width="10.7109375" customWidth="1"/>
    <col min="11015" max="11015" width="4.7109375" customWidth="1"/>
    <col min="11016" max="11016" width="9.7109375" customWidth="1"/>
    <col min="11017" max="11017" width="10.7109375" customWidth="1"/>
    <col min="11018" max="11018" width="9.7109375" customWidth="1"/>
    <col min="11019" max="11019" width="10.7109375" customWidth="1"/>
    <col min="11265" max="11265" width="3.5703125" customWidth="1"/>
    <col min="11266" max="11270" width="10.7109375" customWidth="1"/>
    <col min="11271" max="11271" width="4.7109375" customWidth="1"/>
    <col min="11272" max="11272" width="9.7109375" customWidth="1"/>
    <col min="11273" max="11273" width="10.7109375" customWidth="1"/>
    <col min="11274" max="11274" width="9.7109375" customWidth="1"/>
    <col min="11275" max="11275" width="10.7109375" customWidth="1"/>
    <col min="11521" max="11521" width="3.5703125" customWidth="1"/>
    <col min="11522" max="11526" width="10.7109375" customWidth="1"/>
    <col min="11527" max="11527" width="4.7109375" customWidth="1"/>
    <col min="11528" max="11528" width="9.7109375" customWidth="1"/>
    <col min="11529" max="11529" width="10.7109375" customWidth="1"/>
    <col min="11530" max="11530" width="9.7109375" customWidth="1"/>
    <col min="11531" max="11531" width="10.7109375" customWidth="1"/>
    <col min="11777" max="11777" width="3.5703125" customWidth="1"/>
    <col min="11778" max="11782" width="10.7109375" customWidth="1"/>
    <col min="11783" max="11783" width="4.7109375" customWidth="1"/>
    <col min="11784" max="11784" width="9.7109375" customWidth="1"/>
    <col min="11785" max="11785" width="10.7109375" customWidth="1"/>
    <col min="11786" max="11786" width="9.7109375" customWidth="1"/>
    <col min="11787" max="11787" width="10.7109375" customWidth="1"/>
    <col min="12033" max="12033" width="3.5703125" customWidth="1"/>
    <col min="12034" max="12038" width="10.7109375" customWidth="1"/>
    <col min="12039" max="12039" width="4.7109375" customWidth="1"/>
    <col min="12040" max="12040" width="9.7109375" customWidth="1"/>
    <col min="12041" max="12041" width="10.7109375" customWidth="1"/>
    <col min="12042" max="12042" width="9.7109375" customWidth="1"/>
    <col min="12043" max="12043" width="10.7109375" customWidth="1"/>
    <col min="12289" max="12289" width="3.5703125" customWidth="1"/>
    <col min="12290" max="12294" width="10.7109375" customWidth="1"/>
    <col min="12295" max="12295" width="4.7109375" customWidth="1"/>
    <col min="12296" max="12296" width="9.7109375" customWidth="1"/>
    <col min="12297" max="12297" width="10.7109375" customWidth="1"/>
    <col min="12298" max="12298" width="9.7109375" customWidth="1"/>
    <col min="12299" max="12299" width="10.7109375" customWidth="1"/>
    <col min="12545" max="12545" width="3.5703125" customWidth="1"/>
    <col min="12546" max="12550" width="10.7109375" customWidth="1"/>
    <col min="12551" max="12551" width="4.7109375" customWidth="1"/>
    <col min="12552" max="12552" width="9.7109375" customWidth="1"/>
    <col min="12553" max="12553" width="10.7109375" customWidth="1"/>
    <col min="12554" max="12554" width="9.7109375" customWidth="1"/>
    <col min="12555" max="12555" width="10.7109375" customWidth="1"/>
    <col min="12801" max="12801" width="3.5703125" customWidth="1"/>
    <col min="12802" max="12806" width="10.7109375" customWidth="1"/>
    <col min="12807" max="12807" width="4.7109375" customWidth="1"/>
    <col min="12808" max="12808" width="9.7109375" customWidth="1"/>
    <col min="12809" max="12809" width="10.7109375" customWidth="1"/>
    <col min="12810" max="12810" width="9.7109375" customWidth="1"/>
    <col min="12811" max="12811" width="10.7109375" customWidth="1"/>
    <col min="13057" max="13057" width="3.5703125" customWidth="1"/>
    <col min="13058" max="13062" width="10.7109375" customWidth="1"/>
    <col min="13063" max="13063" width="4.7109375" customWidth="1"/>
    <col min="13064" max="13064" width="9.7109375" customWidth="1"/>
    <col min="13065" max="13065" width="10.7109375" customWidth="1"/>
    <col min="13066" max="13066" width="9.7109375" customWidth="1"/>
    <col min="13067" max="13067" width="10.7109375" customWidth="1"/>
    <col min="13313" max="13313" width="3.5703125" customWidth="1"/>
    <col min="13314" max="13318" width="10.7109375" customWidth="1"/>
    <col min="13319" max="13319" width="4.7109375" customWidth="1"/>
    <col min="13320" max="13320" width="9.7109375" customWidth="1"/>
    <col min="13321" max="13321" width="10.7109375" customWidth="1"/>
    <col min="13322" max="13322" width="9.7109375" customWidth="1"/>
    <col min="13323" max="13323" width="10.7109375" customWidth="1"/>
    <col min="13569" max="13569" width="3.5703125" customWidth="1"/>
    <col min="13570" max="13574" width="10.7109375" customWidth="1"/>
    <col min="13575" max="13575" width="4.7109375" customWidth="1"/>
    <col min="13576" max="13576" width="9.7109375" customWidth="1"/>
    <col min="13577" max="13577" width="10.7109375" customWidth="1"/>
    <col min="13578" max="13578" width="9.7109375" customWidth="1"/>
    <col min="13579" max="13579" width="10.7109375" customWidth="1"/>
    <col min="13825" max="13825" width="3.5703125" customWidth="1"/>
    <col min="13826" max="13830" width="10.7109375" customWidth="1"/>
    <col min="13831" max="13831" width="4.7109375" customWidth="1"/>
    <col min="13832" max="13832" width="9.7109375" customWidth="1"/>
    <col min="13833" max="13833" width="10.7109375" customWidth="1"/>
    <col min="13834" max="13834" width="9.7109375" customWidth="1"/>
    <col min="13835" max="13835" width="10.7109375" customWidth="1"/>
    <col min="14081" max="14081" width="3.5703125" customWidth="1"/>
    <col min="14082" max="14086" width="10.7109375" customWidth="1"/>
    <col min="14087" max="14087" width="4.7109375" customWidth="1"/>
    <col min="14088" max="14088" width="9.7109375" customWidth="1"/>
    <col min="14089" max="14089" width="10.7109375" customWidth="1"/>
    <col min="14090" max="14090" width="9.7109375" customWidth="1"/>
    <col min="14091" max="14091" width="10.7109375" customWidth="1"/>
    <col min="14337" max="14337" width="3.5703125" customWidth="1"/>
    <col min="14338" max="14342" width="10.7109375" customWidth="1"/>
    <col min="14343" max="14343" width="4.7109375" customWidth="1"/>
    <col min="14344" max="14344" width="9.7109375" customWidth="1"/>
    <col min="14345" max="14345" width="10.7109375" customWidth="1"/>
    <col min="14346" max="14346" width="9.7109375" customWidth="1"/>
    <col min="14347" max="14347" width="10.7109375" customWidth="1"/>
    <col min="14593" max="14593" width="3.5703125" customWidth="1"/>
    <col min="14594" max="14598" width="10.7109375" customWidth="1"/>
    <col min="14599" max="14599" width="4.7109375" customWidth="1"/>
    <col min="14600" max="14600" width="9.7109375" customWidth="1"/>
    <col min="14601" max="14601" width="10.7109375" customWidth="1"/>
    <col min="14602" max="14602" width="9.7109375" customWidth="1"/>
    <col min="14603" max="14603" width="10.7109375" customWidth="1"/>
    <col min="14849" max="14849" width="3.5703125" customWidth="1"/>
    <col min="14850" max="14854" width="10.7109375" customWidth="1"/>
    <col min="14855" max="14855" width="4.7109375" customWidth="1"/>
    <col min="14856" max="14856" width="9.7109375" customWidth="1"/>
    <col min="14857" max="14857" width="10.7109375" customWidth="1"/>
    <col min="14858" max="14858" width="9.7109375" customWidth="1"/>
    <col min="14859" max="14859" width="10.7109375" customWidth="1"/>
    <col min="15105" max="15105" width="3.5703125" customWidth="1"/>
    <col min="15106" max="15110" width="10.7109375" customWidth="1"/>
    <col min="15111" max="15111" width="4.7109375" customWidth="1"/>
    <col min="15112" max="15112" width="9.7109375" customWidth="1"/>
    <col min="15113" max="15113" width="10.7109375" customWidth="1"/>
    <col min="15114" max="15114" width="9.7109375" customWidth="1"/>
    <col min="15115" max="15115" width="10.7109375" customWidth="1"/>
    <col min="15361" max="15361" width="3.5703125" customWidth="1"/>
    <col min="15362" max="15366" width="10.7109375" customWidth="1"/>
    <col min="15367" max="15367" width="4.7109375" customWidth="1"/>
    <col min="15368" max="15368" width="9.7109375" customWidth="1"/>
    <col min="15369" max="15369" width="10.7109375" customWidth="1"/>
    <col min="15370" max="15370" width="9.7109375" customWidth="1"/>
    <col min="15371" max="15371" width="10.7109375" customWidth="1"/>
    <col min="15617" max="15617" width="3.5703125" customWidth="1"/>
    <col min="15618" max="15622" width="10.7109375" customWidth="1"/>
    <col min="15623" max="15623" width="4.7109375" customWidth="1"/>
    <col min="15624" max="15624" width="9.7109375" customWidth="1"/>
    <col min="15625" max="15625" width="10.7109375" customWidth="1"/>
    <col min="15626" max="15626" width="9.7109375" customWidth="1"/>
    <col min="15627" max="15627" width="10.7109375" customWidth="1"/>
    <col min="15873" max="15873" width="3.5703125" customWidth="1"/>
    <col min="15874" max="15878" width="10.7109375" customWidth="1"/>
    <col min="15879" max="15879" width="4.7109375" customWidth="1"/>
    <col min="15880" max="15880" width="9.7109375" customWidth="1"/>
    <col min="15881" max="15881" width="10.7109375" customWidth="1"/>
    <col min="15882" max="15882" width="9.7109375" customWidth="1"/>
    <col min="15883" max="15883" width="10.7109375" customWidth="1"/>
    <col min="16129" max="16129" width="3.5703125" customWidth="1"/>
    <col min="16130" max="16134" width="10.7109375" customWidth="1"/>
    <col min="16135" max="16135" width="4.7109375" customWidth="1"/>
    <col min="16136" max="16136" width="9.7109375" customWidth="1"/>
    <col min="16137" max="16137" width="10.7109375" customWidth="1"/>
    <col min="16138" max="16138" width="9.7109375" customWidth="1"/>
    <col min="16139" max="16139" width="10.7109375" customWidth="1"/>
  </cols>
  <sheetData>
    <row r="1" spans="2:16" ht="15.75" x14ac:dyDescent="0.25">
      <c r="B1" s="1" t="s">
        <v>0</v>
      </c>
      <c r="D1" s="2"/>
    </row>
    <row r="2" spans="2:16" x14ac:dyDescent="0.25">
      <c r="B2" s="3"/>
    </row>
    <row r="3" spans="2:16" s="2" customFormat="1" ht="39" x14ac:dyDescent="0.25">
      <c r="B3" s="4" t="s">
        <v>1</v>
      </c>
      <c r="C3" s="4" t="s">
        <v>2</v>
      </c>
      <c r="D3" s="4"/>
      <c r="E3" s="4" t="s">
        <v>3</v>
      </c>
      <c r="F3" s="4" t="s">
        <v>4</v>
      </c>
      <c r="G3" s="4"/>
      <c r="H3" s="2" t="s">
        <v>33</v>
      </c>
      <c r="I3" s="12" t="s">
        <v>34</v>
      </c>
      <c r="J3" s="2" t="s">
        <v>35</v>
      </c>
      <c r="K3" s="4" t="s">
        <v>5</v>
      </c>
      <c r="L3" s="4" t="s">
        <v>6</v>
      </c>
      <c r="M3" s="4" t="s">
        <v>7</v>
      </c>
      <c r="N3" s="4" t="s">
        <v>8</v>
      </c>
      <c r="O3" s="12" t="s">
        <v>36</v>
      </c>
      <c r="P3" s="12" t="s">
        <v>37</v>
      </c>
    </row>
    <row r="4" spans="2:16" s="2" customFormat="1" x14ac:dyDescent="0.25">
      <c r="B4" s="5">
        <v>10</v>
      </c>
      <c r="C4" s="2">
        <v>10</v>
      </c>
      <c r="E4" s="2">
        <f>B8+C8*B4</f>
        <v>30</v>
      </c>
      <c r="F4" s="2">
        <f>D8+E8*B4</f>
        <v>80</v>
      </c>
      <c r="H4" s="2">
        <f>B4*E4-(B4+B8/C8)*E4/2</f>
        <v>225</v>
      </c>
      <c r="I4" s="2">
        <f>(B4-D8/E8)*F4/2</f>
        <v>1600</v>
      </c>
      <c r="J4" s="2">
        <f>I4-H4+M4</f>
        <v>875</v>
      </c>
      <c r="K4" s="2">
        <f>B4*E4</f>
        <v>300</v>
      </c>
      <c r="L4" s="2">
        <f>F4*B4</f>
        <v>800</v>
      </c>
      <c r="M4" s="2">
        <f>(E4-F4)*C4</f>
        <v>-500</v>
      </c>
      <c r="N4" s="6">
        <f>(F4-E4)*(B4-C4)</f>
        <v>0</v>
      </c>
      <c r="O4" s="2">
        <f>K4-H4</f>
        <v>75</v>
      </c>
      <c r="P4" s="2">
        <f>I4-L4</f>
        <v>800</v>
      </c>
    </row>
    <row r="5" spans="2:16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6"/>
      <c r="O5" s="2"/>
      <c r="P5" s="2"/>
    </row>
    <row r="6" spans="2:16" x14ac:dyDescent="0.25">
      <c r="B6" s="2" t="s">
        <v>9</v>
      </c>
      <c r="C6" s="2"/>
      <c r="D6" s="2"/>
      <c r="E6" s="2"/>
      <c r="F6" s="2"/>
      <c r="I6" s="13"/>
      <c r="J6" s="2"/>
      <c r="K6" s="2"/>
    </row>
    <row r="7" spans="2:16" x14ac:dyDescent="0.25">
      <c r="B7" s="2" t="s">
        <v>10</v>
      </c>
      <c r="C7" s="2" t="s">
        <v>11</v>
      </c>
      <c r="D7" s="2" t="s">
        <v>12</v>
      </c>
      <c r="E7" s="2" t="s">
        <v>13</v>
      </c>
      <c r="F7" s="2">
        <f>B8/C8</f>
        <v>-5</v>
      </c>
      <c r="J7" s="2"/>
    </row>
    <row r="8" spans="2:16" x14ac:dyDescent="0.25">
      <c r="B8" s="2">
        <v>-30</v>
      </c>
      <c r="C8" s="2">
        <v>6</v>
      </c>
      <c r="D8" s="2">
        <v>120</v>
      </c>
      <c r="E8" s="2">
        <v>-4</v>
      </c>
      <c r="F8" s="2"/>
      <c r="J8" s="2"/>
      <c r="K8" s="10"/>
    </row>
    <row r="9" spans="2:16" ht="30" x14ac:dyDescent="0.25">
      <c r="I9" s="2"/>
      <c r="J9" s="7" t="str">
        <f>O3</f>
        <v>Producer Surplus</v>
      </c>
      <c r="K9" s="7" t="str">
        <f>P3</f>
        <v>Consumer Surplus</v>
      </c>
      <c r="L9" s="7" t="str">
        <f>J3</f>
        <v>Welfare</v>
      </c>
      <c r="M9" s="7"/>
    </row>
    <row r="10" spans="2:16" x14ac:dyDescent="0.25">
      <c r="I10" s="2" t="s">
        <v>14</v>
      </c>
      <c r="J10" s="7">
        <f>O4</f>
        <v>75</v>
      </c>
      <c r="K10" s="7">
        <f>P4</f>
        <v>800</v>
      </c>
      <c r="L10" s="2">
        <f>J4</f>
        <v>875</v>
      </c>
      <c r="M10" s="2"/>
    </row>
    <row r="11" spans="2:16" x14ac:dyDescent="0.25">
      <c r="I11" s="2">
        <v>5</v>
      </c>
      <c r="J11" s="2">
        <f t="dataTable" ref="J11:L21" dt2D="0" dtr="0" r1="B4"/>
        <v>0</v>
      </c>
      <c r="K11" s="2">
        <v>1250</v>
      </c>
      <c r="L11" s="2">
        <v>750</v>
      </c>
      <c r="M11" s="2"/>
    </row>
    <row r="12" spans="2:16" x14ac:dyDescent="0.25">
      <c r="I12" s="2">
        <f>I11+1</f>
        <v>6</v>
      </c>
      <c r="J12" s="2">
        <v>3</v>
      </c>
      <c r="K12" s="2">
        <v>1152</v>
      </c>
      <c r="L12" s="2">
        <v>795</v>
      </c>
      <c r="M12" s="2"/>
    </row>
    <row r="13" spans="2:16" x14ac:dyDescent="0.25">
      <c r="I13" s="2">
        <f t="shared" ref="I13:I21" si="0">I12+1</f>
        <v>7</v>
      </c>
      <c r="J13" s="2">
        <v>12</v>
      </c>
      <c r="K13" s="2">
        <v>1058</v>
      </c>
      <c r="L13" s="2">
        <v>830</v>
      </c>
      <c r="M13" s="2"/>
    </row>
    <row r="14" spans="2:16" x14ac:dyDescent="0.25">
      <c r="I14" s="2">
        <f t="shared" si="0"/>
        <v>8</v>
      </c>
      <c r="J14" s="2">
        <v>27</v>
      </c>
      <c r="K14" s="2">
        <v>968</v>
      </c>
      <c r="L14" s="2">
        <v>855</v>
      </c>
      <c r="M14" s="2"/>
    </row>
    <row r="15" spans="2:16" x14ac:dyDescent="0.25">
      <c r="I15" s="2">
        <f t="shared" si="0"/>
        <v>9</v>
      </c>
      <c r="J15" s="2">
        <v>48</v>
      </c>
      <c r="K15" s="2">
        <v>882</v>
      </c>
      <c r="L15" s="2">
        <v>870</v>
      </c>
      <c r="M15" s="2"/>
    </row>
    <row r="16" spans="2:16" x14ac:dyDescent="0.25">
      <c r="I16" s="2">
        <f t="shared" si="0"/>
        <v>10</v>
      </c>
      <c r="J16" s="2">
        <v>75</v>
      </c>
      <c r="K16" s="2">
        <v>800</v>
      </c>
      <c r="L16" s="2">
        <v>875</v>
      </c>
      <c r="M16" s="2"/>
    </row>
    <row r="17" spans="5:13" x14ac:dyDescent="0.25">
      <c r="I17" s="2">
        <f t="shared" si="0"/>
        <v>11</v>
      </c>
      <c r="J17" s="2">
        <v>108</v>
      </c>
      <c r="K17" s="2">
        <v>722</v>
      </c>
      <c r="L17" s="2">
        <v>870</v>
      </c>
      <c r="M17" s="2"/>
    </row>
    <row r="18" spans="5:13" x14ac:dyDescent="0.25">
      <c r="I18" s="2">
        <f t="shared" si="0"/>
        <v>12</v>
      </c>
      <c r="J18" s="2">
        <v>147</v>
      </c>
      <c r="K18" s="2">
        <v>648</v>
      </c>
      <c r="L18" s="2">
        <v>855</v>
      </c>
      <c r="M18" s="2"/>
    </row>
    <row r="19" spans="5:13" x14ac:dyDescent="0.25">
      <c r="I19" s="2">
        <f t="shared" si="0"/>
        <v>13</v>
      </c>
      <c r="J19" s="2">
        <v>192</v>
      </c>
      <c r="K19" s="2">
        <v>578</v>
      </c>
      <c r="L19" s="2">
        <v>830</v>
      </c>
      <c r="M19" s="2"/>
    </row>
    <row r="20" spans="5:13" x14ac:dyDescent="0.25">
      <c r="I20" s="2">
        <f t="shared" si="0"/>
        <v>14</v>
      </c>
      <c r="J20" s="2">
        <v>243</v>
      </c>
      <c r="K20" s="2">
        <v>512</v>
      </c>
      <c r="L20" s="2">
        <v>795</v>
      </c>
      <c r="M20" s="2"/>
    </row>
    <row r="21" spans="5:13" x14ac:dyDescent="0.25">
      <c r="I21" s="2">
        <f t="shared" si="0"/>
        <v>15</v>
      </c>
      <c r="J21" s="2">
        <v>300</v>
      </c>
      <c r="K21" s="2">
        <v>450</v>
      </c>
      <c r="L21" s="2">
        <v>750</v>
      </c>
      <c r="M21" s="2"/>
    </row>
    <row r="22" spans="5:13" x14ac:dyDescent="0.25">
      <c r="I22" s="2"/>
      <c r="J22" s="8"/>
      <c r="K22" s="8"/>
    </row>
    <row r="23" spans="5:13" ht="30" x14ac:dyDescent="0.25">
      <c r="I23" s="2"/>
      <c r="J23" s="7" t="s">
        <v>38</v>
      </c>
      <c r="K23" s="7" t="s">
        <v>39</v>
      </c>
      <c r="L23" s="7" t="s">
        <v>40</v>
      </c>
      <c r="M23" s="7"/>
    </row>
    <row r="24" spans="5:13" x14ac:dyDescent="0.25">
      <c r="I24" s="2">
        <v>5</v>
      </c>
      <c r="J24" s="7">
        <v>0</v>
      </c>
      <c r="K24" s="7">
        <v>0</v>
      </c>
      <c r="L24" s="2">
        <v>0</v>
      </c>
      <c r="M24" s="2"/>
    </row>
    <row r="25" spans="5:13" x14ac:dyDescent="0.25">
      <c r="I25" s="2">
        <f t="shared" ref="I25:I34" si="1">I12</f>
        <v>6</v>
      </c>
      <c r="J25" s="2">
        <f>J12-J11</f>
        <v>3</v>
      </c>
      <c r="K25" s="2">
        <f t="shared" ref="K25:L25" si="2">K12-K11</f>
        <v>-98</v>
      </c>
      <c r="L25" s="2">
        <f t="shared" si="2"/>
        <v>45</v>
      </c>
      <c r="M25" s="8"/>
    </row>
    <row r="26" spans="5:13" x14ac:dyDescent="0.25">
      <c r="E26" t="s">
        <v>15</v>
      </c>
      <c r="I26" s="2">
        <f t="shared" si="1"/>
        <v>7</v>
      </c>
      <c r="J26" s="2">
        <f t="shared" ref="J26:L26" si="3">J13-J12</f>
        <v>9</v>
      </c>
      <c r="K26" s="2">
        <f t="shared" si="3"/>
        <v>-94</v>
      </c>
      <c r="L26" s="2">
        <f t="shared" si="3"/>
        <v>35</v>
      </c>
      <c r="M26" s="8"/>
    </row>
    <row r="27" spans="5:13" x14ac:dyDescent="0.25">
      <c r="I27" s="2">
        <f t="shared" si="1"/>
        <v>8</v>
      </c>
      <c r="J27" s="2">
        <f t="shared" ref="J27:L27" si="4">J14-J13</f>
        <v>15</v>
      </c>
      <c r="K27" s="2">
        <f t="shared" si="4"/>
        <v>-90</v>
      </c>
      <c r="L27" s="2">
        <f t="shared" si="4"/>
        <v>25</v>
      </c>
      <c r="M27" s="8"/>
    </row>
    <row r="28" spans="5:13" x14ac:dyDescent="0.25">
      <c r="I28" s="2">
        <f t="shared" si="1"/>
        <v>9</v>
      </c>
      <c r="J28" s="2">
        <f t="shared" ref="J28:L28" si="5">J15-J14</f>
        <v>21</v>
      </c>
      <c r="K28" s="2">
        <f t="shared" si="5"/>
        <v>-86</v>
      </c>
      <c r="L28" s="2">
        <f t="shared" si="5"/>
        <v>15</v>
      </c>
      <c r="M28" s="8"/>
    </row>
    <row r="29" spans="5:13" x14ac:dyDescent="0.25">
      <c r="I29" s="2">
        <f t="shared" si="1"/>
        <v>10</v>
      </c>
      <c r="J29" s="2">
        <f t="shared" ref="J29:L29" si="6">J16-J15</f>
        <v>27</v>
      </c>
      <c r="K29" s="2">
        <f t="shared" si="6"/>
        <v>-82</v>
      </c>
      <c r="L29" s="2">
        <f t="shared" si="6"/>
        <v>5</v>
      </c>
      <c r="M29" s="8"/>
    </row>
    <row r="30" spans="5:13" x14ac:dyDescent="0.25">
      <c r="I30" s="2">
        <f t="shared" si="1"/>
        <v>11</v>
      </c>
      <c r="J30" s="2">
        <f t="shared" ref="J30:L30" si="7">J17-J16</f>
        <v>33</v>
      </c>
      <c r="K30" s="2">
        <f t="shared" si="7"/>
        <v>-78</v>
      </c>
      <c r="L30" s="2">
        <f t="shared" si="7"/>
        <v>-5</v>
      </c>
      <c r="M30" s="8"/>
    </row>
    <row r="31" spans="5:13" x14ac:dyDescent="0.25">
      <c r="I31" s="2">
        <f t="shared" si="1"/>
        <v>12</v>
      </c>
      <c r="J31" s="2">
        <f t="shared" ref="J31:L31" si="8">J18-J17</f>
        <v>39</v>
      </c>
      <c r="K31" s="2">
        <f t="shared" si="8"/>
        <v>-74</v>
      </c>
      <c r="L31" s="2">
        <f t="shared" si="8"/>
        <v>-15</v>
      </c>
      <c r="M31" s="8"/>
    </row>
    <row r="32" spans="5:13" x14ac:dyDescent="0.25">
      <c r="I32" s="2">
        <f t="shared" si="1"/>
        <v>13</v>
      </c>
      <c r="J32" s="2">
        <f t="shared" ref="J32:L32" si="9">J19-J18</f>
        <v>45</v>
      </c>
      <c r="K32" s="2">
        <f t="shared" si="9"/>
        <v>-70</v>
      </c>
      <c r="L32" s="2">
        <f t="shared" si="9"/>
        <v>-25</v>
      </c>
      <c r="M32" s="8"/>
    </row>
    <row r="33" spans="7:13" x14ac:dyDescent="0.25">
      <c r="I33" s="2">
        <f t="shared" si="1"/>
        <v>14</v>
      </c>
      <c r="J33" s="2">
        <f t="shared" ref="J33:L33" si="10">J20-J19</f>
        <v>51</v>
      </c>
      <c r="K33" s="2">
        <f t="shared" si="10"/>
        <v>-66</v>
      </c>
      <c r="L33" s="2">
        <f t="shared" si="10"/>
        <v>-35</v>
      </c>
      <c r="M33" s="8"/>
    </row>
    <row r="34" spans="7:13" x14ac:dyDescent="0.25">
      <c r="I34" s="2">
        <f t="shared" si="1"/>
        <v>15</v>
      </c>
      <c r="J34" s="2">
        <f t="shared" ref="J34:L34" si="11">J21-J20</f>
        <v>57</v>
      </c>
      <c r="K34" s="2">
        <f t="shared" si="11"/>
        <v>-62</v>
      </c>
      <c r="L34" s="2">
        <f t="shared" si="11"/>
        <v>-45</v>
      </c>
      <c r="M34" s="8"/>
    </row>
    <row r="35" spans="7:13" x14ac:dyDescent="0.25">
      <c r="G35" s="2"/>
      <c r="H35" s="8"/>
      <c r="I35" s="8"/>
      <c r="J35" s="8"/>
    </row>
    <row r="36" spans="7:13" x14ac:dyDescent="0.25">
      <c r="G36" s="2"/>
      <c r="H36" s="8"/>
      <c r="I36" s="8"/>
      <c r="J36" s="8"/>
    </row>
    <row r="37" spans="7:13" x14ac:dyDescent="0.25">
      <c r="G37" s="2"/>
      <c r="H37" s="8"/>
      <c r="I37" s="8"/>
      <c r="J37" s="8"/>
    </row>
    <row r="38" spans="7:13" x14ac:dyDescent="0.25">
      <c r="G38" s="2"/>
      <c r="H38" s="8"/>
      <c r="I38" s="8"/>
      <c r="J38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topLeftCell="A16" zoomScale="85" zoomScaleNormal="85" workbookViewId="0">
      <selection activeCell="L23" sqref="L23"/>
    </sheetView>
  </sheetViews>
  <sheetFormatPr defaultColWidth="11.42578125" defaultRowHeight="15" x14ac:dyDescent="0.25"/>
  <cols>
    <col min="1" max="1" width="3.5703125" customWidth="1"/>
    <col min="2" max="6" width="10.7109375" customWidth="1"/>
    <col min="7" max="7" width="4.7109375" customWidth="1"/>
    <col min="8" max="8" width="9.7109375" customWidth="1"/>
    <col min="9" max="9" width="13.28515625" customWidth="1"/>
    <col min="10" max="10" width="9.7109375" customWidth="1"/>
    <col min="11" max="11" width="10.7109375" customWidth="1"/>
    <col min="257" max="257" width="3.5703125" customWidth="1"/>
    <col min="258" max="262" width="10.7109375" customWidth="1"/>
    <col min="263" max="263" width="4.7109375" customWidth="1"/>
    <col min="264" max="264" width="9.7109375" customWidth="1"/>
    <col min="265" max="265" width="10.7109375" customWidth="1"/>
    <col min="266" max="266" width="9.7109375" customWidth="1"/>
    <col min="267" max="267" width="10.7109375" customWidth="1"/>
    <col min="513" max="513" width="3.5703125" customWidth="1"/>
    <col min="514" max="518" width="10.7109375" customWidth="1"/>
    <col min="519" max="519" width="4.7109375" customWidth="1"/>
    <col min="520" max="520" width="9.7109375" customWidth="1"/>
    <col min="521" max="521" width="10.7109375" customWidth="1"/>
    <col min="522" max="522" width="9.7109375" customWidth="1"/>
    <col min="523" max="523" width="10.7109375" customWidth="1"/>
    <col min="769" max="769" width="3.5703125" customWidth="1"/>
    <col min="770" max="774" width="10.7109375" customWidth="1"/>
    <col min="775" max="775" width="4.7109375" customWidth="1"/>
    <col min="776" max="776" width="9.7109375" customWidth="1"/>
    <col min="777" max="777" width="10.7109375" customWidth="1"/>
    <col min="778" max="778" width="9.7109375" customWidth="1"/>
    <col min="779" max="779" width="10.7109375" customWidth="1"/>
    <col min="1025" max="1025" width="3.5703125" customWidth="1"/>
    <col min="1026" max="1030" width="10.7109375" customWidth="1"/>
    <col min="1031" max="1031" width="4.7109375" customWidth="1"/>
    <col min="1032" max="1032" width="9.7109375" customWidth="1"/>
    <col min="1033" max="1033" width="10.7109375" customWidth="1"/>
    <col min="1034" max="1034" width="9.7109375" customWidth="1"/>
    <col min="1035" max="1035" width="10.7109375" customWidth="1"/>
    <col min="1281" max="1281" width="3.5703125" customWidth="1"/>
    <col min="1282" max="1286" width="10.7109375" customWidth="1"/>
    <col min="1287" max="1287" width="4.7109375" customWidth="1"/>
    <col min="1288" max="1288" width="9.7109375" customWidth="1"/>
    <col min="1289" max="1289" width="10.7109375" customWidth="1"/>
    <col min="1290" max="1290" width="9.7109375" customWidth="1"/>
    <col min="1291" max="1291" width="10.7109375" customWidth="1"/>
    <col min="1537" max="1537" width="3.5703125" customWidth="1"/>
    <col min="1538" max="1542" width="10.7109375" customWidth="1"/>
    <col min="1543" max="1543" width="4.7109375" customWidth="1"/>
    <col min="1544" max="1544" width="9.7109375" customWidth="1"/>
    <col min="1545" max="1545" width="10.7109375" customWidth="1"/>
    <col min="1546" max="1546" width="9.7109375" customWidth="1"/>
    <col min="1547" max="1547" width="10.7109375" customWidth="1"/>
    <col min="1793" max="1793" width="3.5703125" customWidth="1"/>
    <col min="1794" max="1798" width="10.7109375" customWidth="1"/>
    <col min="1799" max="1799" width="4.7109375" customWidth="1"/>
    <col min="1800" max="1800" width="9.7109375" customWidth="1"/>
    <col min="1801" max="1801" width="10.7109375" customWidth="1"/>
    <col min="1802" max="1802" width="9.7109375" customWidth="1"/>
    <col min="1803" max="1803" width="10.7109375" customWidth="1"/>
    <col min="2049" max="2049" width="3.5703125" customWidth="1"/>
    <col min="2050" max="2054" width="10.7109375" customWidth="1"/>
    <col min="2055" max="2055" width="4.7109375" customWidth="1"/>
    <col min="2056" max="2056" width="9.7109375" customWidth="1"/>
    <col min="2057" max="2057" width="10.7109375" customWidth="1"/>
    <col min="2058" max="2058" width="9.7109375" customWidth="1"/>
    <col min="2059" max="2059" width="10.7109375" customWidth="1"/>
    <col min="2305" max="2305" width="3.5703125" customWidth="1"/>
    <col min="2306" max="2310" width="10.7109375" customWidth="1"/>
    <col min="2311" max="2311" width="4.7109375" customWidth="1"/>
    <col min="2312" max="2312" width="9.7109375" customWidth="1"/>
    <col min="2313" max="2313" width="10.7109375" customWidth="1"/>
    <col min="2314" max="2314" width="9.7109375" customWidth="1"/>
    <col min="2315" max="2315" width="10.7109375" customWidth="1"/>
    <col min="2561" max="2561" width="3.5703125" customWidth="1"/>
    <col min="2562" max="2566" width="10.7109375" customWidth="1"/>
    <col min="2567" max="2567" width="4.7109375" customWidth="1"/>
    <col min="2568" max="2568" width="9.7109375" customWidth="1"/>
    <col min="2569" max="2569" width="10.7109375" customWidth="1"/>
    <col min="2570" max="2570" width="9.7109375" customWidth="1"/>
    <col min="2571" max="2571" width="10.7109375" customWidth="1"/>
    <col min="2817" max="2817" width="3.5703125" customWidth="1"/>
    <col min="2818" max="2822" width="10.7109375" customWidth="1"/>
    <col min="2823" max="2823" width="4.7109375" customWidth="1"/>
    <col min="2824" max="2824" width="9.7109375" customWidth="1"/>
    <col min="2825" max="2825" width="10.7109375" customWidth="1"/>
    <col min="2826" max="2826" width="9.7109375" customWidth="1"/>
    <col min="2827" max="2827" width="10.7109375" customWidth="1"/>
    <col min="3073" max="3073" width="3.5703125" customWidth="1"/>
    <col min="3074" max="3078" width="10.7109375" customWidth="1"/>
    <col min="3079" max="3079" width="4.7109375" customWidth="1"/>
    <col min="3080" max="3080" width="9.7109375" customWidth="1"/>
    <col min="3081" max="3081" width="10.7109375" customWidth="1"/>
    <col min="3082" max="3082" width="9.7109375" customWidth="1"/>
    <col min="3083" max="3083" width="10.7109375" customWidth="1"/>
    <col min="3329" max="3329" width="3.5703125" customWidth="1"/>
    <col min="3330" max="3334" width="10.7109375" customWidth="1"/>
    <col min="3335" max="3335" width="4.7109375" customWidth="1"/>
    <col min="3336" max="3336" width="9.7109375" customWidth="1"/>
    <col min="3337" max="3337" width="10.7109375" customWidth="1"/>
    <col min="3338" max="3338" width="9.7109375" customWidth="1"/>
    <col min="3339" max="3339" width="10.7109375" customWidth="1"/>
    <col min="3585" max="3585" width="3.5703125" customWidth="1"/>
    <col min="3586" max="3590" width="10.7109375" customWidth="1"/>
    <col min="3591" max="3591" width="4.7109375" customWidth="1"/>
    <col min="3592" max="3592" width="9.7109375" customWidth="1"/>
    <col min="3593" max="3593" width="10.7109375" customWidth="1"/>
    <col min="3594" max="3594" width="9.7109375" customWidth="1"/>
    <col min="3595" max="3595" width="10.7109375" customWidth="1"/>
    <col min="3841" max="3841" width="3.5703125" customWidth="1"/>
    <col min="3842" max="3846" width="10.7109375" customWidth="1"/>
    <col min="3847" max="3847" width="4.7109375" customWidth="1"/>
    <col min="3848" max="3848" width="9.7109375" customWidth="1"/>
    <col min="3849" max="3849" width="10.7109375" customWidth="1"/>
    <col min="3850" max="3850" width="9.7109375" customWidth="1"/>
    <col min="3851" max="3851" width="10.7109375" customWidth="1"/>
    <col min="4097" max="4097" width="3.5703125" customWidth="1"/>
    <col min="4098" max="4102" width="10.7109375" customWidth="1"/>
    <col min="4103" max="4103" width="4.7109375" customWidth="1"/>
    <col min="4104" max="4104" width="9.7109375" customWidth="1"/>
    <col min="4105" max="4105" width="10.7109375" customWidth="1"/>
    <col min="4106" max="4106" width="9.7109375" customWidth="1"/>
    <col min="4107" max="4107" width="10.7109375" customWidth="1"/>
    <col min="4353" max="4353" width="3.5703125" customWidth="1"/>
    <col min="4354" max="4358" width="10.7109375" customWidth="1"/>
    <col min="4359" max="4359" width="4.7109375" customWidth="1"/>
    <col min="4360" max="4360" width="9.7109375" customWidth="1"/>
    <col min="4361" max="4361" width="10.7109375" customWidth="1"/>
    <col min="4362" max="4362" width="9.7109375" customWidth="1"/>
    <col min="4363" max="4363" width="10.7109375" customWidth="1"/>
    <col min="4609" max="4609" width="3.5703125" customWidth="1"/>
    <col min="4610" max="4614" width="10.7109375" customWidth="1"/>
    <col min="4615" max="4615" width="4.7109375" customWidth="1"/>
    <col min="4616" max="4616" width="9.7109375" customWidth="1"/>
    <col min="4617" max="4617" width="10.7109375" customWidth="1"/>
    <col min="4618" max="4618" width="9.7109375" customWidth="1"/>
    <col min="4619" max="4619" width="10.7109375" customWidth="1"/>
    <col min="4865" max="4865" width="3.5703125" customWidth="1"/>
    <col min="4866" max="4870" width="10.7109375" customWidth="1"/>
    <col min="4871" max="4871" width="4.7109375" customWidth="1"/>
    <col min="4872" max="4872" width="9.7109375" customWidth="1"/>
    <col min="4873" max="4873" width="10.7109375" customWidth="1"/>
    <col min="4874" max="4874" width="9.7109375" customWidth="1"/>
    <col min="4875" max="4875" width="10.7109375" customWidth="1"/>
    <col min="5121" max="5121" width="3.5703125" customWidth="1"/>
    <col min="5122" max="5126" width="10.7109375" customWidth="1"/>
    <col min="5127" max="5127" width="4.7109375" customWidth="1"/>
    <col min="5128" max="5128" width="9.7109375" customWidth="1"/>
    <col min="5129" max="5129" width="10.7109375" customWidth="1"/>
    <col min="5130" max="5130" width="9.7109375" customWidth="1"/>
    <col min="5131" max="5131" width="10.7109375" customWidth="1"/>
    <col min="5377" max="5377" width="3.5703125" customWidth="1"/>
    <col min="5378" max="5382" width="10.7109375" customWidth="1"/>
    <col min="5383" max="5383" width="4.7109375" customWidth="1"/>
    <col min="5384" max="5384" width="9.7109375" customWidth="1"/>
    <col min="5385" max="5385" width="10.7109375" customWidth="1"/>
    <col min="5386" max="5386" width="9.7109375" customWidth="1"/>
    <col min="5387" max="5387" width="10.7109375" customWidth="1"/>
    <col min="5633" max="5633" width="3.5703125" customWidth="1"/>
    <col min="5634" max="5638" width="10.7109375" customWidth="1"/>
    <col min="5639" max="5639" width="4.7109375" customWidth="1"/>
    <col min="5640" max="5640" width="9.7109375" customWidth="1"/>
    <col min="5641" max="5641" width="10.7109375" customWidth="1"/>
    <col min="5642" max="5642" width="9.7109375" customWidth="1"/>
    <col min="5643" max="5643" width="10.7109375" customWidth="1"/>
    <col min="5889" max="5889" width="3.5703125" customWidth="1"/>
    <col min="5890" max="5894" width="10.7109375" customWidth="1"/>
    <col min="5895" max="5895" width="4.7109375" customWidth="1"/>
    <col min="5896" max="5896" width="9.7109375" customWidth="1"/>
    <col min="5897" max="5897" width="10.7109375" customWidth="1"/>
    <col min="5898" max="5898" width="9.7109375" customWidth="1"/>
    <col min="5899" max="5899" width="10.7109375" customWidth="1"/>
    <col min="6145" max="6145" width="3.5703125" customWidth="1"/>
    <col min="6146" max="6150" width="10.7109375" customWidth="1"/>
    <col min="6151" max="6151" width="4.7109375" customWidth="1"/>
    <col min="6152" max="6152" width="9.7109375" customWidth="1"/>
    <col min="6153" max="6153" width="10.7109375" customWidth="1"/>
    <col min="6154" max="6154" width="9.7109375" customWidth="1"/>
    <col min="6155" max="6155" width="10.7109375" customWidth="1"/>
    <col min="6401" max="6401" width="3.5703125" customWidth="1"/>
    <col min="6402" max="6406" width="10.7109375" customWidth="1"/>
    <col min="6407" max="6407" width="4.7109375" customWidth="1"/>
    <col min="6408" max="6408" width="9.7109375" customWidth="1"/>
    <col min="6409" max="6409" width="10.7109375" customWidth="1"/>
    <col min="6410" max="6410" width="9.7109375" customWidth="1"/>
    <col min="6411" max="6411" width="10.7109375" customWidth="1"/>
    <col min="6657" max="6657" width="3.5703125" customWidth="1"/>
    <col min="6658" max="6662" width="10.7109375" customWidth="1"/>
    <col min="6663" max="6663" width="4.7109375" customWidth="1"/>
    <col min="6664" max="6664" width="9.7109375" customWidth="1"/>
    <col min="6665" max="6665" width="10.7109375" customWidth="1"/>
    <col min="6666" max="6666" width="9.7109375" customWidth="1"/>
    <col min="6667" max="6667" width="10.7109375" customWidth="1"/>
    <col min="6913" max="6913" width="3.5703125" customWidth="1"/>
    <col min="6914" max="6918" width="10.7109375" customWidth="1"/>
    <col min="6919" max="6919" width="4.7109375" customWidth="1"/>
    <col min="6920" max="6920" width="9.7109375" customWidth="1"/>
    <col min="6921" max="6921" width="10.7109375" customWidth="1"/>
    <col min="6922" max="6922" width="9.7109375" customWidth="1"/>
    <col min="6923" max="6923" width="10.7109375" customWidth="1"/>
    <col min="7169" max="7169" width="3.5703125" customWidth="1"/>
    <col min="7170" max="7174" width="10.7109375" customWidth="1"/>
    <col min="7175" max="7175" width="4.7109375" customWidth="1"/>
    <col min="7176" max="7176" width="9.7109375" customWidth="1"/>
    <col min="7177" max="7177" width="10.7109375" customWidth="1"/>
    <col min="7178" max="7178" width="9.7109375" customWidth="1"/>
    <col min="7179" max="7179" width="10.7109375" customWidth="1"/>
    <col min="7425" max="7425" width="3.5703125" customWidth="1"/>
    <col min="7426" max="7430" width="10.7109375" customWidth="1"/>
    <col min="7431" max="7431" width="4.7109375" customWidth="1"/>
    <col min="7432" max="7432" width="9.7109375" customWidth="1"/>
    <col min="7433" max="7433" width="10.7109375" customWidth="1"/>
    <col min="7434" max="7434" width="9.7109375" customWidth="1"/>
    <col min="7435" max="7435" width="10.7109375" customWidth="1"/>
    <col min="7681" max="7681" width="3.5703125" customWidth="1"/>
    <col min="7682" max="7686" width="10.7109375" customWidth="1"/>
    <col min="7687" max="7687" width="4.7109375" customWidth="1"/>
    <col min="7688" max="7688" width="9.7109375" customWidth="1"/>
    <col min="7689" max="7689" width="10.7109375" customWidth="1"/>
    <col min="7690" max="7690" width="9.7109375" customWidth="1"/>
    <col min="7691" max="7691" width="10.7109375" customWidth="1"/>
    <col min="7937" max="7937" width="3.5703125" customWidth="1"/>
    <col min="7938" max="7942" width="10.7109375" customWidth="1"/>
    <col min="7943" max="7943" width="4.7109375" customWidth="1"/>
    <col min="7944" max="7944" width="9.7109375" customWidth="1"/>
    <col min="7945" max="7945" width="10.7109375" customWidth="1"/>
    <col min="7946" max="7946" width="9.7109375" customWidth="1"/>
    <col min="7947" max="7947" width="10.7109375" customWidth="1"/>
    <col min="8193" max="8193" width="3.5703125" customWidth="1"/>
    <col min="8194" max="8198" width="10.7109375" customWidth="1"/>
    <col min="8199" max="8199" width="4.7109375" customWidth="1"/>
    <col min="8200" max="8200" width="9.7109375" customWidth="1"/>
    <col min="8201" max="8201" width="10.7109375" customWidth="1"/>
    <col min="8202" max="8202" width="9.7109375" customWidth="1"/>
    <col min="8203" max="8203" width="10.7109375" customWidth="1"/>
    <col min="8449" max="8449" width="3.5703125" customWidth="1"/>
    <col min="8450" max="8454" width="10.7109375" customWidth="1"/>
    <col min="8455" max="8455" width="4.7109375" customWidth="1"/>
    <col min="8456" max="8456" width="9.7109375" customWidth="1"/>
    <col min="8457" max="8457" width="10.7109375" customWidth="1"/>
    <col min="8458" max="8458" width="9.7109375" customWidth="1"/>
    <col min="8459" max="8459" width="10.7109375" customWidth="1"/>
    <col min="8705" max="8705" width="3.5703125" customWidth="1"/>
    <col min="8706" max="8710" width="10.7109375" customWidth="1"/>
    <col min="8711" max="8711" width="4.7109375" customWidth="1"/>
    <col min="8712" max="8712" width="9.7109375" customWidth="1"/>
    <col min="8713" max="8713" width="10.7109375" customWidth="1"/>
    <col min="8714" max="8714" width="9.7109375" customWidth="1"/>
    <col min="8715" max="8715" width="10.7109375" customWidth="1"/>
    <col min="8961" max="8961" width="3.5703125" customWidth="1"/>
    <col min="8962" max="8966" width="10.7109375" customWidth="1"/>
    <col min="8967" max="8967" width="4.7109375" customWidth="1"/>
    <col min="8968" max="8968" width="9.7109375" customWidth="1"/>
    <col min="8969" max="8969" width="10.7109375" customWidth="1"/>
    <col min="8970" max="8970" width="9.7109375" customWidth="1"/>
    <col min="8971" max="8971" width="10.7109375" customWidth="1"/>
    <col min="9217" max="9217" width="3.5703125" customWidth="1"/>
    <col min="9218" max="9222" width="10.7109375" customWidth="1"/>
    <col min="9223" max="9223" width="4.7109375" customWidth="1"/>
    <col min="9224" max="9224" width="9.7109375" customWidth="1"/>
    <col min="9225" max="9225" width="10.7109375" customWidth="1"/>
    <col min="9226" max="9226" width="9.7109375" customWidth="1"/>
    <col min="9227" max="9227" width="10.7109375" customWidth="1"/>
    <col min="9473" max="9473" width="3.5703125" customWidth="1"/>
    <col min="9474" max="9478" width="10.7109375" customWidth="1"/>
    <col min="9479" max="9479" width="4.7109375" customWidth="1"/>
    <col min="9480" max="9480" width="9.7109375" customWidth="1"/>
    <col min="9481" max="9481" width="10.7109375" customWidth="1"/>
    <col min="9482" max="9482" width="9.7109375" customWidth="1"/>
    <col min="9483" max="9483" width="10.7109375" customWidth="1"/>
    <col min="9729" max="9729" width="3.5703125" customWidth="1"/>
    <col min="9730" max="9734" width="10.7109375" customWidth="1"/>
    <col min="9735" max="9735" width="4.7109375" customWidth="1"/>
    <col min="9736" max="9736" width="9.7109375" customWidth="1"/>
    <col min="9737" max="9737" width="10.7109375" customWidth="1"/>
    <col min="9738" max="9738" width="9.7109375" customWidth="1"/>
    <col min="9739" max="9739" width="10.7109375" customWidth="1"/>
    <col min="9985" max="9985" width="3.5703125" customWidth="1"/>
    <col min="9986" max="9990" width="10.7109375" customWidth="1"/>
    <col min="9991" max="9991" width="4.7109375" customWidth="1"/>
    <col min="9992" max="9992" width="9.7109375" customWidth="1"/>
    <col min="9993" max="9993" width="10.7109375" customWidth="1"/>
    <col min="9994" max="9994" width="9.7109375" customWidth="1"/>
    <col min="9995" max="9995" width="10.7109375" customWidth="1"/>
    <col min="10241" max="10241" width="3.5703125" customWidth="1"/>
    <col min="10242" max="10246" width="10.7109375" customWidth="1"/>
    <col min="10247" max="10247" width="4.7109375" customWidth="1"/>
    <col min="10248" max="10248" width="9.7109375" customWidth="1"/>
    <col min="10249" max="10249" width="10.7109375" customWidth="1"/>
    <col min="10250" max="10250" width="9.7109375" customWidth="1"/>
    <col min="10251" max="10251" width="10.7109375" customWidth="1"/>
    <col min="10497" max="10497" width="3.5703125" customWidth="1"/>
    <col min="10498" max="10502" width="10.7109375" customWidth="1"/>
    <col min="10503" max="10503" width="4.7109375" customWidth="1"/>
    <col min="10504" max="10504" width="9.7109375" customWidth="1"/>
    <col min="10505" max="10505" width="10.7109375" customWidth="1"/>
    <col min="10506" max="10506" width="9.7109375" customWidth="1"/>
    <col min="10507" max="10507" width="10.7109375" customWidth="1"/>
    <col min="10753" max="10753" width="3.5703125" customWidth="1"/>
    <col min="10754" max="10758" width="10.7109375" customWidth="1"/>
    <col min="10759" max="10759" width="4.7109375" customWidth="1"/>
    <col min="10760" max="10760" width="9.7109375" customWidth="1"/>
    <col min="10761" max="10761" width="10.7109375" customWidth="1"/>
    <col min="10762" max="10762" width="9.7109375" customWidth="1"/>
    <col min="10763" max="10763" width="10.7109375" customWidth="1"/>
    <col min="11009" max="11009" width="3.5703125" customWidth="1"/>
    <col min="11010" max="11014" width="10.7109375" customWidth="1"/>
    <col min="11015" max="11015" width="4.7109375" customWidth="1"/>
    <col min="11016" max="11016" width="9.7109375" customWidth="1"/>
    <col min="11017" max="11017" width="10.7109375" customWidth="1"/>
    <col min="11018" max="11018" width="9.7109375" customWidth="1"/>
    <col min="11019" max="11019" width="10.7109375" customWidth="1"/>
    <col min="11265" max="11265" width="3.5703125" customWidth="1"/>
    <col min="11266" max="11270" width="10.7109375" customWidth="1"/>
    <col min="11271" max="11271" width="4.7109375" customWidth="1"/>
    <col min="11272" max="11272" width="9.7109375" customWidth="1"/>
    <col min="11273" max="11273" width="10.7109375" customWidth="1"/>
    <col min="11274" max="11274" width="9.7109375" customWidth="1"/>
    <col min="11275" max="11275" width="10.7109375" customWidth="1"/>
    <col min="11521" max="11521" width="3.5703125" customWidth="1"/>
    <col min="11522" max="11526" width="10.7109375" customWidth="1"/>
    <col min="11527" max="11527" width="4.7109375" customWidth="1"/>
    <col min="11528" max="11528" width="9.7109375" customWidth="1"/>
    <col min="11529" max="11529" width="10.7109375" customWidth="1"/>
    <col min="11530" max="11530" width="9.7109375" customWidth="1"/>
    <col min="11531" max="11531" width="10.7109375" customWidth="1"/>
    <col min="11777" max="11777" width="3.5703125" customWidth="1"/>
    <col min="11778" max="11782" width="10.7109375" customWidth="1"/>
    <col min="11783" max="11783" width="4.7109375" customWidth="1"/>
    <col min="11784" max="11784" width="9.7109375" customWidth="1"/>
    <col min="11785" max="11785" width="10.7109375" customWidth="1"/>
    <col min="11786" max="11786" width="9.7109375" customWidth="1"/>
    <col min="11787" max="11787" width="10.7109375" customWidth="1"/>
    <col min="12033" max="12033" width="3.5703125" customWidth="1"/>
    <col min="12034" max="12038" width="10.7109375" customWidth="1"/>
    <col min="12039" max="12039" width="4.7109375" customWidth="1"/>
    <col min="12040" max="12040" width="9.7109375" customWidth="1"/>
    <col min="12041" max="12041" width="10.7109375" customWidth="1"/>
    <col min="12042" max="12042" width="9.7109375" customWidth="1"/>
    <col min="12043" max="12043" width="10.7109375" customWidth="1"/>
    <col min="12289" max="12289" width="3.5703125" customWidth="1"/>
    <col min="12290" max="12294" width="10.7109375" customWidth="1"/>
    <col min="12295" max="12295" width="4.7109375" customWidth="1"/>
    <col min="12296" max="12296" width="9.7109375" customWidth="1"/>
    <col min="12297" max="12297" width="10.7109375" customWidth="1"/>
    <col min="12298" max="12298" width="9.7109375" customWidth="1"/>
    <col min="12299" max="12299" width="10.7109375" customWidth="1"/>
    <col min="12545" max="12545" width="3.5703125" customWidth="1"/>
    <col min="12546" max="12550" width="10.7109375" customWidth="1"/>
    <col min="12551" max="12551" width="4.7109375" customWidth="1"/>
    <col min="12552" max="12552" width="9.7109375" customWidth="1"/>
    <col min="12553" max="12553" width="10.7109375" customWidth="1"/>
    <col min="12554" max="12554" width="9.7109375" customWidth="1"/>
    <col min="12555" max="12555" width="10.7109375" customWidth="1"/>
    <col min="12801" max="12801" width="3.5703125" customWidth="1"/>
    <col min="12802" max="12806" width="10.7109375" customWidth="1"/>
    <col min="12807" max="12807" width="4.7109375" customWidth="1"/>
    <col min="12808" max="12808" width="9.7109375" customWidth="1"/>
    <col min="12809" max="12809" width="10.7109375" customWidth="1"/>
    <col min="12810" max="12810" width="9.7109375" customWidth="1"/>
    <col min="12811" max="12811" width="10.7109375" customWidth="1"/>
    <col min="13057" max="13057" width="3.5703125" customWidth="1"/>
    <col min="13058" max="13062" width="10.7109375" customWidth="1"/>
    <col min="13063" max="13063" width="4.7109375" customWidth="1"/>
    <col min="13064" max="13064" width="9.7109375" customWidth="1"/>
    <col min="13065" max="13065" width="10.7109375" customWidth="1"/>
    <col min="13066" max="13066" width="9.7109375" customWidth="1"/>
    <col min="13067" max="13067" width="10.7109375" customWidth="1"/>
    <col min="13313" max="13313" width="3.5703125" customWidth="1"/>
    <col min="13314" max="13318" width="10.7109375" customWidth="1"/>
    <col min="13319" max="13319" width="4.7109375" customWidth="1"/>
    <col min="13320" max="13320" width="9.7109375" customWidth="1"/>
    <col min="13321" max="13321" width="10.7109375" customWidth="1"/>
    <col min="13322" max="13322" width="9.7109375" customWidth="1"/>
    <col min="13323" max="13323" width="10.7109375" customWidth="1"/>
    <col min="13569" max="13569" width="3.5703125" customWidth="1"/>
    <col min="13570" max="13574" width="10.7109375" customWidth="1"/>
    <col min="13575" max="13575" width="4.7109375" customWidth="1"/>
    <col min="13576" max="13576" width="9.7109375" customWidth="1"/>
    <col min="13577" max="13577" width="10.7109375" customWidth="1"/>
    <col min="13578" max="13578" width="9.7109375" customWidth="1"/>
    <col min="13579" max="13579" width="10.7109375" customWidth="1"/>
    <col min="13825" max="13825" width="3.5703125" customWidth="1"/>
    <col min="13826" max="13830" width="10.7109375" customWidth="1"/>
    <col min="13831" max="13831" width="4.7109375" customWidth="1"/>
    <col min="13832" max="13832" width="9.7109375" customWidth="1"/>
    <col min="13833" max="13833" width="10.7109375" customWidth="1"/>
    <col min="13834" max="13834" width="9.7109375" customWidth="1"/>
    <col min="13835" max="13835" width="10.7109375" customWidth="1"/>
    <col min="14081" max="14081" width="3.5703125" customWidth="1"/>
    <col min="14082" max="14086" width="10.7109375" customWidth="1"/>
    <col min="14087" max="14087" width="4.7109375" customWidth="1"/>
    <col min="14088" max="14088" width="9.7109375" customWidth="1"/>
    <col min="14089" max="14089" width="10.7109375" customWidth="1"/>
    <col min="14090" max="14090" width="9.7109375" customWidth="1"/>
    <col min="14091" max="14091" width="10.7109375" customWidth="1"/>
    <col min="14337" max="14337" width="3.5703125" customWidth="1"/>
    <col min="14338" max="14342" width="10.7109375" customWidth="1"/>
    <col min="14343" max="14343" width="4.7109375" customWidth="1"/>
    <col min="14344" max="14344" width="9.7109375" customWidth="1"/>
    <col min="14345" max="14345" width="10.7109375" customWidth="1"/>
    <col min="14346" max="14346" width="9.7109375" customWidth="1"/>
    <col min="14347" max="14347" width="10.7109375" customWidth="1"/>
    <col min="14593" max="14593" width="3.5703125" customWidth="1"/>
    <col min="14594" max="14598" width="10.7109375" customWidth="1"/>
    <col min="14599" max="14599" width="4.7109375" customWidth="1"/>
    <col min="14600" max="14600" width="9.7109375" customWidth="1"/>
    <col min="14601" max="14601" width="10.7109375" customWidth="1"/>
    <col min="14602" max="14602" width="9.7109375" customWidth="1"/>
    <col min="14603" max="14603" width="10.7109375" customWidth="1"/>
    <col min="14849" max="14849" width="3.5703125" customWidth="1"/>
    <col min="14850" max="14854" width="10.7109375" customWidth="1"/>
    <col min="14855" max="14855" width="4.7109375" customWidth="1"/>
    <col min="14856" max="14856" width="9.7109375" customWidth="1"/>
    <col min="14857" max="14857" width="10.7109375" customWidth="1"/>
    <col min="14858" max="14858" width="9.7109375" customWidth="1"/>
    <col min="14859" max="14859" width="10.7109375" customWidth="1"/>
    <col min="15105" max="15105" width="3.5703125" customWidth="1"/>
    <col min="15106" max="15110" width="10.7109375" customWidth="1"/>
    <col min="15111" max="15111" width="4.7109375" customWidth="1"/>
    <col min="15112" max="15112" width="9.7109375" customWidth="1"/>
    <col min="15113" max="15113" width="10.7109375" customWidth="1"/>
    <col min="15114" max="15114" width="9.7109375" customWidth="1"/>
    <col min="15115" max="15115" width="10.7109375" customWidth="1"/>
    <col min="15361" max="15361" width="3.5703125" customWidth="1"/>
    <col min="15362" max="15366" width="10.7109375" customWidth="1"/>
    <col min="15367" max="15367" width="4.7109375" customWidth="1"/>
    <col min="15368" max="15368" width="9.7109375" customWidth="1"/>
    <col min="15369" max="15369" width="10.7109375" customWidth="1"/>
    <col min="15370" max="15370" width="9.7109375" customWidth="1"/>
    <col min="15371" max="15371" width="10.7109375" customWidth="1"/>
    <col min="15617" max="15617" width="3.5703125" customWidth="1"/>
    <col min="15618" max="15622" width="10.7109375" customWidth="1"/>
    <col min="15623" max="15623" width="4.7109375" customWidth="1"/>
    <col min="15624" max="15624" width="9.7109375" customWidth="1"/>
    <col min="15625" max="15625" width="10.7109375" customWidth="1"/>
    <col min="15626" max="15626" width="9.7109375" customWidth="1"/>
    <col min="15627" max="15627" width="10.7109375" customWidth="1"/>
    <col min="15873" max="15873" width="3.5703125" customWidth="1"/>
    <col min="15874" max="15878" width="10.7109375" customWidth="1"/>
    <col min="15879" max="15879" width="4.7109375" customWidth="1"/>
    <col min="15880" max="15880" width="9.7109375" customWidth="1"/>
    <col min="15881" max="15881" width="10.7109375" customWidth="1"/>
    <col min="15882" max="15882" width="9.7109375" customWidth="1"/>
    <col min="15883" max="15883" width="10.7109375" customWidth="1"/>
    <col min="16129" max="16129" width="3.5703125" customWidth="1"/>
    <col min="16130" max="16134" width="10.7109375" customWidth="1"/>
    <col min="16135" max="16135" width="4.7109375" customWidth="1"/>
    <col min="16136" max="16136" width="9.7109375" customWidth="1"/>
    <col min="16137" max="16137" width="10.7109375" customWidth="1"/>
    <col min="16138" max="16138" width="9.7109375" customWidth="1"/>
    <col min="16139" max="16139" width="10.7109375" customWidth="1"/>
  </cols>
  <sheetData>
    <row r="1" spans="2:16" ht="15.75" x14ac:dyDescent="0.25">
      <c r="B1" s="1" t="s">
        <v>0</v>
      </c>
      <c r="D1" s="2"/>
    </row>
    <row r="2" spans="2:16" x14ac:dyDescent="0.25">
      <c r="B2" s="3"/>
    </row>
    <row r="3" spans="2:16" s="2" customFormat="1" ht="39" x14ac:dyDescent="0.25">
      <c r="B3" s="4" t="s">
        <v>1</v>
      </c>
      <c r="C3" s="4" t="s">
        <v>2</v>
      </c>
      <c r="D3" s="4"/>
      <c r="E3" s="4" t="s">
        <v>3</v>
      </c>
      <c r="F3" s="4" t="s">
        <v>4</v>
      </c>
      <c r="G3" s="4"/>
      <c r="H3" s="2" t="s">
        <v>33</v>
      </c>
      <c r="I3" s="12" t="s">
        <v>34</v>
      </c>
      <c r="J3" s="2" t="s">
        <v>35</v>
      </c>
      <c r="K3" s="4" t="s">
        <v>5</v>
      </c>
      <c r="L3" s="4" t="s">
        <v>6</v>
      </c>
      <c r="M3" s="4" t="s">
        <v>7</v>
      </c>
      <c r="N3" s="4" t="s">
        <v>8</v>
      </c>
      <c r="O3" s="12" t="s">
        <v>36</v>
      </c>
      <c r="P3" s="12" t="s">
        <v>37</v>
      </c>
    </row>
    <row r="4" spans="2:16" s="2" customFormat="1" x14ac:dyDescent="0.25">
      <c r="B4" s="5">
        <v>10</v>
      </c>
      <c r="C4" s="2">
        <v>10</v>
      </c>
      <c r="E4" s="2">
        <f>B8+C8*B4</f>
        <v>30</v>
      </c>
      <c r="F4" s="2">
        <f>D8+E8*B4</f>
        <v>80</v>
      </c>
      <c r="H4" s="2">
        <f>B4*E4-(B4+B8/C8)*E4/2</f>
        <v>225</v>
      </c>
      <c r="I4" s="2">
        <f>(B4-D8/E8)*F4/2</f>
        <v>1600</v>
      </c>
      <c r="J4" s="2">
        <f>I4-H4+M4</f>
        <v>875</v>
      </c>
      <c r="K4" s="2">
        <f>B4*E4</f>
        <v>300</v>
      </c>
      <c r="L4" s="2">
        <f>F4*B4</f>
        <v>800</v>
      </c>
      <c r="M4" s="2">
        <f>(E4-F4)*C4</f>
        <v>-500</v>
      </c>
      <c r="N4" s="6">
        <f>(F4-E4)*(B4-C4)</f>
        <v>0</v>
      </c>
      <c r="O4" s="2">
        <f>K4-H4</f>
        <v>75</v>
      </c>
      <c r="P4" s="2">
        <f>I4-L4</f>
        <v>800</v>
      </c>
    </row>
    <row r="5" spans="2:16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6"/>
      <c r="O5" s="2"/>
      <c r="P5" s="2"/>
    </row>
    <row r="6" spans="2:16" x14ac:dyDescent="0.25">
      <c r="B6" s="2" t="s">
        <v>9</v>
      </c>
      <c r="C6" s="2"/>
      <c r="D6" s="2"/>
      <c r="E6" s="2"/>
      <c r="F6" s="2"/>
      <c r="J6" s="2"/>
      <c r="K6" s="2"/>
    </row>
    <row r="7" spans="2:16" x14ac:dyDescent="0.25">
      <c r="B7" s="2" t="s">
        <v>10</v>
      </c>
      <c r="C7" s="2" t="s">
        <v>11</v>
      </c>
      <c r="D7" s="2" t="s">
        <v>12</v>
      </c>
      <c r="E7" s="2" t="s">
        <v>13</v>
      </c>
      <c r="F7" s="2">
        <f>B8/C8</f>
        <v>-5</v>
      </c>
      <c r="J7" s="2"/>
    </row>
    <row r="8" spans="2:16" x14ac:dyDescent="0.25">
      <c r="B8" s="2">
        <v>-30</v>
      </c>
      <c r="C8" s="2">
        <v>6</v>
      </c>
      <c r="D8" s="2">
        <v>120</v>
      </c>
      <c r="E8" s="2">
        <v>-4</v>
      </c>
      <c r="F8" s="2"/>
      <c r="J8" s="2"/>
      <c r="K8" s="10"/>
    </row>
    <row r="9" spans="2:16" x14ac:dyDescent="0.25">
      <c r="I9" s="2"/>
      <c r="J9" s="7" t="str">
        <f>J3</f>
        <v>Welfare</v>
      </c>
      <c r="K9" s="7" t="s">
        <v>24</v>
      </c>
    </row>
    <row r="10" spans="2:16" x14ac:dyDescent="0.25">
      <c r="I10" s="2" t="s">
        <v>14</v>
      </c>
      <c r="J10" s="2">
        <f>J4</f>
        <v>875</v>
      </c>
      <c r="K10" s="7">
        <f>M4</f>
        <v>-500</v>
      </c>
    </row>
    <row r="11" spans="2:16" x14ac:dyDescent="0.25">
      <c r="I11" s="2">
        <v>10</v>
      </c>
      <c r="J11" s="2">
        <f t="dataTable" ref="J11:K21" dt2D="0" dtr="0" r1="B4"/>
        <v>875</v>
      </c>
      <c r="K11" s="2">
        <v>-500</v>
      </c>
      <c r="L11" s="2"/>
    </row>
    <row r="12" spans="2:16" x14ac:dyDescent="0.25">
      <c r="I12" s="2">
        <f>I11+1</f>
        <v>11</v>
      </c>
      <c r="J12" s="2">
        <v>870</v>
      </c>
      <c r="K12" s="2">
        <v>-400</v>
      </c>
      <c r="L12" s="2"/>
    </row>
    <row r="13" spans="2:16" x14ac:dyDescent="0.25">
      <c r="I13" s="2">
        <f t="shared" ref="I13:I21" si="0">I12+1</f>
        <v>12</v>
      </c>
      <c r="J13" s="2">
        <v>855</v>
      </c>
      <c r="K13" s="2">
        <v>-300</v>
      </c>
      <c r="L13" s="2"/>
    </row>
    <row r="14" spans="2:16" x14ac:dyDescent="0.25">
      <c r="I14" s="2">
        <f t="shared" si="0"/>
        <v>13</v>
      </c>
      <c r="J14" s="2">
        <v>830</v>
      </c>
      <c r="K14" s="2">
        <v>-200</v>
      </c>
      <c r="L14" s="2"/>
    </row>
    <row r="15" spans="2:16" x14ac:dyDescent="0.25">
      <c r="I15" s="2">
        <f t="shared" si="0"/>
        <v>14</v>
      </c>
      <c r="J15" s="2">
        <v>795</v>
      </c>
      <c r="K15" s="2">
        <v>-100</v>
      </c>
      <c r="L15" s="2"/>
    </row>
    <row r="16" spans="2:16" x14ac:dyDescent="0.25">
      <c r="I16" s="2">
        <f t="shared" si="0"/>
        <v>15</v>
      </c>
      <c r="J16" s="2">
        <v>750</v>
      </c>
      <c r="K16" s="2">
        <v>0</v>
      </c>
      <c r="L16" s="2"/>
    </row>
    <row r="17" spans="5:12" x14ac:dyDescent="0.25">
      <c r="I17" s="2">
        <f t="shared" si="0"/>
        <v>16</v>
      </c>
      <c r="J17" s="2">
        <v>695</v>
      </c>
      <c r="K17" s="2">
        <v>100</v>
      </c>
      <c r="L17" s="2"/>
    </row>
    <row r="18" spans="5:12" x14ac:dyDescent="0.25">
      <c r="I18" s="2">
        <f t="shared" si="0"/>
        <v>17</v>
      </c>
      <c r="J18" s="2">
        <v>630</v>
      </c>
      <c r="K18" s="2">
        <v>200</v>
      </c>
      <c r="L18" s="2"/>
    </row>
    <row r="19" spans="5:12" x14ac:dyDescent="0.25">
      <c r="I19" s="2">
        <f t="shared" si="0"/>
        <v>18</v>
      </c>
      <c r="J19" s="2">
        <v>555</v>
      </c>
      <c r="K19" s="2">
        <v>300</v>
      </c>
      <c r="L19" s="2"/>
    </row>
    <row r="20" spans="5:12" x14ac:dyDescent="0.25">
      <c r="I20" s="2">
        <f t="shared" si="0"/>
        <v>19</v>
      </c>
      <c r="J20" s="2">
        <v>470</v>
      </c>
      <c r="K20" s="2">
        <v>400</v>
      </c>
      <c r="L20" s="2"/>
    </row>
    <row r="21" spans="5:12" x14ac:dyDescent="0.25">
      <c r="I21" s="2">
        <f t="shared" si="0"/>
        <v>20</v>
      </c>
      <c r="J21" s="2">
        <v>375</v>
      </c>
      <c r="K21" s="2">
        <v>500</v>
      </c>
      <c r="L21" s="2"/>
    </row>
    <row r="22" spans="5:12" x14ac:dyDescent="0.25">
      <c r="I22" s="2"/>
    </row>
    <row r="23" spans="5:12" x14ac:dyDescent="0.25">
      <c r="I23" s="2"/>
      <c r="J23" s="7"/>
      <c r="K23" s="7"/>
    </row>
    <row r="24" spans="5:12" ht="30" x14ac:dyDescent="0.25">
      <c r="I24" s="2"/>
      <c r="J24" s="12" t="s">
        <v>41</v>
      </c>
      <c r="K24" s="12" t="s">
        <v>42</v>
      </c>
    </row>
    <row r="25" spans="5:12" x14ac:dyDescent="0.25">
      <c r="I25" s="2">
        <v>10</v>
      </c>
      <c r="J25" s="8">
        <f>J11 - $J$11</f>
        <v>0</v>
      </c>
      <c r="K25" s="8">
        <f>K11 - $K$11</f>
        <v>0</v>
      </c>
    </row>
    <row r="26" spans="5:12" x14ac:dyDescent="0.25">
      <c r="E26" t="s">
        <v>15</v>
      </c>
      <c r="I26" s="2">
        <f>I25+1</f>
        <v>11</v>
      </c>
      <c r="J26" s="8">
        <f t="shared" ref="J26:J35" si="1">J12 - $J$11</f>
        <v>-5</v>
      </c>
      <c r="K26" s="8">
        <f t="shared" ref="K26:K35" si="2">K12 - $K$11</f>
        <v>100</v>
      </c>
    </row>
    <row r="27" spans="5:12" x14ac:dyDescent="0.25">
      <c r="I27" s="2">
        <f t="shared" ref="I27:I35" si="3">I26+1</f>
        <v>12</v>
      </c>
      <c r="J27" s="8">
        <f t="shared" si="1"/>
        <v>-20</v>
      </c>
      <c r="K27" s="8">
        <f t="shared" si="2"/>
        <v>200</v>
      </c>
    </row>
    <row r="28" spans="5:12" x14ac:dyDescent="0.25">
      <c r="I28" s="2">
        <f t="shared" si="3"/>
        <v>13</v>
      </c>
      <c r="J28" s="8">
        <f t="shared" si="1"/>
        <v>-45</v>
      </c>
      <c r="K28" s="8">
        <f t="shared" si="2"/>
        <v>300</v>
      </c>
    </row>
    <row r="29" spans="5:12" x14ac:dyDescent="0.25">
      <c r="I29" s="2">
        <f t="shared" si="3"/>
        <v>14</v>
      </c>
      <c r="J29" s="8">
        <f t="shared" si="1"/>
        <v>-80</v>
      </c>
      <c r="K29" s="8">
        <f t="shared" si="2"/>
        <v>400</v>
      </c>
    </row>
    <row r="30" spans="5:12" x14ac:dyDescent="0.25">
      <c r="I30" s="2">
        <f t="shared" si="3"/>
        <v>15</v>
      </c>
      <c r="J30" s="8">
        <f t="shared" si="1"/>
        <v>-125</v>
      </c>
      <c r="K30" s="8">
        <f t="shared" si="2"/>
        <v>500</v>
      </c>
    </row>
    <row r="31" spans="5:12" x14ac:dyDescent="0.25">
      <c r="I31" s="2">
        <f t="shared" si="3"/>
        <v>16</v>
      </c>
      <c r="J31" s="8">
        <f t="shared" si="1"/>
        <v>-180</v>
      </c>
      <c r="K31" s="8">
        <f t="shared" si="2"/>
        <v>600</v>
      </c>
    </row>
    <row r="32" spans="5:12" x14ac:dyDescent="0.25">
      <c r="I32" s="2">
        <f t="shared" si="3"/>
        <v>17</v>
      </c>
      <c r="J32" s="8">
        <f t="shared" si="1"/>
        <v>-245</v>
      </c>
      <c r="K32" s="8">
        <f t="shared" si="2"/>
        <v>700</v>
      </c>
    </row>
    <row r="33" spans="7:11" x14ac:dyDescent="0.25">
      <c r="I33" s="2">
        <f t="shared" si="3"/>
        <v>18</v>
      </c>
      <c r="J33" s="8">
        <f t="shared" si="1"/>
        <v>-320</v>
      </c>
      <c r="K33" s="8">
        <f t="shared" si="2"/>
        <v>800</v>
      </c>
    </row>
    <row r="34" spans="7:11" x14ac:dyDescent="0.25">
      <c r="I34" s="2">
        <f t="shared" si="3"/>
        <v>19</v>
      </c>
      <c r="J34" s="8">
        <f t="shared" si="1"/>
        <v>-405</v>
      </c>
      <c r="K34" s="8">
        <f t="shared" si="2"/>
        <v>900</v>
      </c>
    </row>
    <row r="35" spans="7:11" x14ac:dyDescent="0.25">
      <c r="G35" s="2"/>
      <c r="H35" s="8"/>
      <c r="I35" s="2">
        <f t="shared" si="3"/>
        <v>20</v>
      </c>
      <c r="J35" s="8">
        <f t="shared" si="1"/>
        <v>-500</v>
      </c>
      <c r="K35" s="8">
        <f t="shared" si="2"/>
        <v>1000</v>
      </c>
    </row>
    <row r="36" spans="7:11" x14ac:dyDescent="0.25">
      <c r="G36" s="2"/>
      <c r="H36" s="8"/>
      <c r="I36" s="2"/>
      <c r="J36" s="8"/>
    </row>
    <row r="37" spans="7:11" x14ac:dyDescent="0.25">
      <c r="G37" s="2"/>
      <c r="H37" s="8"/>
      <c r="I37" s="8"/>
      <c r="J37" s="8"/>
    </row>
    <row r="38" spans="7:11" x14ac:dyDescent="0.25">
      <c r="G38" s="2"/>
      <c r="H38" s="8"/>
      <c r="I38" s="8"/>
      <c r="J38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zoomScale="85" zoomScaleNormal="85" workbookViewId="0">
      <selection activeCell="O8" sqref="O8"/>
    </sheetView>
  </sheetViews>
  <sheetFormatPr defaultColWidth="11.42578125" defaultRowHeight="15" x14ac:dyDescent="0.25"/>
  <cols>
    <col min="1" max="1" width="3.5703125" customWidth="1"/>
    <col min="2" max="6" width="10.7109375" customWidth="1"/>
    <col min="7" max="7" width="4.7109375" customWidth="1"/>
    <col min="8" max="8" width="9.7109375" customWidth="1"/>
    <col min="9" max="9" width="13.28515625" customWidth="1"/>
    <col min="10" max="10" width="9.7109375" customWidth="1"/>
    <col min="11" max="11" width="10.7109375" customWidth="1"/>
    <col min="257" max="257" width="3.5703125" customWidth="1"/>
    <col min="258" max="262" width="10.7109375" customWidth="1"/>
    <col min="263" max="263" width="4.7109375" customWidth="1"/>
    <col min="264" max="264" width="9.7109375" customWidth="1"/>
    <col min="265" max="265" width="10.7109375" customWidth="1"/>
    <col min="266" max="266" width="9.7109375" customWidth="1"/>
    <col min="267" max="267" width="10.7109375" customWidth="1"/>
    <col min="513" max="513" width="3.5703125" customWidth="1"/>
    <col min="514" max="518" width="10.7109375" customWidth="1"/>
    <col min="519" max="519" width="4.7109375" customWidth="1"/>
    <col min="520" max="520" width="9.7109375" customWidth="1"/>
    <col min="521" max="521" width="10.7109375" customWidth="1"/>
    <col min="522" max="522" width="9.7109375" customWidth="1"/>
    <col min="523" max="523" width="10.7109375" customWidth="1"/>
    <col min="769" max="769" width="3.5703125" customWidth="1"/>
    <col min="770" max="774" width="10.7109375" customWidth="1"/>
    <col min="775" max="775" width="4.7109375" customWidth="1"/>
    <col min="776" max="776" width="9.7109375" customWidth="1"/>
    <col min="777" max="777" width="10.7109375" customWidth="1"/>
    <col min="778" max="778" width="9.7109375" customWidth="1"/>
    <col min="779" max="779" width="10.7109375" customWidth="1"/>
    <col min="1025" max="1025" width="3.5703125" customWidth="1"/>
    <col min="1026" max="1030" width="10.7109375" customWidth="1"/>
    <col min="1031" max="1031" width="4.7109375" customWidth="1"/>
    <col min="1032" max="1032" width="9.7109375" customWidth="1"/>
    <col min="1033" max="1033" width="10.7109375" customWidth="1"/>
    <col min="1034" max="1034" width="9.7109375" customWidth="1"/>
    <col min="1035" max="1035" width="10.7109375" customWidth="1"/>
    <col min="1281" max="1281" width="3.5703125" customWidth="1"/>
    <col min="1282" max="1286" width="10.7109375" customWidth="1"/>
    <col min="1287" max="1287" width="4.7109375" customWidth="1"/>
    <col min="1288" max="1288" width="9.7109375" customWidth="1"/>
    <col min="1289" max="1289" width="10.7109375" customWidth="1"/>
    <col min="1290" max="1290" width="9.7109375" customWidth="1"/>
    <col min="1291" max="1291" width="10.7109375" customWidth="1"/>
    <col min="1537" max="1537" width="3.5703125" customWidth="1"/>
    <col min="1538" max="1542" width="10.7109375" customWidth="1"/>
    <col min="1543" max="1543" width="4.7109375" customWidth="1"/>
    <col min="1544" max="1544" width="9.7109375" customWidth="1"/>
    <col min="1545" max="1545" width="10.7109375" customWidth="1"/>
    <col min="1546" max="1546" width="9.7109375" customWidth="1"/>
    <col min="1547" max="1547" width="10.7109375" customWidth="1"/>
    <col min="1793" max="1793" width="3.5703125" customWidth="1"/>
    <col min="1794" max="1798" width="10.7109375" customWidth="1"/>
    <col min="1799" max="1799" width="4.7109375" customWidth="1"/>
    <col min="1800" max="1800" width="9.7109375" customWidth="1"/>
    <col min="1801" max="1801" width="10.7109375" customWidth="1"/>
    <col min="1802" max="1802" width="9.7109375" customWidth="1"/>
    <col min="1803" max="1803" width="10.7109375" customWidth="1"/>
    <col min="2049" max="2049" width="3.5703125" customWidth="1"/>
    <col min="2050" max="2054" width="10.7109375" customWidth="1"/>
    <col min="2055" max="2055" width="4.7109375" customWidth="1"/>
    <col min="2056" max="2056" width="9.7109375" customWidth="1"/>
    <col min="2057" max="2057" width="10.7109375" customWidth="1"/>
    <col min="2058" max="2058" width="9.7109375" customWidth="1"/>
    <col min="2059" max="2059" width="10.7109375" customWidth="1"/>
    <col min="2305" max="2305" width="3.5703125" customWidth="1"/>
    <col min="2306" max="2310" width="10.7109375" customWidth="1"/>
    <col min="2311" max="2311" width="4.7109375" customWidth="1"/>
    <col min="2312" max="2312" width="9.7109375" customWidth="1"/>
    <col min="2313" max="2313" width="10.7109375" customWidth="1"/>
    <col min="2314" max="2314" width="9.7109375" customWidth="1"/>
    <col min="2315" max="2315" width="10.7109375" customWidth="1"/>
    <col min="2561" max="2561" width="3.5703125" customWidth="1"/>
    <col min="2562" max="2566" width="10.7109375" customWidth="1"/>
    <col min="2567" max="2567" width="4.7109375" customWidth="1"/>
    <col min="2568" max="2568" width="9.7109375" customWidth="1"/>
    <col min="2569" max="2569" width="10.7109375" customWidth="1"/>
    <col min="2570" max="2570" width="9.7109375" customWidth="1"/>
    <col min="2571" max="2571" width="10.7109375" customWidth="1"/>
    <col min="2817" max="2817" width="3.5703125" customWidth="1"/>
    <col min="2818" max="2822" width="10.7109375" customWidth="1"/>
    <col min="2823" max="2823" width="4.7109375" customWidth="1"/>
    <col min="2824" max="2824" width="9.7109375" customWidth="1"/>
    <col min="2825" max="2825" width="10.7109375" customWidth="1"/>
    <col min="2826" max="2826" width="9.7109375" customWidth="1"/>
    <col min="2827" max="2827" width="10.7109375" customWidth="1"/>
    <col min="3073" max="3073" width="3.5703125" customWidth="1"/>
    <col min="3074" max="3078" width="10.7109375" customWidth="1"/>
    <col min="3079" max="3079" width="4.7109375" customWidth="1"/>
    <col min="3080" max="3080" width="9.7109375" customWidth="1"/>
    <col min="3081" max="3081" width="10.7109375" customWidth="1"/>
    <col min="3082" max="3082" width="9.7109375" customWidth="1"/>
    <col min="3083" max="3083" width="10.7109375" customWidth="1"/>
    <col min="3329" max="3329" width="3.5703125" customWidth="1"/>
    <col min="3330" max="3334" width="10.7109375" customWidth="1"/>
    <col min="3335" max="3335" width="4.7109375" customWidth="1"/>
    <col min="3336" max="3336" width="9.7109375" customWidth="1"/>
    <col min="3337" max="3337" width="10.7109375" customWidth="1"/>
    <col min="3338" max="3338" width="9.7109375" customWidth="1"/>
    <col min="3339" max="3339" width="10.7109375" customWidth="1"/>
    <col min="3585" max="3585" width="3.5703125" customWidth="1"/>
    <col min="3586" max="3590" width="10.7109375" customWidth="1"/>
    <col min="3591" max="3591" width="4.7109375" customWidth="1"/>
    <col min="3592" max="3592" width="9.7109375" customWidth="1"/>
    <col min="3593" max="3593" width="10.7109375" customWidth="1"/>
    <col min="3594" max="3594" width="9.7109375" customWidth="1"/>
    <col min="3595" max="3595" width="10.7109375" customWidth="1"/>
    <col min="3841" max="3841" width="3.5703125" customWidth="1"/>
    <col min="3842" max="3846" width="10.7109375" customWidth="1"/>
    <col min="3847" max="3847" width="4.7109375" customWidth="1"/>
    <col min="3848" max="3848" width="9.7109375" customWidth="1"/>
    <col min="3849" max="3849" width="10.7109375" customWidth="1"/>
    <col min="3850" max="3850" width="9.7109375" customWidth="1"/>
    <col min="3851" max="3851" width="10.7109375" customWidth="1"/>
    <col min="4097" max="4097" width="3.5703125" customWidth="1"/>
    <col min="4098" max="4102" width="10.7109375" customWidth="1"/>
    <col min="4103" max="4103" width="4.7109375" customWidth="1"/>
    <col min="4104" max="4104" width="9.7109375" customWidth="1"/>
    <col min="4105" max="4105" width="10.7109375" customWidth="1"/>
    <col min="4106" max="4106" width="9.7109375" customWidth="1"/>
    <col min="4107" max="4107" width="10.7109375" customWidth="1"/>
    <col min="4353" max="4353" width="3.5703125" customWidth="1"/>
    <col min="4354" max="4358" width="10.7109375" customWidth="1"/>
    <col min="4359" max="4359" width="4.7109375" customWidth="1"/>
    <col min="4360" max="4360" width="9.7109375" customWidth="1"/>
    <col min="4361" max="4361" width="10.7109375" customWidth="1"/>
    <col min="4362" max="4362" width="9.7109375" customWidth="1"/>
    <col min="4363" max="4363" width="10.7109375" customWidth="1"/>
    <col min="4609" max="4609" width="3.5703125" customWidth="1"/>
    <col min="4610" max="4614" width="10.7109375" customWidth="1"/>
    <col min="4615" max="4615" width="4.7109375" customWidth="1"/>
    <col min="4616" max="4616" width="9.7109375" customWidth="1"/>
    <col min="4617" max="4617" width="10.7109375" customWidth="1"/>
    <col min="4618" max="4618" width="9.7109375" customWidth="1"/>
    <col min="4619" max="4619" width="10.7109375" customWidth="1"/>
    <col min="4865" max="4865" width="3.5703125" customWidth="1"/>
    <col min="4866" max="4870" width="10.7109375" customWidth="1"/>
    <col min="4871" max="4871" width="4.7109375" customWidth="1"/>
    <col min="4872" max="4872" width="9.7109375" customWidth="1"/>
    <col min="4873" max="4873" width="10.7109375" customWidth="1"/>
    <col min="4874" max="4874" width="9.7109375" customWidth="1"/>
    <col min="4875" max="4875" width="10.7109375" customWidth="1"/>
    <col min="5121" max="5121" width="3.5703125" customWidth="1"/>
    <col min="5122" max="5126" width="10.7109375" customWidth="1"/>
    <col min="5127" max="5127" width="4.7109375" customWidth="1"/>
    <col min="5128" max="5128" width="9.7109375" customWidth="1"/>
    <col min="5129" max="5129" width="10.7109375" customWidth="1"/>
    <col min="5130" max="5130" width="9.7109375" customWidth="1"/>
    <col min="5131" max="5131" width="10.7109375" customWidth="1"/>
    <col min="5377" max="5377" width="3.5703125" customWidth="1"/>
    <col min="5378" max="5382" width="10.7109375" customWidth="1"/>
    <col min="5383" max="5383" width="4.7109375" customWidth="1"/>
    <col min="5384" max="5384" width="9.7109375" customWidth="1"/>
    <col min="5385" max="5385" width="10.7109375" customWidth="1"/>
    <col min="5386" max="5386" width="9.7109375" customWidth="1"/>
    <col min="5387" max="5387" width="10.7109375" customWidth="1"/>
    <col min="5633" max="5633" width="3.5703125" customWidth="1"/>
    <col min="5634" max="5638" width="10.7109375" customWidth="1"/>
    <col min="5639" max="5639" width="4.7109375" customWidth="1"/>
    <col min="5640" max="5640" width="9.7109375" customWidth="1"/>
    <col min="5641" max="5641" width="10.7109375" customWidth="1"/>
    <col min="5642" max="5642" width="9.7109375" customWidth="1"/>
    <col min="5643" max="5643" width="10.7109375" customWidth="1"/>
    <col min="5889" max="5889" width="3.5703125" customWidth="1"/>
    <col min="5890" max="5894" width="10.7109375" customWidth="1"/>
    <col min="5895" max="5895" width="4.7109375" customWidth="1"/>
    <col min="5896" max="5896" width="9.7109375" customWidth="1"/>
    <col min="5897" max="5897" width="10.7109375" customWidth="1"/>
    <col min="5898" max="5898" width="9.7109375" customWidth="1"/>
    <col min="5899" max="5899" width="10.7109375" customWidth="1"/>
    <col min="6145" max="6145" width="3.5703125" customWidth="1"/>
    <col min="6146" max="6150" width="10.7109375" customWidth="1"/>
    <col min="6151" max="6151" width="4.7109375" customWidth="1"/>
    <col min="6152" max="6152" width="9.7109375" customWidth="1"/>
    <col min="6153" max="6153" width="10.7109375" customWidth="1"/>
    <col min="6154" max="6154" width="9.7109375" customWidth="1"/>
    <col min="6155" max="6155" width="10.7109375" customWidth="1"/>
    <col min="6401" max="6401" width="3.5703125" customWidth="1"/>
    <col min="6402" max="6406" width="10.7109375" customWidth="1"/>
    <col min="6407" max="6407" width="4.7109375" customWidth="1"/>
    <col min="6408" max="6408" width="9.7109375" customWidth="1"/>
    <col min="6409" max="6409" width="10.7109375" customWidth="1"/>
    <col min="6410" max="6410" width="9.7109375" customWidth="1"/>
    <col min="6411" max="6411" width="10.7109375" customWidth="1"/>
    <col min="6657" max="6657" width="3.5703125" customWidth="1"/>
    <col min="6658" max="6662" width="10.7109375" customWidth="1"/>
    <col min="6663" max="6663" width="4.7109375" customWidth="1"/>
    <col min="6664" max="6664" width="9.7109375" customWidth="1"/>
    <col min="6665" max="6665" width="10.7109375" customWidth="1"/>
    <col min="6666" max="6666" width="9.7109375" customWidth="1"/>
    <col min="6667" max="6667" width="10.7109375" customWidth="1"/>
    <col min="6913" max="6913" width="3.5703125" customWidth="1"/>
    <col min="6914" max="6918" width="10.7109375" customWidth="1"/>
    <col min="6919" max="6919" width="4.7109375" customWidth="1"/>
    <col min="6920" max="6920" width="9.7109375" customWidth="1"/>
    <col min="6921" max="6921" width="10.7109375" customWidth="1"/>
    <col min="6922" max="6922" width="9.7109375" customWidth="1"/>
    <col min="6923" max="6923" width="10.7109375" customWidth="1"/>
    <col min="7169" max="7169" width="3.5703125" customWidth="1"/>
    <col min="7170" max="7174" width="10.7109375" customWidth="1"/>
    <col min="7175" max="7175" width="4.7109375" customWidth="1"/>
    <col min="7176" max="7176" width="9.7109375" customWidth="1"/>
    <col min="7177" max="7177" width="10.7109375" customWidth="1"/>
    <col min="7178" max="7178" width="9.7109375" customWidth="1"/>
    <col min="7179" max="7179" width="10.7109375" customWidth="1"/>
    <col min="7425" max="7425" width="3.5703125" customWidth="1"/>
    <col min="7426" max="7430" width="10.7109375" customWidth="1"/>
    <col min="7431" max="7431" width="4.7109375" customWidth="1"/>
    <col min="7432" max="7432" width="9.7109375" customWidth="1"/>
    <col min="7433" max="7433" width="10.7109375" customWidth="1"/>
    <col min="7434" max="7434" width="9.7109375" customWidth="1"/>
    <col min="7435" max="7435" width="10.7109375" customWidth="1"/>
    <col min="7681" max="7681" width="3.5703125" customWidth="1"/>
    <col min="7682" max="7686" width="10.7109375" customWidth="1"/>
    <col min="7687" max="7687" width="4.7109375" customWidth="1"/>
    <col min="7688" max="7688" width="9.7109375" customWidth="1"/>
    <col min="7689" max="7689" width="10.7109375" customWidth="1"/>
    <col min="7690" max="7690" width="9.7109375" customWidth="1"/>
    <col min="7691" max="7691" width="10.7109375" customWidth="1"/>
    <col min="7937" max="7937" width="3.5703125" customWidth="1"/>
    <col min="7938" max="7942" width="10.7109375" customWidth="1"/>
    <col min="7943" max="7943" width="4.7109375" customWidth="1"/>
    <col min="7944" max="7944" width="9.7109375" customWidth="1"/>
    <col min="7945" max="7945" width="10.7109375" customWidth="1"/>
    <col min="7946" max="7946" width="9.7109375" customWidth="1"/>
    <col min="7947" max="7947" width="10.7109375" customWidth="1"/>
    <col min="8193" max="8193" width="3.5703125" customWidth="1"/>
    <col min="8194" max="8198" width="10.7109375" customWidth="1"/>
    <col min="8199" max="8199" width="4.7109375" customWidth="1"/>
    <col min="8200" max="8200" width="9.7109375" customWidth="1"/>
    <col min="8201" max="8201" width="10.7109375" customWidth="1"/>
    <col min="8202" max="8202" width="9.7109375" customWidth="1"/>
    <col min="8203" max="8203" width="10.7109375" customWidth="1"/>
    <col min="8449" max="8449" width="3.5703125" customWidth="1"/>
    <col min="8450" max="8454" width="10.7109375" customWidth="1"/>
    <col min="8455" max="8455" width="4.7109375" customWidth="1"/>
    <col min="8456" max="8456" width="9.7109375" customWidth="1"/>
    <col min="8457" max="8457" width="10.7109375" customWidth="1"/>
    <col min="8458" max="8458" width="9.7109375" customWidth="1"/>
    <col min="8459" max="8459" width="10.7109375" customWidth="1"/>
    <col min="8705" max="8705" width="3.5703125" customWidth="1"/>
    <col min="8706" max="8710" width="10.7109375" customWidth="1"/>
    <col min="8711" max="8711" width="4.7109375" customWidth="1"/>
    <col min="8712" max="8712" width="9.7109375" customWidth="1"/>
    <col min="8713" max="8713" width="10.7109375" customWidth="1"/>
    <col min="8714" max="8714" width="9.7109375" customWidth="1"/>
    <col min="8715" max="8715" width="10.7109375" customWidth="1"/>
    <col min="8961" max="8961" width="3.5703125" customWidth="1"/>
    <col min="8962" max="8966" width="10.7109375" customWidth="1"/>
    <col min="8967" max="8967" width="4.7109375" customWidth="1"/>
    <col min="8968" max="8968" width="9.7109375" customWidth="1"/>
    <col min="8969" max="8969" width="10.7109375" customWidth="1"/>
    <col min="8970" max="8970" width="9.7109375" customWidth="1"/>
    <col min="8971" max="8971" width="10.7109375" customWidth="1"/>
    <col min="9217" max="9217" width="3.5703125" customWidth="1"/>
    <col min="9218" max="9222" width="10.7109375" customWidth="1"/>
    <col min="9223" max="9223" width="4.7109375" customWidth="1"/>
    <col min="9224" max="9224" width="9.7109375" customWidth="1"/>
    <col min="9225" max="9225" width="10.7109375" customWidth="1"/>
    <col min="9226" max="9226" width="9.7109375" customWidth="1"/>
    <col min="9227" max="9227" width="10.7109375" customWidth="1"/>
    <col min="9473" max="9473" width="3.5703125" customWidth="1"/>
    <col min="9474" max="9478" width="10.7109375" customWidth="1"/>
    <col min="9479" max="9479" width="4.7109375" customWidth="1"/>
    <col min="9480" max="9480" width="9.7109375" customWidth="1"/>
    <col min="9481" max="9481" width="10.7109375" customWidth="1"/>
    <col min="9482" max="9482" width="9.7109375" customWidth="1"/>
    <col min="9483" max="9483" width="10.7109375" customWidth="1"/>
    <col min="9729" max="9729" width="3.5703125" customWidth="1"/>
    <col min="9730" max="9734" width="10.7109375" customWidth="1"/>
    <col min="9735" max="9735" width="4.7109375" customWidth="1"/>
    <col min="9736" max="9736" width="9.7109375" customWidth="1"/>
    <col min="9737" max="9737" width="10.7109375" customWidth="1"/>
    <col min="9738" max="9738" width="9.7109375" customWidth="1"/>
    <col min="9739" max="9739" width="10.7109375" customWidth="1"/>
    <col min="9985" max="9985" width="3.5703125" customWidth="1"/>
    <col min="9986" max="9990" width="10.7109375" customWidth="1"/>
    <col min="9991" max="9991" width="4.7109375" customWidth="1"/>
    <col min="9992" max="9992" width="9.7109375" customWidth="1"/>
    <col min="9993" max="9993" width="10.7109375" customWidth="1"/>
    <col min="9994" max="9994" width="9.7109375" customWidth="1"/>
    <col min="9995" max="9995" width="10.7109375" customWidth="1"/>
    <col min="10241" max="10241" width="3.5703125" customWidth="1"/>
    <col min="10242" max="10246" width="10.7109375" customWidth="1"/>
    <col min="10247" max="10247" width="4.7109375" customWidth="1"/>
    <col min="10248" max="10248" width="9.7109375" customWidth="1"/>
    <col min="10249" max="10249" width="10.7109375" customWidth="1"/>
    <col min="10250" max="10250" width="9.7109375" customWidth="1"/>
    <col min="10251" max="10251" width="10.7109375" customWidth="1"/>
    <col min="10497" max="10497" width="3.5703125" customWidth="1"/>
    <col min="10498" max="10502" width="10.7109375" customWidth="1"/>
    <col min="10503" max="10503" width="4.7109375" customWidth="1"/>
    <col min="10504" max="10504" width="9.7109375" customWidth="1"/>
    <col min="10505" max="10505" width="10.7109375" customWidth="1"/>
    <col min="10506" max="10506" width="9.7109375" customWidth="1"/>
    <col min="10507" max="10507" width="10.7109375" customWidth="1"/>
    <col min="10753" max="10753" width="3.5703125" customWidth="1"/>
    <col min="10754" max="10758" width="10.7109375" customWidth="1"/>
    <col min="10759" max="10759" width="4.7109375" customWidth="1"/>
    <col min="10760" max="10760" width="9.7109375" customWidth="1"/>
    <col min="10761" max="10761" width="10.7109375" customWidth="1"/>
    <col min="10762" max="10762" width="9.7109375" customWidth="1"/>
    <col min="10763" max="10763" width="10.7109375" customWidth="1"/>
    <col min="11009" max="11009" width="3.5703125" customWidth="1"/>
    <col min="11010" max="11014" width="10.7109375" customWidth="1"/>
    <col min="11015" max="11015" width="4.7109375" customWidth="1"/>
    <col min="11016" max="11016" width="9.7109375" customWidth="1"/>
    <col min="11017" max="11017" width="10.7109375" customWidth="1"/>
    <col min="11018" max="11018" width="9.7109375" customWidth="1"/>
    <col min="11019" max="11019" width="10.7109375" customWidth="1"/>
    <col min="11265" max="11265" width="3.5703125" customWidth="1"/>
    <col min="11266" max="11270" width="10.7109375" customWidth="1"/>
    <col min="11271" max="11271" width="4.7109375" customWidth="1"/>
    <col min="11272" max="11272" width="9.7109375" customWidth="1"/>
    <col min="11273" max="11273" width="10.7109375" customWidth="1"/>
    <col min="11274" max="11274" width="9.7109375" customWidth="1"/>
    <col min="11275" max="11275" width="10.7109375" customWidth="1"/>
    <col min="11521" max="11521" width="3.5703125" customWidth="1"/>
    <col min="11522" max="11526" width="10.7109375" customWidth="1"/>
    <col min="11527" max="11527" width="4.7109375" customWidth="1"/>
    <col min="11528" max="11528" width="9.7109375" customWidth="1"/>
    <col min="11529" max="11529" width="10.7109375" customWidth="1"/>
    <col min="11530" max="11530" width="9.7109375" customWidth="1"/>
    <col min="11531" max="11531" width="10.7109375" customWidth="1"/>
    <col min="11777" max="11777" width="3.5703125" customWidth="1"/>
    <col min="11778" max="11782" width="10.7109375" customWidth="1"/>
    <col min="11783" max="11783" width="4.7109375" customWidth="1"/>
    <col min="11784" max="11784" width="9.7109375" customWidth="1"/>
    <col min="11785" max="11785" width="10.7109375" customWidth="1"/>
    <col min="11786" max="11786" width="9.7109375" customWidth="1"/>
    <col min="11787" max="11787" width="10.7109375" customWidth="1"/>
    <col min="12033" max="12033" width="3.5703125" customWidth="1"/>
    <col min="12034" max="12038" width="10.7109375" customWidth="1"/>
    <col min="12039" max="12039" width="4.7109375" customWidth="1"/>
    <col min="12040" max="12040" width="9.7109375" customWidth="1"/>
    <col min="12041" max="12041" width="10.7109375" customWidth="1"/>
    <col min="12042" max="12042" width="9.7109375" customWidth="1"/>
    <col min="12043" max="12043" width="10.7109375" customWidth="1"/>
    <col min="12289" max="12289" width="3.5703125" customWidth="1"/>
    <col min="12290" max="12294" width="10.7109375" customWidth="1"/>
    <col min="12295" max="12295" width="4.7109375" customWidth="1"/>
    <col min="12296" max="12296" width="9.7109375" customWidth="1"/>
    <col min="12297" max="12297" width="10.7109375" customWidth="1"/>
    <col min="12298" max="12298" width="9.7109375" customWidth="1"/>
    <col min="12299" max="12299" width="10.7109375" customWidth="1"/>
    <col min="12545" max="12545" width="3.5703125" customWidth="1"/>
    <col min="12546" max="12550" width="10.7109375" customWidth="1"/>
    <col min="12551" max="12551" width="4.7109375" customWidth="1"/>
    <col min="12552" max="12552" width="9.7109375" customWidth="1"/>
    <col min="12553" max="12553" width="10.7109375" customWidth="1"/>
    <col min="12554" max="12554" width="9.7109375" customWidth="1"/>
    <col min="12555" max="12555" width="10.7109375" customWidth="1"/>
    <col min="12801" max="12801" width="3.5703125" customWidth="1"/>
    <col min="12802" max="12806" width="10.7109375" customWidth="1"/>
    <col min="12807" max="12807" width="4.7109375" customWidth="1"/>
    <col min="12808" max="12808" width="9.7109375" customWidth="1"/>
    <col min="12809" max="12809" width="10.7109375" customWidth="1"/>
    <col min="12810" max="12810" width="9.7109375" customWidth="1"/>
    <col min="12811" max="12811" width="10.7109375" customWidth="1"/>
    <col min="13057" max="13057" width="3.5703125" customWidth="1"/>
    <col min="13058" max="13062" width="10.7109375" customWidth="1"/>
    <col min="13063" max="13063" width="4.7109375" customWidth="1"/>
    <col min="13064" max="13064" width="9.7109375" customWidth="1"/>
    <col min="13065" max="13065" width="10.7109375" customWidth="1"/>
    <col min="13066" max="13066" width="9.7109375" customWidth="1"/>
    <col min="13067" max="13067" width="10.7109375" customWidth="1"/>
    <col min="13313" max="13313" width="3.5703125" customWidth="1"/>
    <col min="13314" max="13318" width="10.7109375" customWidth="1"/>
    <col min="13319" max="13319" width="4.7109375" customWidth="1"/>
    <col min="13320" max="13320" width="9.7109375" customWidth="1"/>
    <col min="13321" max="13321" width="10.7109375" customWidth="1"/>
    <col min="13322" max="13322" width="9.7109375" customWidth="1"/>
    <col min="13323" max="13323" width="10.7109375" customWidth="1"/>
    <col min="13569" max="13569" width="3.5703125" customWidth="1"/>
    <col min="13570" max="13574" width="10.7109375" customWidth="1"/>
    <col min="13575" max="13575" width="4.7109375" customWidth="1"/>
    <col min="13576" max="13576" width="9.7109375" customWidth="1"/>
    <col min="13577" max="13577" width="10.7109375" customWidth="1"/>
    <col min="13578" max="13578" width="9.7109375" customWidth="1"/>
    <col min="13579" max="13579" width="10.7109375" customWidth="1"/>
    <col min="13825" max="13825" width="3.5703125" customWidth="1"/>
    <col min="13826" max="13830" width="10.7109375" customWidth="1"/>
    <col min="13831" max="13831" width="4.7109375" customWidth="1"/>
    <col min="13832" max="13832" width="9.7109375" customWidth="1"/>
    <col min="13833" max="13833" width="10.7109375" customWidth="1"/>
    <col min="13834" max="13834" width="9.7109375" customWidth="1"/>
    <col min="13835" max="13835" width="10.7109375" customWidth="1"/>
    <col min="14081" max="14081" width="3.5703125" customWidth="1"/>
    <col min="14082" max="14086" width="10.7109375" customWidth="1"/>
    <col min="14087" max="14087" width="4.7109375" customWidth="1"/>
    <col min="14088" max="14088" width="9.7109375" customWidth="1"/>
    <col min="14089" max="14089" width="10.7109375" customWidth="1"/>
    <col min="14090" max="14090" width="9.7109375" customWidth="1"/>
    <col min="14091" max="14091" width="10.7109375" customWidth="1"/>
    <col min="14337" max="14337" width="3.5703125" customWidth="1"/>
    <col min="14338" max="14342" width="10.7109375" customWidth="1"/>
    <col min="14343" max="14343" width="4.7109375" customWidth="1"/>
    <col min="14344" max="14344" width="9.7109375" customWidth="1"/>
    <col min="14345" max="14345" width="10.7109375" customWidth="1"/>
    <col min="14346" max="14346" width="9.7109375" customWidth="1"/>
    <col min="14347" max="14347" width="10.7109375" customWidth="1"/>
    <col min="14593" max="14593" width="3.5703125" customWidth="1"/>
    <col min="14594" max="14598" width="10.7109375" customWidth="1"/>
    <col min="14599" max="14599" width="4.7109375" customWidth="1"/>
    <col min="14600" max="14600" width="9.7109375" customWidth="1"/>
    <col min="14601" max="14601" width="10.7109375" customWidth="1"/>
    <col min="14602" max="14602" width="9.7109375" customWidth="1"/>
    <col min="14603" max="14603" width="10.7109375" customWidth="1"/>
    <col min="14849" max="14849" width="3.5703125" customWidth="1"/>
    <col min="14850" max="14854" width="10.7109375" customWidth="1"/>
    <col min="14855" max="14855" width="4.7109375" customWidth="1"/>
    <col min="14856" max="14856" width="9.7109375" customWidth="1"/>
    <col min="14857" max="14857" width="10.7109375" customWidth="1"/>
    <col min="14858" max="14858" width="9.7109375" customWidth="1"/>
    <col min="14859" max="14859" width="10.7109375" customWidth="1"/>
    <col min="15105" max="15105" width="3.5703125" customWidth="1"/>
    <col min="15106" max="15110" width="10.7109375" customWidth="1"/>
    <col min="15111" max="15111" width="4.7109375" customWidth="1"/>
    <col min="15112" max="15112" width="9.7109375" customWidth="1"/>
    <col min="15113" max="15113" width="10.7109375" customWidth="1"/>
    <col min="15114" max="15114" width="9.7109375" customWidth="1"/>
    <col min="15115" max="15115" width="10.7109375" customWidth="1"/>
    <col min="15361" max="15361" width="3.5703125" customWidth="1"/>
    <col min="15362" max="15366" width="10.7109375" customWidth="1"/>
    <col min="15367" max="15367" width="4.7109375" customWidth="1"/>
    <col min="15368" max="15368" width="9.7109375" customWidth="1"/>
    <col min="15369" max="15369" width="10.7109375" customWidth="1"/>
    <col min="15370" max="15370" width="9.7109375" customWidth="1"/>
    <col min="15371" max="15371" width="10.7109375" customWidth="1"/>
    <col min="15617" max="15617" width="3.5703125" customWidth="1"/>
    <col min="15618" max="15622" width="10.7109375" customWidth="1"/>
    <col min="15623" max="15623" width="4.7109375" customWidth="1"/>
    <col min="15624" max="15624" width="9.7109375" customWidth="1"/>
    <col min="15625" max="15625" width="10.7109375" customWidth="1"/>
    <col min="15626" max="15626" width="9.7109375" customWidth="1"/>
    <col min="15627" max="15627" width="10.7109375" customWidth="1"/>
    <col min="15873" max="15873" width="3.5703125" customWidth="1"/>
    <col min="15874" max="15878" width="10.7109375" customWidth="1"/>
    <col min="15879" max="15879" width="4.7109375" customWidth="1"/>
    <col min="15880" max="15880" width="9.7109375" customWidth="1"/>
    <col min="15881" max="15881" width="10.7109375" customWidth="1"/>
    <col min="15882" max="15882" width="9.7109375" customWidth="1"/>
    <col min="15883" max="15883" width="10.7109375" customWidth="1"/>
    <col min="16129" max="16129" width="3.5703125" customWidth="1"/>
    <col min="16130" max="16134" width="10.7109375" customWidth="1"/>
    <col min="16135" max="16135" width="4.7109375" customWidth="1"/>
    <col min="16136" max="16136" width="9.7109375" customWidth="1"/>
    <col min="16137" max="16137" width="10.7109375" customWidth="1"/>
    <col min="16138" max="16138" width="9.7109375" customWidth="1"/>
    <col min="16139" max="16139" width="10.7109375" customWidth="1"/>
  </cols>
  <sheetData>
    <row r="1" spans="2:16" ht="15.75" x14ac:dyDescent="0.25">
      <c r="B1" s="1" t="s">
        <v>0</v>
      </c>
      <c r="D1" s="2"/>
    </row>
    <row r="2" spans="2:16" x14ac:dyDescent="0.25">
      <c r="B2" s="3"/>
    </row>
    <row r="3" spans="2:16" s="2" customFormat="1" ht="39" x14ac:dyDescent="0.25">
      <c r="B3" s="4" t="s">
        <v>1</v>
      </c>
      <c r="C3" s="4" t="s">
        <v>2</v>
      </c>
      <c r="D3" s="4"/>
      <c r="E3" s="4" t="s">
        <v>3</v>
      </c>
      <c r="F3" s="4" t="s">
        <v>4</v>
      </c>
      <c r="G3" s="4"/>
      <c r="H3" s="2" t="s">
        <v>33</v>
      </c>
      <c r="I3" s="12" t="s">
        <v>34</v>
      </c>
      <c r="J3" s="2" t="s">
        <v>35</v>
      </c>
      <c r="K3" s="4" t="s">
        <v>5</v>
      </c>
      <c r="L3" s="4" t="s">
        <v>6</v>
      </c>
      <c r="M3" s="4" t="s">
        <v>7</v>
      </c>
      <c r="N3" s="4" t="s">
        <v>8</v>
      </c>
      <c r="O3" s="12" t="s">
        <v>36</v>
      </c>
      <c r="P3" s="12" t="s">
        <v>37</v>
      </c>
    </row>
    <row r="4" spans="2:16" s="2" customFormat="1" x14ac:dyDescent="0.25">
      <c r="B4" s="5">
        <v>10</v>
      </c>
      <c r="C4" s="2">
        <f>B4</f>
        <v>10</v>
      </c>
      <c r="E4" s="2">
        <f>B8+C8*B4</f>
        <v>30</v>
      </c>
      <c r="F4" s="2">
        <f>D8+E8*B4</f>
        <v>80</v>
      </c>
      <c r="H4" s="2">
        <f>B4*E4-(B4+B8/C8)*E4/2</f>
        <v>225</v>
      </c>
      <c r="I4" s="2">
        <f>(B4-D8/E8)*F4/2</f>
        <v>1600</v>
      </c>
      <c r="J4" s="2">
        <f>I4-H4+M4</f>
        <v>875</v>
      </c>
      <c r="K4" s="2">
        <f>B4*E4</f>
        <v>300</v>
      </c>
      <c r="L4" s="2">
        <f>F4*B4</f>
        <v>800</v>
      </c>
      <c r="M4" s="2">
        <f>(E4-F4)*C4</f>
        <v>-500</v>
      </c>
      <c r="N4" s="6">
        <f>(F4-E4)*(B4-C4)</f>
        <v>0</v>
      </c>
      <c r="O4" s="2">
        <f>K4-H4</f>
        <v>75</v>
      </c>
      <c r="P4" s="2">
        <f>I4-L4</f>
        <v>800</v>
      </c>
    </row>
    <row r="5" spans="2:16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6"/>
      <c r="O5" s="2"/>
      <c r="P5" s="2"/>
    </row>
    <row r="6" spans="2:16" x14ac:dyDescent="0.25">
      <c r="B6" s="2" t="s">
        <v>9</v>
      </c>
      <c r="C6" s="2"/>
      <c r="D6" s="2"/>
      <c r="E6" s="2"/>
      <c r="F6" s="2"/>
      <c r="J6" s="2"/>
      <c r="K6" s="2"/>
    </row>
    <row r="7" spans="2:16" x14ac:dyDescent="0.25">
      <c r="B7" s="2" t="s">
        <v>10</v>
      </c>
      <c r="C7" s="2" t="s">
        <v>11</v>
      </c>
      <c r="D7" s="2" t="s">
        <v>12</v>
      </c>
      <c r="E7" s="2" t="s">
        <v>13</v>
      </c>
      <c r="F7" s="2">
        <f>B8/C8</f>
        <v>-5</v>
      </c>
      <c r="J7" s="2"/>
    </row>
    <row r="8" spans="2:16" x14ac:dyDescent="0.25">
      <c r="B8" s="2">
        <v>-30</v>
      </c>
      <c r="C8" s="2">
        <v>6</v>
      </c>
      <c r="D8" s="2">
        <v>120</v>
      </c>
      <c r="E8" s="2">
        <v>-4</v>
      </c>
      <c r="F8" s="2"/>
      <c r="J8" s="2"/>
      <c r="K8" s="10"/>
    </row>
    <row r="9" spans="2:16" x14ac:dyDescent="0.25">
      <c r="I9" s="2"/>
      <c r="J9" s="7" t="str">
        <f>J3</f>
        <v>Welfare</v>
      </c>
      <c r="K9" s="7"/>
    </row>
    <row r="10" spans="2:16" x14ac:dyDescent="0.25">
      <c r="I10" s="2" t="s">
        <v>14</v>
      </c>
      <c r="J10" s="2">
        <f>J4</f>
        <v>875</v>
      </c>
      <c r="K10" s="7"/>
    </row>
    <row r="11" spans="2:16" x14ac:dyDescent="0.25">
      <c r="I11" s="2">
        <v>10</v>
      </c>
      <c r="J11" s="2">
        <f t="dataTable" ref="J11:J21" dt2D="0" dtr="0" r1="B4"/>
        <v>875</v>
      </c>
      <c r="K11" s="2"/>
      <c r="L11" s="2"/>
    </row>
    <row r="12" spans="2:16" x14ac:dyDescent="0.25">
      <c r="I12" s="2">
        <f>I11+1</f>
        <v>11</v>
      </c>
      <c r="J12" s="2">
        <v>830</v>
      </c>
      <c r="K12" s="2"/>
      <c r="L12" s="2"/>
    </row>
    <row r="13" spans="2:16" x14ac:dyDescent="0.25">
      <c r="I13" s="2">
        <f t="shared" ref="I13:I21" si="0">I12+1</f>
        <v>12</v>
      </c>
      <c r="J13" s="2">
        <v>795</v>
      </c>
      <c r="K13" s="2"/>
      <c r="L13" s="2"/>
    </row>
    <row r="14" spans="2:16" x14ac:dyDescent="0.25">
      <c r="I14" s="2">
        <f t="shared" si="0"/>
        <v>13</v>
      </c>
      <c r="J14" s="2">
        <v>770</v>
      </c>
      <c r="K14" s="2"/>
      <c r="L14" s="2"/>
    </row>
    <row r="15" spans="2:16" x14ac:dyDescent="0.25">
      <c r="I15" s="2">
        <f t="shared" si="0"/>
        <v>14</v>
      </c>
      <c r="J15" s="2">
        <v>755</v>
      </c>
      <c r="K15" s="2"/>
      <c r="L15" s="2"/>
    </row>
    <row r="16" spans="2:16" x14ac:dyDescent="0.25">
      <c r="I16" s="2">
        <f t="shared" si="0"/>
        <v>15</v>
      </c>
      <c r="J16" s="2">
        <v>750</v>
      </c>
      <c r="K16" s="2"/>
      <c r="L16" s="2"/>
    </row>
    <row r="17" spans="5:12" x14ac:dyDescent="0.25">
      <c r="I17" s="2">
        <f t="shared" si="0"/>
        <v>16</v>
      </c>
      <c r="J17" s="2">
        <v>755</v>
      </c>
      <c r="K17" s="2"/>
      <c r="L17" s="2"/>
    </row>
    <row r="18" spans="5:12" x14ac:dyDescent="0.25">
      <c r="I18" s="2">
        <f t="shared" si="0"/>
        <v>17</v>
      </c>
      <c r="J18" s="2">
        <v>770</v>
      </c>
      <c r="K18" s="2"/>
      <c r="L18" s="2"/>
    </row>
    <row r="19" spans="5:12" x14ac:dyDescent="0.25">
      <c r="I19" s="2">
        <f t="shared" si="0"/>
        <v>18</v>
      </c>
      <c r="J19" s="2">
        <v>795</v>
      </c>
      <c r="K19" s="2"/>
      <c r="L19" s="2"/>
    </row>
    <row r="20" spans="5:12" x14ac:dyDescent="0.25">
      <c r="I20" s="2">
        <f t="shared" si="0"/>
        <v>19</v>
      </c>
      <c r="J20" s="2">
        <v>830</v>
      </c>
      <c r="K20" s="2"/>
      <c r="L20" s="2"/>
    </row>
    <row r="21" spans="5:12" x14ac:dyDescent="0.25">
      <c r="I21" s="2">
        <f t="shared" si="0"/>
        <v>20</v>
      </c>
      <c r="J21" s="2">
        <v>875</v>
      </c>
      <c r="K21" s="2"/>
      <c r="L21" s="2"/>
    </row>
    <row r="22" spans="5:12" x14ac:dyDescent="0.25">
      <c r="I22" s="2"/>
    </row>
    <row r="23" spans="5:12" x14ac:dyDescent="0.25">
      <c r="I23" s="2"/>
      <c r="J23" s="7"/>
      <c r="K23" s="7"/>
    </row>
    <row r="24" spans="5:12" x14ac:dyDescent="0.25">
      <c r="I24" s="2"/>
      <c r="J24" s="12"/>
      <c r="K24" s="12"/>
    </row>
    <row r="25" spans="5:12" x14ac:dyDescent="0.25">
      <c r="I25" s="2"/>
      <c r="J25" s="8"/>
      <c r="K25" s="8"/>
    </row>
    <row r="26" spans="5:12" x14ac:dyDescent="0.25">
      <c r="E26" t="s">
        <v>15</v>
      </c>
      <c r="I26" s="2"/>
      <c r="J26" s="8"/>
      <c r="K26" s="8"/>
    </row>
    <row r="27" spans="5:12" x14ac:dyDescent="0.25">
      <c r="I27" s="2"/>
      <c r="J27" s="8"/>
      <c r="K27" s="8"/>
    </row>
    <row r="28" spans="5:12" x14ac:dyDescent="0.25">
      <c r="I28" s="2"/>
      <c r="J28" s="8"/>
      <c r="K28" s="8"/>
    </row>
    <row r="29" spans="5:12" x14ac:dyDescent="0.25">
      <c r="I29" s="2"/>
      <c r="J29" s="8"/>
      <c r="K29" s="8"/>
    </row>
    <row r="30" spans="5:12" x14ac:dyDescent="0.25">
      <c r="I30" s="2"/>
      <c r="J30" s="8"/>
      <c r="K30" s="8"/>
    </row>
    <row r="31" spans="5:12" x14ac:dyDescent="0.25">
      <c r="I31" s="2"/>
      <c r="J31" s="8"/>
      <c r="K31" s="8"/>
    </row>
    <row r="32" spans="5:12" x14ac:dyDescent="0.25">
      <c r="I32" s="2"/>
      <c r="J32" s="8"/>
      <c r="K32" s="8"/>
    </row>
    <row r="33" spans="7:11" x14ac:dyDescent="0.25">
      <c r="I33" s="2"/>
      <c r="J33" s="8"/>
      <c r="K33" s="8"/>
    </row>
    <row r="34" spans="7:11" x14ac:dyDescent="0.25">
      <c r="I34" s="2"/>
      <c r="J34" s="8"/>
      <c r="K34" s="8"/>
    </row>
    <row r="35" spans="7:11" x14ac:dyDescent="0.25">
      <c r="G35" s="2"/>
      <c r="H35" s="8"/>
      <c r="I35" s="2"/>
      <c r="J35" s="8"/>
      <c r="K35" s="8"/>
    </row>
    <row r="36" spans="7:11" x14ac:dyDescent="0.25">
      <c r="G36" s="2"/>
      <c r="H36" s="8"/>
      <c r="I36" s="2"/>
      <c r="J36" s="8"/>
    </row>
    <row r="37" spans="7:11" x14ac:dyDescent="0.25">
      <c r="G37" s="2"/>
      <c r="H37" s="8"/>
      <c r="I37" s="8"/>
      <c r="J37" s="8"/>
    </row>
    <row r="38" spans="7:11" x14ac:dyDescent="0.25">
      <c r="G38" s="2"/>
      <c r="H38" s="8"/>
      <c r="I38" s="8"/>
      <c r="J38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 Model</vt:lpstr>
      <vt:lpstr>Welfare</vt:lpstr>
      <vt:lpstr>Forex</vt:lpstr>
      <vt:lpstr>Trade Gains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Robinson</dc:creator>
  <cp:lastModifiedBy>Lee Robinson</cp:lastModifiedBy>
  <dcterms:created xsi:type="dcterms:W3CDTF">2018-02-15T13:04:50Z</dcterms:created>
  <dcterms:modified xsi:type="dcterms:W3CDTF">2018-02-19T12:21:47Z</dcterms:modified>
</cp:coreProperties>
</file>