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<sst xmlns="http://schemas.openxmlformats.org/spreadsheetml/2006/main" count="28" uniqueCount="15">
  <si>
    <t>May 12, 2022 at 03:27AM</t>
  </si>
  <si>
    <t>aberto</t>
  </si>
  <si>
    <t>May 12, 2022 at 06:32AM</t>
  </si>
  <si>
    <t>May 12, 2022 at 03:47PM</t>
  </si>
  <si>
    <t>May 12, 2022 at 07:31PM</t>
  </si>
  <si>
    <t>May 12, 2022 at 09:54PM</t>
  </si>
  <si>
    <t>May 12, 2022 at 11:42PM</t>
  </si>
  <si>
    <t>May 12, 2022 at 11:56PM</t>
  </si>
  <si>
    <t>May 13, 2022 at 01:19AM</t>
  </si>
  <si>
    <t>May 13, 2022 at 05:56AM</t>
  </si>
  <si>
    <t>May 13, 2022 at 03:56PM</t>
  </si>
  <si>
    <t>May 13, 2022 at 06:49PM</t>
  </si>
  <si>
    <t>May 13, 2022 at 09:24PM</t>
  </si>
  <si>
    <t>May 13, 2022 at 11:02PM</t>
  </si>
  <si>
    <t>May 13, 2022 at 11:55PM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</si>
</sst>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9" xfId="0" applyFont="1" applyNumberFormat="1"/>
    <xf borderId="0" fillId="0" fontId="1" numFmtId="19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Uso da porta ao longo do dia (valores absolutos)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'Página1'!$U$1:$U$24</c:f>
            </c:strRef>
          </c:cat>
          <c:val>
            <c:numRef>
              <c:f>'Página1'!$AU$1:$AU$24</c:f>
              <c:numCache/>
            </c:numRef>
          </c:val>
          <c:smooth val="1"/>
        </c:ser>
        <c:axId val="1389854385"/>
        <c:axId val="1292297969"/>
      </c:lineChart>
      <c:catAx>
        <c:axId val="1389854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297969"/>
      </c:catAx>
      <c:valAx>
        <c:axId val="1292297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854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828675</xdr:colOff>
      <xdr:row>1</xdr:row>
      <xdr:rowOff>76200</xdr:rowOff>
    </xdr:from>
    <xdr:ext cx="9915525" cy="61245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>
        <v>1.0</v>
      </c>
      <c r="F1" s="2">
        <f>MATCH("*May 12, 2022*",A1,0)</f>
        <v>1</v>
      </c>
      <c r="H1" s="2" t="str">
        <f t="shared" ref="H1:H14" si="1">LEFT(A1, 3)</f>
        <v>May</v>
      </c>
      <c r="I1" s="2" t="str">
        <f t="shared" ref="I1:I14" si="2">MIDB(A1, 5,2)</f>
        <v>12</v>
      </c>
      <c r="J1" s="2" t="str">
        <f t="shared" ref="J1:J14" si="3">MIDB(A1, 9,4)</f>
        <v>2022</v>
      </c>
      <c r="K1" s="3" t="str">
        <f t="shared" ref="K1:K14" si="4">MIDB(A1, 17,2)</f>
        <v>03</v>
      </c>
      <c r="L1" s="3" t="str">
        <f t="shared" ref="L1:L14" si="5">MIDB(A1, 20,2)</f>
        <v>27</v>
      </c>
      <c r="M1" s="2" t="str">
        <f t="shared" ref="M1:M14" si="6">MIDB(A1, 22,2)</f>
        <v>AM</v>
      </c>
      <c r="N1" s="4">
        <f t="shared" ref="N1:N14" si="7">TIME(K1,L1,0)</f>
        <v>0.14375</v>
      </c>
      <c r="Q1" s="5">
        <f t="shared" ref="Q1:Q14" si="8">IF(ISNUMBER(MATCH("PM",M1,0)), N1+TIME(12,0,0),N1)</f>
        <v>0.14375</v>
      </c>
      <c r="R1" s="2">
        <f t="shared" ref="R1:R14" si="9">SWITCH(H1, "May", 5, "Jan", 1, "Feb", 2)</f>
        <v>5</v>
      </c>
      <c r="S1" s="6">
        <f t="shared" ref="S1:S14" si="10">DATE(J1,R1,I1)</f>
        <v>44693</v>
      </c>
      <c r="T1" s="2">
        <f t="shared" ref="T1:T14" si="11">HOUR(Q1)</f>
        <v>3</v>
      </c>
      <c r="U1" s="1">
        <v>0.0</v>
      </c>
      <c r="V1" s="2">
        <f>COUNTIF(T:T, "0")</f>
        <v>0</v>
      </c>
      <c r="W1" s="2">
        <f>COUNTIF(T:T, "1")</f>
        <v>1</v>
      </c>
      <c r="X1" s="2">
        <f>COUNTIF(T:T, "2")</f>
        <v>0</v>
      </c>
      <c r="Y1" s="2">
        <f>COUNTIF(T:T, "3")</f>
        <v>1</v>
      </c>
      <c r="Z1" s="2">
        <f>COUNTIF(T:T, "4")</f>
        <v>0</v>
      </c>
      <c r="AA1" s="2">
        <f>COUNTIF(T:T, "5")</f>
        <v>1</v>
      </c>
      <c r="AB1" s="2">
        <f>COUNTIF(T:T, "6")</f>
        <v>1</v>
      </c>
      <c r="AC1" s="2">
        <f>COUNTIF(T:T, "7")</f>
        <v>0</v>
      </c>
      <c r="AD1" s="2">
        <f>COUNTIF(T:T, "8")</f>
        <v>0</v>
      </c>
      <c r="AE1" s="2">
        <f>COUNTIF(T:T, "9")</f>
        <v>0</v>
      </c>
      <c r="AF1" s="2">
        <f>COUNTIF(T:T, "10")</f>
        <v>0</v>
      </c>
      <c r="AG1" s="2">
        <f>COUNTIF(T:T, "11")</f>
        <v>0</v>
      </c>
      <c r="AH1" s="2">
        <f>COUNTIF(T:T, "12")</f>
        <v>0</v>
      </c>
      <c r="AI1" s="2">
        <f>COUNTIF(T:T, "13")</f>
        <v>0</v>
      </c>
      <c r="AJ1" s="2">
        <f>COUNTIF(T:T, "14")</f>
        <v>0</v>
      </c>
      <c r="AK1" s="2">
        <f>COUNTIF(T:T, "15")</f>
        <v>2</v>
      </c>
      <c r="AL1" s="2">
        <f>COUNTIF(T:T, "16")</f>
        <v>0</v>
      </c>
      <c r="AM1" s="2">
        <f>COUNTIF(T:T, "17")</f>
        <v>0</v>
      </c>
      <c r="AN1" s="2">
        <f>COUNTIF(T:T, "18")</f>
        <v>1</v>
      </c>
      <c r="AO1" s="2">
        <f>COUNTIF(T:T, "19")</f>
        <v>1</v>
      </c>
      <c r="AP1" s="2">
        <f>COUNTIF(T:T, "20")</f>
        <v>0</v>
      </c>
      <c r="AQ1" s="2">
        <f>COUNTIF(T:T, "21")</f>
        <v>2</v>
      </c>
      <c r="AR1" s="2">
        <f>COUNTIF(T:T, "22")</f>
        <v>0</v>
      </c>
      <c r="AS1" s="2">
        <f>COUNTIF(T:T, "23")</f>
        <v>4</v>
      </c>
      <c r="AU1" s="2">
        <f t="array" ref="AU1:AU24">TRANSPOSE(V1:AS1)</f>
        <v>0</v>
      </c>
    </row>
    <row r="2">
      <c r="A2" s="1" t="s">
        <v>2</v>
      </c>
      <c r="B2" s="1" t="s">
        <v>1</v>
      </c>
      <c r="C2" s="1">
        <v>1.0</v>
      </c>
      <c r="H2" s="2" t="str">
        <f t="shared" si="1"/>
        <v>May</v>
      </c>
      <c r="I2" s="2" t="str">
        <f t="shared" si="2"/>
        <v>12</v>
      </c>
      <c r="J2" s="2" t="str">
        <f t="shared" si="3"/>
        <v>2022</v>
      </c>
      <c r="K2" s="3" t="str">
        <f t="shared" si="4"/>
        <v>06</v>
      </c>
      <c r="L2" s="3" t="str">
        <f t="shared" si="5"/>
        <v>32</v>
      </c>
      <c r="M2" s="2" t="str">
        <f t="shared" si="6"/>
        <v>AM</v>
      </c>
      <c r="N2" s="4">
        <f t="shared" si="7"/>
        <v>0.2722222222</v>
      </c>
      <c r="Q2" s="5">
        <f t="shared" si="8"/>
        <v>0.2722222222</v>
      </c>
      <c r="R2" s="2">
        <f t="shared" si="9"/>
        <v>5</v>
      </c>
      <c r="S2" s="6">
        <f t="shared" si="10"/>
        <v>44693</v>
      </c>
      <c r="T2" s="2">
        <f t="shared" si="11"/>
        <v>6</v>
      </c>
      <c r="U2" s="1">
        <v>1.0</v>
      </c>
      <c r="AU2" s="2">
        <v>1.0</v>
      </c>
    </row>
    <row r="3">
      <c r="A3" s="1" t="s">
        <v>3</v>
      </c>
      <c r="B3" s="1" t="s">
        <v>1</v>
      </c>
      <c r="C3" s="1">
        <v>1.0</v>
      </c>
      <c r="H3" s="2" t="str">
        <f t="shared" si="1"/>
        <v>May</v>
      </c>
      <c r="I3" s="2" t="str">
        <f t="shared" si="2"/>
        <v>12</v>
      </c>
      <c r="J3" s="2" t="str">
        <f t="shared" si="3"/>
        <v>2022</v>
      </c>
      <c r="K3" s="3" t="str">
        <f t="shared" si="4"/>
        <v>03</v>
      </c>
      <c r="L3" s="3" t="str">
        <f t="shared" si="5"/>
        <v>47</v>
      </c>
      <c r="M3" s="2" t="str">
        <f t="shared" si="6"/>
        <v>PM</v>
      </c>
      <c r="N3" s="4">
        <f t="shared" si="7"/>
        <v>0.1576388889</v>
      </c>
      <c r="Q3" s="5">
        <f t="shared" si="8"/>
        <v>0.6576388889</v>
      </c>
      <c r="R3" s="2">
        <f t="shared" si="9"/>
        <v>5</v>
      </c>
      <c r="S3" s="6">
        <f t="shared" si="10"/>
        <v>44693</v>
      </c>
      <c r="T3" s="2">
        <f t="shared" si="11"/>
        <v>15</v>
      </c>
      <c r="U3" s="1">
        <v>2.0</v>
      </c>
      <c r="AU3" s="2">
        <v>0.0</v>
      </c>
    </row>
    <row r="4">
      <c r="A4" s="1" t="s">
        <v>4</v>
      </c>
      <c r="B4" s="1" t="s">
        <v>1</v>
      </c>
      <c r="C4" s="1">
        <v>1.0</v>
      </c>
      <c r="H4" s="2" t="str">
        <f t="shared" si="1"/>
        <v>May</v>
      </c>
      <c r="I4" s="2" t="str">
        <f t="shared" si="2"/>
        <v>12</v>
      </c>
      <c r="J4" s="2" t="str">
        <f t="shared" si="3"/>
        <v>2022</v>
      </c>
      <c r="K4" s="3" t="str">
        <f t="shared" si="4"/>
        <v>07</v>
      </c>
      <c r="L4" s="3" t="str">
        <f t="shared" si="5"/>
        <v>31</v>
      </c>
      <c r="M4" s="2" t="str">
        <f t="shared" si="6"/>
        <v>PM</v>
      </c>
      <c r="N4" s="4">
        <f t="shared" si="7"/>
        <v>0.3131944444</v>
      </c>
      <c r="Q4" s="5">
        <f t="shared" si="8"/>
        <v>0.8131944444</v>
      </c>
      <c r="R4" s="2">
        <f t="shared" si="9"/>
        <v>5</v>
      </c>
      <c r="S4" s="6">
        <f t="shared" si="10"/>
        <v>44693</v>
      </c>
      <c r="T4" s="2">
        <f t="shared" si="11"/>
        <v>19</v>
      </c>
      <c r="U4" s="1">
        <v>3.0</v>
      </c>
      <c r="AU4" s="2">
        <v>1.0</v>
      </c>
    </row>
    <row r="5">
      <c r="A5" s="1" t="s">
        <v>5</v>
      </c>
      <c r="B5" s="1" t="s">
        <v>1</v>
      </c>
      <c r="C5" s="1">
        <v>1.0</v>
      </c>
      <c r="H5" s="2" t="str">
        <f t="shared" si="1"/>
        <v>May</v>
      </c>
      <c r="I5" s="2" t="str">
        <f t="shared" si="2"/>
        <v>12</v>
      </c>
      <c r="J5" s="2" t="str">
        <f t="shared" si="3"/>
        <v>2022</v>
      </c>
      <c r="K5" s="3" t="str">
        <f t="shared" si="4"/>
        <v>09</v>
      </c>
      <c r="L5" s="3" t="str">
        <f t="shared" si="5"/>
        <v>54</v>
      </c>
      <c r="M5" s="2" t="str">
        <f t="shared" si="6"/>
        <v>PM</v>
      </c>
      <c r="N5" s="4">
        <f t="shared" si="7"/>
        <v>0.4125</v>
      </c>
      <c r="Q5" s="5">
        <f t="shared" si="8"/>
        <v>0.9125</v>
      </c>
      <c r="R5" s="2">
        <f t="shared" si="9"/>
        <v>5</v>
      </c>
      <c r="S5" s="6">
        <f t="shared" si="10"/>
        <v>44693</v>
      </c>
      <c r="T5" s="2">
        <f t="shared" si="11"/>
        <v>21</v>
      </c>
      <c r="U5" s="1">
        <v>4.0</v>
      </c>
      <c r="AU5" s="2">
        <v>0.0</v>
      </c>
    </row>
    <row r="6">
      <c r="A6" s="1" t="s">
        <v>6</v>
      </c>
      <c r="B6" s="1" t="s">
        <v>1</v>
      </c>
      <c r="C6" s="1">
        <v>1.0</v>
      </c>
      <c r="H6" s="2" t="str">
        <f t="shared" si="1"/>
        <v>May</v>
      </c>
      <c r="I6" s="2" t="str">
        <f t="shared" si="2"/>
        <v>12</v>
      </c>
      <c r="J6" s="2" t="str">
        <f t="shared" si="3"/>
        <v>2022</v>
      </c>
      <c r="K6" s="3" t="str">
        <f t="shared" si="4"/>
        <v>11</v>
      </c>
      <c r="L6" s="3" t="str">
        <f t="shared" si="5"/>
        <v>42</v>
      </c>
      <c r="M6" s="2" t="str">
        <f t="shared" si="6"/>
        <v>PM</v>
      </c>
      <c r="N6" s="4">
        <f t="shared" si="7"/>
        <v>0.4875</v>
      </c>
      <c r="Q6" s="5">
        <f t="shared" si="8"/>
        <v>0.9875</v>
      </c>
      <c r="R6" s="2">
        <f t="shared" si="9"/>
        <v>5</v>
      </c>
      <c r="S6" s="6">
        <f t="shared" si="10"/>
        <v>44693</v>
      </c>
      <c r="T6" s="2">
        <f t="shared" si="11"/>
        <v>23</v>
      </c>
      <c r="U6" s="1">
        <v>5.0</v>
      </c>
      <c r="AU6" s="2">
        <v>1.0</v>
      </c>
    </row>
    <row r="7">
      <c r="A7" s="1" t="s">
        <v>7</v>
      </c>
      <c r="B7" s="1" t="s">
        <v>1</v>
      </c>
      <c r="C7" s="1">
        <v>1.0</v>
      </c>
      <c r="H7" s="2" t="str">
        <f t="shared" si="1"/>
        <v>May</v>
      </c>
      <c r="I7" s="2" t="str">
        <f t="shared" si="2"/>
        <v>12</v>
      </c>
      <c r="J7" s="2" t="str">
        <f t="shared" si="3"/>
        <v>2022</v>
      </c>
      <c r="K7" s="3" t="str">
        <f t="shared" si="4"/>
        <v>11</v>
      </c>
      <c r="L7" s="3" t="str">
        <f t="shared" si="5"/>
        <v>56</v>
      </c>
      <c r="M7" s="2" t="str">
        <f t="shared" si="6"/>
        <v>PM</v>
      </c>
      <c r="N7" s="4">
        <f t="shared" si="7"/>
        <v>0.4972222222</v>
      </c>
      <c r="Q7" s="5">
        <f t="shared" si="8"/>
        <v>0.9972222222</v>
      </c>
      <c r="R7" s="2">
        <f t="shared" si="9"/>
        <v>5</v>
      </c>
      <c r="S7" s="6">
        <f t="shared" si="10"/>
        <v>44693</v>
      </c>
      <c r="T7" s="2">
        <f t="shared" si="11"/>
        <v>23</v>
      </c>
      <c r="U7" s="1">
        <v>6.0</v>
      </c>
      <c r="AU7" s="2">
        <v>1.0</v>
      </c>
    </row>
    <row r="8">
      <c r="A8" s="1" t="s">
        <v>8</v>
      </c>
      <c r="B8" s="1" t="s">
        <v>1</v>
      </c>
      <c r="C8" s="1">
        <v>1.0</v>
      </c>
      <c r="H8" s="2" t="str">
        <f t="shared" si="1"/>
        <v>May</v>
      </c>
      <c r="I8" s="2" t="str">
        <f t="shared" si="2"/>
        <v>13</v>
      </c>
      <c r="J8" s="2" t="str">
        <f t="shared" si="3"/>
        <v>2022</v>
      </c>
      <c r="K8" s="3" t="str">
        <f t="shared" si="4"/>
        <v>01</v>
      </c>
      <c r="L8" s="3" t="str">
        <f t="shared" si="5"/>
        <v>19</v>
      </c>
      <c r="M8" s="2" t="str">
        <f t="shared" si="6"/>
        <v>AM</v>
      </c>
      <c r="N8" s="4">
        <f t="shared" si="7"/>
        <v>0.05486111111</v>
      </c>
      <c r="Q8" s="5">
        <f t="shared" si="8"/>
        <v>0.05486111111</v>
      </c>
      <c r="R8" s="2">
        <f t="shared" si="9"/>
        <v>5</v>
      </c>
      <c r="S8" s="6">
        <f t="shared" si="10"/>
        <v>44694</v>
      </c>
      <c r="T8" s="2">
        <f t="shared" si="11"/>
        <v>1</v>
      </c>
      <c r="U8" s="1">
        <v>7.0</v>
      </c>
      <c r="AU8" s="2">
        <v>0.0</v>
      </c>
    </row>
    <row r="9">
      <c r="A9" s="1" t="s">
        <v>9</v>
      </c>
      <c r="B9" s="1" t="s">
        <v>1</v>
      </c>
      <c r="C9" s="1">
        <v>1.0</v>
      </c>
      <c r="H9" s="2" t="str">
        <f t="shared" si="1"/>
        <v>May</v>
      </c>
      <c r="I9" s="2" t="str">
        <f t="shared" si="2"/>
        <v>13</v>
      </c>
      <c r="J9" s="2" t="str">
        <f t="shared" si="3"/>
        <v>2022</v>
      </c>
      <c r="K9" s="3" t="str">
        <f t="shared" si="4"/>
        <v>05</v>
      </c>
      <c r="L9" s="3" t="str">
        <f t="shared" si="5"/>
        <v>56</v>
      </c>
      <c r="M9" s="2" t="str">
        <f t="shared" si="6"/>
        <v>AM</v>
      </c>
      <c r="N9" s="4">
        <f t="shared" si="7"/>
        <v>0.2472222222</v>
      </c>
      <c r="Q9" s="5">
        <f t="shared" si="8"/>
        <v>0.2472222222</v>
      </c>
      <c r="R9" s="2">
        <f t="shared" si="9"/>
        <v>5</v>
      </c>
      <c r="S9" s="6">
        <f t="shared" si="10"/>
        <v>44694</v>
      </c>
      <c r="T9" s="2">
        <f t="shared" si="11"/>
        <v>5</v>
      </c>
      <c r="U9" s="1">
        <v>8.0</v>
      </c>
      <c r="AU9" s="2">
        <v>0.0</v>
      </c>
    </row>
    <row r="10">
      <c r="A10" s="1" t="s">
        <v>10</v>
      </c>
      <c r="B10" s="1" t="s">
        <v>1</v>
      </c>
      <c r="C10" s="1">
        <v>1.0</v>
      </c>
      <c r="H10" s="2" t="str">
        <f t="shared" si="1"/>
        <v>May</v>
      </c>
      <c r="I10" s="2" t="str">
        <f t="shared" si="2"/>
        <v>13</v>
      </c>
      <c r="J10" s="2" t="str">
        <f t="shared" si="3"/>
        <v>2022</v>
      </c>
      <c r="K10" s="3" t="str">
        <f t="shared" si="4"/>
        <v>03</v>
      </c>
      <c r="L10" s="3" t="str">
        <f t="shared" si="5"/>
        <v>56</v>
      </c>
      <c r="M10" s="2" t="str">
        <f t="shared" si="6"/>
        <v>PM</v>
      </c>
      <c r="N10" s="4">
        <f t="shared" si="7"/>
        <v>0.1638888889</v>
      </c>
      <c r="Q10" s="5">
        <f t="shared" si="8"/>
        <v>0.6638888889</v>
      </c>
      <c r="R10" s="2">
        <f t="shared" si="9"/>
        <v>5</v>
      </c>
      <c r="S10" s="6">
        <f t="shared" si="10"/>
        <v>44694</v>
      </c>
      <c r="T10" s="2">
        <f t="shared" si="11"/>
        <v>15</v>
      </c>
      <c r="U10" s="1">
        <v>9.0</v>
      </c>
      <c r="AU10" s="2">
        <v>0.0</v>
      </c>
    </row>
    <row r="11">
      <c r="A11" s="1" t="s">
        <v>11</v>
      </c>
      <c r="B11" s="1" t="s">
        <v>1</v>
      </c>
      <c r="C11" s="1">
        <v>1.0</v>
      </c>
      <c r="H11" s="2" t="str">
        <f t="shared" si="1"/>
        <v>May</v>
      </c>
      <c r="I11" s="2" t="str">
        <f t="shared" si="2"/>
        <v>13</v>
      </c>
      <c r="J11" s="2" t="str">
        <f t="shared" si="3"/>
        <v>2022</v>
      </c>
      <c r="K11" s="3" t="str">
        <f t="shared" si="4"/>
        <v>06</v>
      </c>
      <c r="L11" s="3" t="str">
        <f t="shared" si="5"/>
        <v>49</v>
      </c>
      <c r="M11" s="2" t="str">
        <f t="shared" si="6"/>
        <v>PM</v>
      </c>
      <c r="N11" s="4">
        <f t="shared" si="7"/>
        <v>0.2840277778</v>
      </c>
      <c r="Q11" s="5">
        <f t="shared" si="8"/>
        <v>0.7840277778</v>
      </c>
      <c r="R11" s="2">
        <f t="shared" si="9"/>
        <v>5</v>
      </c>
      <c r="S11" s="6">
        <f t="shared" si="10"/>
        <v>44694</v>
      </c>
      <c r="T11" s="2">
        <f t="shared" si="11"/>
        <v>18</v>
      </c>
      <c r="U11" s="1">
        <v>10.0</v>
      </c>
      <c r="AU11" s="2">
        <v>0.0</v>
      </c>
    </row>
    <row r="12">
      <c r="A12" s="1" t="s">
        <v>12</v>
      </c>
      <c r="B12" s="1" t="s">
        <v>1</v>
      </c>
      <c r="C12" s="1">
        <v>1.0</v>
      </c>
      <c r="H12" s="2" t="str">
        <f t="shared" si="1"/>
        <v>May</v>
      </c>
      <c r="I12" s="2" t="str">
        <f t="shared" si="2"/>
        <v>13</v>
      </c>
      <c r="J12" s="2" t="str">
        <f t="shared" si="3"/>
        <v>2022</v>
      </c>
      <c r="K12" s="3" t="str">
        <f t="shared" si="4"/>
        <v>09</v>
      </c>
      <c r="L12" s="3" t="str">
        <f t="shared" si="5"/>
        <v>24</v>
      </c>
      <c r="M12" s="2" t="str">
        <f t="shared" si="6"/>
        <v>PM</v>
      </c>
      <c r="N12" s="4">
        <f t="shared" si="7"/>
        <v>0.3916666667</v>
      </c>
      <c r="Q12" s="5">
        <f t="shared" si="8"/>
        <v>0.8916666667</v>
      </c>
      <c r="R12" s="2">
        <f t="shared" si="9"/>
        <v>5</v>
      </c>
      <c r="S12" s="6">
        <f t="shared" si="10"/>
        <v>44694</v>
      </c>
      <c r="T12" s="2">
        <f t="shared" si="11"/>
        <v>21</v>
      </c>
      <c r="U12" s="1">
        <v>11.0</v>
      </c>
      <c r="AU12" s="2">
        <v>0.0</v>
      </c>
    </row>
    <row r="13">
      <c r="A13" s="1" t="s">
        <v>13</v>
      </c>
      <c r="B13" s="1" t="s">
        <v>1</v>
      </c>
      <c r="C13" s="1">
        <v>1.0</v>
      </c>
      <c r="H13" s="2" t="str">
        <f t="shared" si="1"/>
        <v>May</v>
      </c>
      <c r="I13" s="2" t="str">
        <f t="shared" si="2"/>
        <v>13</v>
      </c>
      <c r="J13" s="2" t="str">
        <f t="shared" si="3"/>
        <v>2022</v>
      </c>
      <c r="K13" s="3" t="str">
        <f t="shared" si="4"/>
        <v>11</v>
      </c>
      <c r="L13" s="3" t="str">
        <f t="shared" si="5"/>
        <v>02</v>
      </c>
      <c r="M13" s="2" t="str">
        <f t="shared" si="6"/>
        <v>PM</v>
      </c>
      <c r="N13" s="4">
        <f t="shared" si="7"/>
        <v>0.4597222222</v>
      </c>
      <c r="Q13" s="5">
        <f t="shared" si="8"/>
        <v>0.9597222222</v>
      </c>
      <c r="R13" s="2">
        <f t="shared" si="9"/>
        <v>5</v>
      </c>
      <c r="S13" s="6">
        <f t="shared" si="10"/>
        <v>44694</v>
      </c>
      <c r="T13" s="2">
        <f t="shared" si="11"/>
        <v>23</v>
      </c>
      <c r="U13" s="1">
        <v>12.0</v>
      </c>
      <c r="AU13" s="2">
        <v>0.0</v>
      </c>
    </row>
    <row r="14">
      <c r="A14" s="1" t="s">
        <v>14</v>
      </c>
      <c r="B14" s="1" t="s">
        <v>1</v>
      </c>
      <c r="C14" s="1">
        <v>1.0</v>
      </c>
      <c r="H14" s="2" t="str">
        <f t="shared" si="1"/>
        <v>May</v>
      </c>
      <c r="I14" s="2" t="str">
        <f t="shared" si="2"/>
        <v>13</v>
      </c>
      <c r="J14" s="2" t="str">
        <f t="shared" si="3"/>
        <v>2022</v>
      </c>
      <c r="K14" s="3" t="str">
        <f t="shared" si="4"/>
        <v>11</v>
      </c>
      <c r="L14" s="3" t="str">
        <f t="shared" si="5"/>
        <v>55</v>
      </c>
      <c r="M14" s="2" t="str">
        <f t="shared" si="6"/>
        <v>PM</v>
      </c>
      <c r="N14" s="4">
        <f t="shared" si="7"/>
        <v>0.4965277778</v>
      </c>
      <c r="Q14" s="5">
        <f t="shared" si="8"/>
        <v>0.9965277778</v>
      </c>
      <c r="R14" s="2">
        <f t="shared" si="9"/>
        <v>5</v>
      </c>
      <c r="S14" s="6">
        <f t="shared" si="10"/>
        <v>44694</v>
      </c>
      <c r="T14" s="2">
        <f t="shared" si="11"/>
        <v>23</v>
      </c>
      <c r="U14" s="1">
        <v>13.0</v>
      </c>
      <c r="AU14" s="2">
        <v>0.0</v>
      </c>
    </row>
    <row r="15">
      <c r="U15" s="1">
        <v>14.0</v>
      </c>
      <c r="AU15" s="2">
        <v>0.0</v>
      </c>
    </row>
    <row r="16">
      <c r="U16" s="1">
        <v>15.0</v>
      </c>
      <c r="AU16" s="2">
        <v>2.0</v>
      </c>
    </row>
    <row r="17">
      <c r="U17" s="1">
        <v>16.0</v>
      </c>
      <c r="AU17" s="2">
        <v>0.0</v>
      </c>
    </row>
    <row r="18">
      <c r="U18" s="1">
        <v>17.0</v>
      </c>
      <c r="AU18" s="2">
        <v>0.0</v>
      </c>
    </row>
    <row r="19">
      <c r="U19" s="1">
        <v>18.0</v>
      </c>
      <c r="AU19" s="2">
        <v>1.0</v>
      </c>
    </row>
    <row r="20">
      <c r="U20" s="1">
        <v>19.0</v>
      </c>
      <c r="AU20" s="2">
        <v>1.0</v>
      </c>
    </row>
    <row r="21">
      <c r="U21" s="1">
        <v>20.0</v>
      </c>
      <c r="AU21" s="2">
        <v>0.0</v>
      </c>
    </row>
    <row r="22">
      <c r="U22" s="1">
        <v>21.0</v>
      </c>
      <c r="AU22" s="2">
        <v>2.0</v>
      </c>
    </row>
    <row r="23">
      <c r="U23" s="1">
        <v>22.0</v>
      </c>
      <c r="AU23" s="2">
        <v>0.0</v>
      </c>
    </row>
    <row r="24">
      <c r="U24" s="1">
        <v>23.0</v>
      </c>
      <c r="AU24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